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3 кв. сравнение " sheetId="1" r:id="rId1"/>
  </sheets>
  <definedNames>
    <definedName name="_xlnm.Print_Titles" localSheetId="0">'3 кв. сравнение '!$5:$7</definedName>
  </definedNames>
  <calcPr fullCalcOnLoad="1"/>
</workbook>
</file>

<file path=xl/sharedStrings.xml><?xml version="1.0" encoding="utf-8"?>
<sst xmlns="http://schemas.openxmlformats.org/spreadsheetml/2006/main" count="200" uniqueCount="189">
  <si>
    <t xml:space="preserve">    Муниципальная программа Савинского городского поселения "Развитие культуры Савинского городского поселения"</t>
  </si>
  <si>
    <t>0100000000</t>
  </si>
  <si>
    <t xml:space="preserve">      Подпрограмма "Организация деятельности клубных формирований"</t>
  </si>
  <si>
    <t>0110000000</t>
  </si>
  <si>
    <t xml:space="preserve">          Основное мероприятие "Обеспечение эффективной работы муниципальных учреждений культур"</t>
  </si>
  <si>
    <t>0110100000</t>
  </si>
  <si>
    <t>0110100201</t>
  </si>
  <si>
    <t xml:space="preserve">              Обеспечение деятельности муниципальных учреждений культуры (учреждения клубного типа)</t>
  </si>
  <si>
    <t>01101S0340</t>
  </si>
  <si>
    <t xml:space="preserve">      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</si>
  <si>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 xml:space="preserve">      Подпрограмма "Организация библиотечного обслуживания населения"</t>
  </si>
  <si>
    <t>0120000000</t>
  </si>
  <si>
    <t xml:space="preserve">          Основное мероприятие "Обеспечение эффективной работы библиотечных учреждений"</t>
  </si>
  <si>
    <t>0120100000</t>
  </si>
  <si>
    <t>0120100203</t>
  </si>
  <si>
    <t xml:space="preserve">              Обеспечение деятельности муниципальных учреждений культуры (библиотеки)</t>
  </si>
  <si>
    <t>01201S0340</t>
  </si>
  <si>
    <t xml:space="preserve">      Подпрограмма "Организация деятельности культуры, физической культуры и молодежной политики"</t>
  </si>
  <si>
    <t>0140000000</t>
  </si>
  <si>
    <t xml:space="preserve">          Основное мероприятие "Обеспечение деятельности муниципальных учреждений культуры"</t>
  </si>
  <si>
    <t>0140100000</t>
  </si>
  <si>
    <t>0140100301</t>
  </si>
  <si>
    <t xml:space="preserve">              Обеспечение деятельности муниципальных учреждений культуры</t>
  </si>
  <si>
    <t>0140102008</t>
  </si>
  <si>
    <t xml:space="preserve">              Проведение различных по форме и тематике культурно-массовых и спортивных мероприятий</t>
  </si>
  <si>
    <t>0140108805</t>
  </si>
  <si>
    <t xml:space="preserve">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</si>
  <si>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0140108806</t>
  </si>
  <si>
    <t xml:space="preserve">              Осуществление части полномочий по организации и осуществлению мероприятий по работе с детьми и молодежью в поселении</t>
  </si>
  <si>
    <t xml:space="preserve">    Муниципальная программа Савинского городского поселения "Благоустройство населенных пунктов Савинского городского поселения"</t>
  </si>
  <si>
    <t>0200000000</t>
  </si>
  <si>
    <t xml:space="preserve">      Подпрограмма "Ремонт и содержание автомобильных дорог общего пользования местного значения Савинского городского поселения"</t>
  </si>
  <si>
    <t>0210000000</t>
  </si>
  <si>
    <t xml:space="preserve">          Основное мероприятие "Дорожная деятельность"</t>
  </si>
  <si>
    <t>0210100000</t>
  </si>
  <si>
    <t>0210102011</t>
  </si>
  <si>
    <t xml:space="preserve">              Капитальный ремонт и ремонт автомобильных дорог общего пользования местного значения</t>
  </si>
  <si>
    <t>0210102012</t>
  </si>
  <si>
    <t xml:space="preserve">              Содержание автомобильных дорог общего пользования местного значения</t>
  </si>
  <si>
    <t xml:space="preserve">      Подпрограмма "Уличное освещение"</t>
  </si>
  <si>
    <t>0220000000</t>
  </si>
  <si>
    <t xml:space="preserve">          Основное мероприятие "Организация уличного освещения населенных пунктов"</t>
  </si>
  <si>
    <t>0220100000</t>
  </si>
  <si>
    <t>0220102013</t>
  </si>
  <si>
    <t xml:space="preserve">              Организация уличного освещения населенных пунктов</t>
  </si>
  <si>
    <t xml:space="preserve">      Подпрограмма "Обеспечение пожарной безопасности населенных пунктов"</t>
  </si>
  <si>
    <t>0230000000</t>
  </si>
  <si>
    <t xml:space="preserve">          Основное мероприятие "Пожарная безопасность в границах населенных пунктов"</t>
  </si>
  <si>
    <t>0230100000</t>
  </si>
  <si>
    <t>0230102015</t>
  </si>
  <si>
    <t xml:space="preserve">              Обеспечение мер противопожарной безопасности</t>
  </si>
  <si>
    <t xml:space="preserve">      Подпрограмма "Прочие мероприятия по благоустройству"</t>
  </si>
  <si>
    <t>0250000000</t>
  </si>
  <si>
    <t xml:space="preserve">          Основное мероприятие "Организация прочих мероприятий по благоустройству населенных пунктов"</t>
  </si>
  <si>
    <t>0250100000</t>
  </si>
  <si>
    <t>0250102019</t>
  </si>
  <si>
    <t xml:space="preserve">              Прочие мероприятия по благоустройству и озеленению населенных пунктов</t>
  </si>
  <si>
    <t xml:space="preserve">    Муниципальная программа Савинского городского поселения "Обеспечение комфортным и доступным жильем, объектами инженерной инфраструктуры и услугами жилищно-коммунального хозяйства в Савинском городском поселении"</t>
  </si>
  <si>
    <t>0300000000</t>
  </si>
  <si>
    <t xml:space="preserve">      Подпрограмма "Переселение граждан из аварийного жилого фонда с учетом необходимости развития малоэтажного жилищного строительства на территории Савинского городского поселения"</t>
  </si>
  <si>
    <t>0310000000</t>
  </si>
  <si>
    <t xml:space="preserve">          Основное мероприятие "Мероприятия по переселению граждан из аварийного жилищного фонда"</t>
  </si>
  <si>
    <t>0310100000</t>
  </si>
  <si>
    <t>0310102024</t>
  </si>
  <si>
    <t xml:space="preserve">             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</si>
  <si>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  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</si>
  <si>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 xml:space="preserve">      Подпрограмма "Ремонт и содержание муниципального жилого фонда в Савинском городском поселении"</t>
  </si>
  <si>
    <t>0320000000</t>
  </si>
  <si>
    <t xml:space="preserve">          Основное мероприятие "Мероприятия по ремонту и содержанию муниципального жилого фонда"</t>
  </si>
  <si>
    <t>0320100000</t>
  </si>
  <si>
    <t>0320102025</t>
  </si>
  <si>
    <t xml:space="preserve">              Ремонт и содержание муниципального жилого фонда</t>
  </si>
  <si>
    <t>0320109001</t>
  </si>
  <si>
    <t xml:space="preserve">              Взносы на капитальный ремонт общего имущества многоквартирных домов за муниципальный жилой и нежилой фонд</t>
  </si>
  <si>
    <t xml:space="preserve">      Подпрограмма "Развитие системы коммунальной инфраструктуры, поддержка коммунального хозяйства, развитие газификации в Савинском городском поселении"</t>
  </si>
  <si>
    <t>0330000000</t>
  </si>
  <si>
    <t xml:space="preserve">          Основное мероприятие "Ресурсоснабжение"</t>
  </si>
  <si>
    <t>0330100000</t>
  </si>
  <si>
    <t>0330102030</t>
  </si>
  <si>
    <t xml:space="preserve">              Организация обеспечения водоснабжения и водоотведения</t>
  </si>
  <si>
    <t>0330102031</t>
  </si>
  <si>
    <t xml:space="preserve">              Организация технического обслуживания и текущего ремонта систем газоснабжения</t>
  </si>
  <si>
    <t xml:space="preserve">          Основное мероприятие "Создание условий для обеспечения жителей услугами бытового обслуживания"</t>
  </si>
  <si>
    <t>0330200000</t>
  </si>
  <si>
    <t>0330206001</t>
  </si>
  <si>
    <t xml:space="preserve">              Субсидии на возмещение убытков, возникающих при обеспечении жителей услугами бытового обслуживания</t>
  </si>
  <si>
    <t xml:space="preserve">    Муниципальная программа Савинского городского поселения "Развитие местного самоуправления в Савинском городском поселении"</t>
  </si>
  <si>
    <t>1100000000</t>
  </si>
  <si>
    <t xml:space="preserve">      Подпрограмма "Развитие муниципальной службы"</t>
  </si>
  <si>
    <t>1110000000</t>
  </si>
  <si>
    <t xml:space="preserve">          Основное мероприятие "Развитие кадрового потенциала"</t>
  </si>
  <si>
    <t>1110100000</t>
  </si>
  <si>
    <t>1110109004</t>
  </si>
  <si>
    <t xml:space="preserve">              Уплата членских взносов в Совет муниципальных образований Ивановской области</t>
  </si>
  <si>
    <t xml:space="preserve">      Подпрограмма "Информационное обеспечение деятельности органов местного самоуправления"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</si>
  <si>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</si>
  <si>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</si>
  <si>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</si>
  <si>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>1130102062</t>
  </si>
  <si>
    <t xml:space="preserve">              Публикации в районных, региональных и республиканских средствах массовой информации</t>
  </si>
  <si>
    <t xml:space="preserve">    Муниципальная программа Савинского городского поселения "Управление муниципальным имуществом Савинского городского поселения"</t>
  </si>
  <si>
    <t>1200000000</t>
  </si>
  <si>
    <t xml:space="preserve">      Подпрограмма "Управление и распоряжение муниципальным имуществом Савинского городского поселения"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</si>
  <si>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</si>
  <si>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</si>
  <si>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</si>
  <si>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         Увеличение уставного капитала путем приобретения акций юридических лиц</t>
  </si>
  <si>
    <t>1210102045</t>
  </si>
  <si>
    <t xml:space="preserve">            Приобретение объектов недвижимого имущества в муниципальную собственность</t>
  </si>
  <si>
    <t>1210104002</t>
  </si>
  <si>
    <t xml:space="preserve">      Подпрограмма "Управление и распоряжение земельными ресурсами Савинского городского поселения"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</si>
  <si>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</si>
  <si>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</si>
  <si>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</si>
  <si>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Кадастровые работы для осуществления кадастрового учета и изготовления технической документации</t>
  </si>
  <si>
    <t>1220102044</t>
  </si>
  <si>
    <t xml:space="preserve">  Непрограммные направления деятельности органов местного самоуправления Савинского городского поселения</t>
  </si>
  <si>
    <t>4000000000</t>
  </si>
  <si>
    <t xml:space="preserve">    Реализация полномочий Российской Федерации по первичному воинскому учету на территориях, где отсутствуют военные комиссариаты</t>
  </si>
  <si>
    <t>4400000000</t>
  </si>
  <si>
    <t xml:space="preserve">      Иные непрограммные мероприятия</t>
  </si>
  <si>
    <t>4490000000</t>
  </si>
  <si>
    <t>4490051180</t>
  </si>
  <si>
    <t xml:space="preserve">              Осуществление первичного воинского учета на территориях, где отсутствуют военные комиссариаты</t>
  </si>
  <si>
    <t>Всего расходов:</t>
  </si>
  <si>
    <t>Целевая статья</t>
  </si>
  <si>
    <t>Наименование</t>
  </si>
  <si>
    <t>в том числе</t>
  </si>
  <si>
    <t>федеральный бюджет</t>
  </si>
  <si>
    <t>областной бюджет</t>
  </si>
  <si>
    <t>местный бюджет</t>
  </si>
  <si>
    <t>ВСЕГО РАСХОДОВ ПО ПРОГРАММАМ:</t>
  </si>
  <si>
    <t>% в общей сумме расходов</t>
  </si>
  <si>
    <t>0110102001</t>
  </si>
  <si>
    <t>Проведение различных по форме и тематике культурно-массовых мероприятий</t>
  </si>
  <si>
    <t>0110180340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</si>
  <si>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</si>
  <si>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</si>
  <si>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>0120102003</t>
  </si>
  <si>
    <t>03101L9602</t>
  </si>
  <si>
    <t>Муниципальная программа савинского городского поселения "Развитие экономического потенциала Савинского городского поселения"</t>
  </si>
  <si>
    <t>Подпрограмма "Развитие малого и среднего предпринимательства в Савинском городском поселении"</t>
  </si>
  <si>
    <t>Основоное мероприятие "Поддержка субъектов малого и среднего предпринимательства, приобретающих оборудование в лизинг"</t>
  </si>
  <si>
    <t>0720300000</t>
  </si>
  <si>
    <t>0720000000</t>
  </si>
  <si>
    <t>0700000000</t>
  </si>
  <si>
    <t>0210180510</t>
  </si>
  <si>
    <t>02101S0510</t>
  </si>
  <si>
    <t>Строительство(реконструкция),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</si>
  <si>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Строительство(реконструкция),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за счет местного бюджета</t>
  </si>
  <si>
    <t>0260000000</t>
  </si>
  <si>
    <t>0260100000</t>
  </si>
  <si>
    <t>02601L5550</t>
  </si>
  <si>
    <t>02601R5550</t>
  </si>
  <si>
    <t>Подпрограмма "Формирование современной городской среды на территории Савинского городского поселения савинского муниципального района"</t>
  </si>
  <si>
    <t>Основное мероприятие "Благоустройство нуждающихся в благоустройстве территорий общего пользования Савинского городского поселения, а так же дворовых территорий многоквартирных домов"</t>
  </si>
  <si>
    <t>Обеспечение мероприятий по формированию современной городской среды, за счет местного бюджета</t>
  </si>
  <si>
    <t>Обеспечение мероприятий по формированию современной городской среды</t>
  </si>
  <si>
    <t>0310109502</t>
  </si>
  <si>
    <t>0310109602</t>
  </si>
  <si>
    <t>Обеспечение мероприятий по переселениюграждан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корпорации-Фонда содействия реформированию жилищно-коммунального хозяйства</t>
  </si>
  <si>
    <t>Обеспечение мероприятий по переселениюграждан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</si>
  <si>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07203R5272</t>
  </si>
  <si>
    <t>Государственная поддержка субъектов малого и среднего предпринимательства</t>
  </si>
  <si>
    <t>Исполнено,руб.</t>
  </si>
  <si>
    <t>Исполнено, руб.</t>
  </si>
  <si>
    <t>Отклонение</t>
  </si>
  <si>
    <t>Абсолютная сумма, руб.</t>
  </si>
  <si>
    <t>Темп роста, %</t>
  </si>
  <si>
    <t>4100000000</t>
  </si>
  <si>
    <t>4190000000</t>
  </si>
  <si>
    <t>4190002043</t>
  </si>
  <si>
    <t>4190002072</t>
  </si>
  <si>
    <t>449000103</t>
  </si>
  <si>
    <t xml:space="preserve">              Осуществление первичного воинского учета на территориях, где отсутствуют военные комиссариаты, за счет местного бюджета</t>
  </si>
  <si>
    <t>Непрограммные направления деятельности исполнительных органов местного самоуправления Савинского городского поселения</t>
  </si>
  <si>
    <t>Иные непрограмные мероприятия</t>
  </si>
  <si>
    <t>Формирование земельных участков для исполнения полномочий Савинского городского поселения</t>
  </si>
  <si>
    <t>Исполнение актов по искам к Савинскому городскому поселению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Савинского городского поселения (за исключением судебных актов о взыскании денежных средств о порядке субсидиарной ответственности главных распорядителей средств местного бюджета), судебных актов о присуждении компенсации за нарушение права на исполнение судебного акта в разумный срок за счет средств местного бюджета</t>
  </si>
  <si>
    <t>Аналитические данные о реализации мероприятий муниципальных программ Савинского городского поселения</t>
  </si>
  <si>
    <t>07203L0641</t>
  </si>
  <si>
    <t>Субсидирование часть затрат на уплату первоначального взноса (аванса) при заключение договора лизинга субъектами малого и среднего предпринимательства за счет средств местного бюджета</t>
  </si>
  <si>
    <t>4200000000</t>
  </si>
  <si>
    <t>4290000000</t>
  </si>
  <si>
    <t>4290051200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</si>
  <si>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</si>
  <si>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Иные непрограммные мероприятия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</si>
  <si>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</si>
  <si>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по состоянию на 01.10.2017 год в сравнении с соответсвующим периодом 2016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</si>
</sst>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#,##0.000"/>
    <numFmt numFmtId="174" formatCode="[$-FC19]d\ mmmm\ yyyy\ &quot;г.&quot;"/>
    <numFmt numFmtId="175" formatCode="0.0000"/>
    <numFmt numFmtId="176" formatCode="0.000"/>
    <numFmt numFmtId="177" formatCode="0.0"/>
    <numFmt numFmtId="178" formatCode="0.00000"/>
  </numFmts>
  <fonts count="6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wrapText="1"/>
      <protection/>
    </xf>
    <xf numFmtId="0" fontId="36" fillId="0" borderId="0">
      <alignment/>
      <protection/>
    </xf>
    <xf numFmtId="0" fontId="37" fillId="0" borderId="0">
      <alignment horizontal="center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20" borderId="3">
      <alignment/>
      <protection/>
    </xf>
    <xf numFmtId="0" fontId="36" fillId="20" borderId="0">
      <alignment shrinkToFit="1"/>
      <protection/>
    </xf>
    <xf numFmtId="0" fontId="38" fillId="0" borderId="3">
      <alignment horizontal="right"/>
      <protection/>
    </xf>
    <xf numFmtId="4" fontId="38" fillId="21" borderId="3">
      <alignment horizontal="right" vertical="top" shrinkToFit="1"/>
      <protection/>
    </xf>
    <xf numFmtId="4" fontId="38" fillId="22" borderId="3">
      <alignment horizontal="right" vertical="top" shrinkToFit="1"/>
      <protection/>
    </xf>
    <xf numFmtId="0" fontId="36" fillId="0" borderId="0">
      <alignment horizontal="left" wrapText="1"/>
      <protection/>
    </xf>
    <xf numFmtId="0" fontId="38" fillId="0" borderId="2">
      <alignment vertical="top" wrapText="1"/>
      <protection/>
    </xf>
    <xf numFmtId="49" fontId="36" fillId="0" borderId="2">
      <alignment horizontal="center" vertical="top" shrinkToFit="1"/>
      <protection/>
    </xf>
    <xf numFmtId="4" fontId="38" fillId="21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0" fontId="36" fillId="20" borderId="4">
      <alignment/>
      <protection/>
    </xf>
    <xf numFmtId="0" fontId="36" fillId="20" borderId="4">
      <alignment horizontal="center"/>
      <protection/>
    </xf>
    <xf numFmtId="4" fontId="38" fillId="0" borderId="2">
      <alignment horizontal="right" vertical="top" shrinkToFit="1"/>
      <protection/>
    </xf>
    <xf numFmtId="49" fontId="36" fillId="0" borderId="2">
      <alignment horizontal="left" vertical="top" wrapText="1" indent="2"/>
      <protection/>
    </xf>
    <xf numFmtId="4" fontId="36" fillId="0" borderId="2">
      <alignment horizontal="right" vertical="top" shrinkToFit="1"/>
      <protection/>
    </xf>
    <xf numFmtId="0" fontId="36" fillId="20" borderId="4">
      <alignment shrinkToFit="1"/>
      <protection/>
    </xf>
    <xf numFmtId="0" fontId="36" fillId="20" borderId="3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5" applyNumberFormat="0" applyAlignment="0" applyProtection="0"/>
    <xf numFmtId="0" fontId="40" fillId="30" borderId="6" applyNumberFormat="0" applyAlignment="0" applyProtection="0"/>
    <xf numFmtId="0" fontId="41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1" borderId="11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6" fillId="0" borderId="0" xfId="40" applyNumberFormat="1" applyProtection="1">
      <alignment/>
      <protection/>
    </xf>
    <xf numFmtId="4" fontId="54" fillId="36" borderId="14" xfId="53" applyNumberFormat="1" applyFont="1" applyFill="1" applyBorder="1" applyProtection="1">
      <alignment horizontal="right" vertical="top" shrinkToFit="1"/>
      <protection/>
    </xf>
    <xf numFmtId="0" fontId="0" fillId="0" borderId="14" xfId="0" applyBorder="1" applyAlignment="1" applyProtection="1">
      <alignment/>
      <protection locked="0"/>
    </xf>
    <xf numFmtId="0" fontId="4" fillId="0" borderId="14" xfId="0" applyFont="1" applyBorder="1" applyAlignment="1">
      <alignment horizontal="center" vertical="center" wrapText="1"/>
    </xf>
    <xf numFmtId="4" fontId="55" fillId="36" borderId="14" xfId="53" applyNumberFormat="1" applyFont="1" applyFill="1" applyBorder="1" applyProtection="1">
      <alignment horizontal="right" vertical="top" shrinkToFit="1"/>
      <protection/>
    </xf>
    <xf numFmtId="4" fontId="5" fillId="0" borderId="14" xfId="0" applyNumberFormat="1" applyFont="1" applyBorder="1" applyAlignment="1" applyProtection="1">
      <alignment/>
      <protection locked="0"/>
    </xf>
    <xf numFmtId="4" fontId="5" fillId="0" borderId="14" xfId="0" applyNumberFormat="1" applyFont="1" applyBorder="1" applyAlignment="1" applyProtection="1">
      <alignment vertical="top"/>
      <protection locked="0"/>
    </xf>
    <xf numFmtId="0" fontId="56" fillId="36" borderId="14" xfId="51" applyNumberFormat="1" applyFont="1" applyFill="1" applyBorder="1" applyAlignment="1" applyProtection="1">
      <alignment horizontal="justify" vertical="top" wrapText="1"/>
      <protection/>
    </xf>
    <xf numFmtId="49" fontId="55" fillId="36" borderId="14" xfId="52" applyNumberFormat="1" applyFont="1" applyFill="1" applyBorder="1" applyProtection="1">
      <alignment horizontal="center" vertical="top" shrinkToFit="1"/>
      <protection/>
    </xf>
    <xf numFmtId="0" fontId="57" fillId="36" borderId="14" xfId="51" applyNumberFormat="1" applyFont="1" applyFill="1" applyBorder="1" applyAlignment="1" applyProtection="1">
      <alignment horizontal="justify" vertical="top" wrapText="1"/>
      <protection/>
    </xf>
    <xf numFmtId="49" fontId="54" fillId="36" borderId="14" xfId="52" applyNumberFormat="1" applyFont="1" applyFill="1" applyBorder="1" applyProtection="1">
      <alignment horizontal="center" vertical="top" shrinkToFit="1"/>
      <protection/>
    </xf>
    <xf numFmtId="4" fontId="6" fillId="0" borderId="14" xfId="0" applyNumberFormat="1" applyFont="1" applyBorder="1" applyAlignment="1" applyProtection="1">
      <alignment vertical="top"/>
      <protection locked="0"/>
    </xf>
    <xf numFmtId="4" fontId="54" fillId="36" borderId="0" xfId="48" applyNumberFormat="1" applyFont="1" applyFill="1" applyBorder="1" applyProtection="1">
      <alignment horizontal="right" vertical="top" shrinkToFit="1"/>
      <protection/>
    </xf>
    <xf numFmtId="172" fontId="55" fillId="36" borderId="14" xfId="53" applyNumberFormat="1" applyFont="1" applyFill="1" applyBorder="1" applyProtection="1">
      <alignment horizontal="right" vertical="top" shrinkToFit="1"/>
      <protection/>
    </xf>
    <xf numFmtId="4" fontId="0" fillId="0" borderId="14" xfId="0" applyNumberFormat="1" applyBorder="1" applyAlignment="1" applyProtection="1">
      <alignment/>
      <protection locked="0"/>
    </xf>
    <xf numFmtId="2" fontId="8" fillId="0" borderId="14" xfId="0" applyNumberFormat="1" applyFont="1" applyBorder="1" applyAlignment="1" applyProtection="1">
      <alignment vertical="top"/>
      <protection locked="0"/>
    </xf>
    <xf numFmtId="2" fontId="8" fillId="0" borderId="0" xfId="0" applyNumberFormat="1" applyFont="1" applyBorder="1" applyAlignment="1" applyProtection="1">
      <alignment vertical="top"/>
      <protection locked="0"/>
    </xf>
    <xf numFmtId="0" fontId="58" fillId="0" borderId="14" xfId="52" applyNumberFormat="1" applyFont="1" applyBorder="1" applyAlignment="1" applyProtection="1">
      <alignment horizontal="left"/>
      <protection locked="0"/>
    </xf>
    <xf numFmtId="0" fontId="58" fillId="0" borderId="14" xfId="52" applyNumberFormat="1" applyFont="1" applyBorder="1" applyAlignment="1">
      <alignment horizontal="left"/>
      <protection/>
    </xf>
    <xf numFmtId="0" fontId="59" fillId="0" borderId="0" xfId="41" applyNumberFormat="1" applyFont="1" applyBorder="1" applyAlignment="1" applyProtection="1">
      <alignment horizontal="center" wrapText="1"/>
      <protection locked="0"/>
    </xf>
    <xf numFmtId="0" fontId="59" fillId="0" borderId="0" xfId="41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59" fillId="0" borderId="0" xfId="41" applyNumberFormat="1" applyFont="1" applyBorder="1" applyAlignment="1" applyProtection="1">
      <alignment horizontal="center" wrapText="1"/>
      <protection/>
    </xf>
    <xf numFmtId="0" fontId="59" fillId="0" borderId="0" xfId="41" applyFont="1" applyBorder="1" applyAlignment="1">
      <alignment horizontal="center" wrapText="1"/>
      <protection/>
    </xf>
    <xf numFmtId="0" fontId="55" fillId="0" borderId="0" xfId="42" applyNumberFormat="1" applyFont="1" applyBorder="1" applyProtection="1">
      <alignment horizontal="right"/>
      <protection/>
    </xf>
    <xf numFmtId="0" fontId="55" fillId="0" borderId="0" xfId="42" applyFont="1" applyBorder="1">
      <alignment horizontal="right"/>
      <protection/>
    </xf>
    <xf numFmtId="0" fontId="54" fillId="0" borderId="14" xfId="44" applyNumberFormat="1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54" fillId="36" borderId="0" xfId="47" applyNumberFormat="1" applyFont="1" applyFill="1" applyBorder="1" applyProtection="1">
      <alignment horizontal="right"/>
      <protection/>
    </xf>
    <xf numFmtId="0" fontId="54" fillId="36" borderId="0" xfId="47" applyFont="1" applyFill="1" applyBorder="1">
      <alignment horizontal="right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58" fillId="0" borderId="14" xfId="52" applyNumberFormat="1" applyFont="1" applyBorder="1" applyAlignment="1" applyProtection="1">
      <alignment horizontal="left"/>
      <protection locked="0"/>
    </xf>
    <xf numFmtId="0" fontId="58" fillId="0" borderId="14" xfId="52" applyNumberFormat="1" applyFont="1" applyBorder="1" applyAlignment="1">
      <alignment horizontal="left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O99"/>
  <sheetViews>
    <sheetView showGridLines="0" tabSelected="1" zoomScale="80" zoomScaleNormal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86" sqref="A86:IV97"/>
    </sheetView>
  </sheetViews>
  <sheetFormatPr defaultColWidth="9.140625" defaultRowHeight="15" outlineLevelRow="6"/>
  <cols>
    <col min="1" max="1" width="40.00390625" style="1" customWidth="1"/>
    <col min="2" max="2" width="10.7109375" style="1" hidden="1" customWidth="1"/>
    <col min="3" max="3" width="13.00390625" style="1" customWidth="1"/>
    <col min="4" max="4" width="12.8515625" style="1" customWidth="1"/>
    <col min="5" max="5" width="11.7109375" style="1" customWidth="1"/>
    <col min="6" max="6" width="12.421875" style="1" customWidth="1"/>
    <col min="7" max="7" width="12.57421875" style="1" customWidth="1"/>
    <col min="8" max="8" width="14.140625" style="1" customWidth="1"/>
    <col min="9" max="9" width="13.140625" style="1" customWidth="1"/>
    <col min="10" max="10" width="12.57421875" style="1" customWidth="1"/>
    <col min="11" max="11" width="13.8515625" style="1" customWidth="1"/>
    <col min="12" max="12" width="14.140625" style="1" customWidth="1"/>
    <col min="13" max="13" width="13.140625" style="1" customWidth="1"/>
    <col min="14" max="14" width="13.28125" style="1" customWidth="1"/>
    <col min="15" max="15" width="12.00390625" style="1" bestFit="1" customWidth="1"/>
    <col min="16" max="16384" width="9.140625" style="1" customWidth="1"/>
  </cols>
  <sheetData>
    <row r="2" spans="1:15" ht="38.25" customHeight="1">
      <c r="A2" s="21" t="s">
        <v>179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customHeight="1">
      <c r="A3" s="24" t="s">
        <v>188</v>
      </c>
      <c r="B3" s="2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5" ht="16.5" customHeight="1">
      <c r="A4" s="26"/>
      <c r="B4" s="27"/>
      <c r="C4" s="27"/>
      <c r="D4" s="27"/>
      <c r="E4" s="27"/>
    </row>
    <row r="5" spans="1:15" ht="24" customHeight="1">
      <c r="A5" s="28" t="s">
        <v>126</v>
      </c>
      <c r="B5" s="28" t="s">
        <v>125</v>
      </c>
      <c r="C5" s="29" t="s">
        <v>164</v>
      </c>
      <c r="D5" s="30">
        <v>2016</v>
      </c>
      <c r="E5" s="30"/>
      <c r="F5" s="30"/>
      <c r="G5" s="29" t="s">
        <v>165</v>
      </c>
      <c r="H5" s="31">
        <v>2017</v>
      </c>
      <c r="I5" s="31"/>
      <c r="J5" s="31"/>
      <c r="K5" s="32" t="s">
        <v>167</v>
      </c>
      <c r="L5" s="31" t="s">
        <v>166</v>
      </c>
      <c r="M5" s="31"/>
      <c r="N5" s="31"/>
      <c r="O5" s="31"/>
    </row>
    <row r="6" spans="1:15" ht="24" customHeight="1">
      <c r="A6" s="28"/>
      <c r="B6" s="28"/>
      <c r="C6" s="29"/>
      <c r="D6" s="37" t="s">
        <v>127</v>
      </c>
      <c r="E6" s="38"/>
      <c r="F6" s="39"/>
      <c r="G6" s="29"/>
      <c r="H6" s="40" t="s">
        <v>127</v>
      </c>
      <c r="I6" s="41"/>
      <c r="J6" s="42"/>
      <c r="K6" s="33"/>
      <c r="L6" s="40" t="s">
        <v>127</v>
      </c>
      <c r="M6" s="41"/>
      <c r="N6" s="42"/>
      <c r="O6" s="43" t="s">
        <v>168</v>
      </c>
    </row>
    <row r="7" spans="1:15" ht="42.75" customHeight="1">
      <c r="A7" s="28"/>
      <c r="B7" s="28"/>
      <c r="C7" s="29"/>
      <c r="D7" s="5" t="s">
        <v>128</v>
      </c>
      <c r="E7" s="5" t="s">
        <v>129</v>
      </c>
      <c r="F7" s="5" t="s">
        <v>130</v>
      </c>
      <c r="G7" s="29"/>
      <c r="H7" s="5" t="s">
        <v>128</v>
      </c>
      <c r="I7" s="5" t="s">
        <v>129</v>
      </c>
      <c r="J7" s="5" t="s">
        <v>130</v>
      </c>
      <c r="K7" s="34"/>
      <c r="L7" s="5" t="s">
        <v>128</v>
      </c>
      <c r="M7" s="5" t="s">
        <v>129</v>
      </c>
      <c r="N7" s="5" t="s">
        <v>130</v>
      </c>
      <c r="O7" s="44"/>
    </row>
    <row r="8" spans="1:15" ht="57" customHeight="1" outlineLevel="1">
      <c r="A8" s="11" t="s">
        <v>0</v>
      </c>
      <c r="B8" s="12" t="s">
        <v>1</v>
      </c>
      <c r="C8" s="3">
        <f aca="true" t="shared" si="0" ref="C8:J8">SUM(C9+C15+C21)</f>
        <v>7130715.03</v>
      </c>
      <c r="D8" s="3">
        <f t="shared" si="0"/>
        <v>0</v>
      </c>
      <c r="E8" s="3">
        <f t="shared" si="0"/>
        <v>637860.36</v>
      </c>
      <c r="F8" s="3">
        <f t="shared" si="0"/>
        <v>6492854.67</v>
      </c>
      <c r="G8" s="3">
        <f t="shared" si="0"/>
        <v>8729338.25</v>
      </c>
      <c r="H8" s="3">
        <f t="shared" si="0"/>
        <v>0</v>
      </c>
      <c r="I8" s="3">
        <f t="shared" si="0"/>
        <v>1658583.73</v>
      </c>
      <c r="J8" s="3">
        <f t="shared" si="0"/>
        <v>7070754.52</v>
      </c>
      <c r="K8" s="3">
        <f>SUM(K9+K15+K21)</f>
        <v>1598623.2200000002</v>
      </c>
      <c r="L8" s="3">
        <f>SUM(L9+L15+L21)</f>
        <v>0</v>
      </c>
      <c r="M8" s="3">
        <f>SUM(M9+M15+M21)</f>
        <v>1020723.37</v>
      </c>
      <c r="N8" s="3">
        <f>SUM(N9+N15+N21)</f>
        <v>577899.8500000003</v>
      </c>
      <c r="O8" s="17">
        <f>SUM(G8/C8)*100</f>
        <v>122.41883476305459</v>
      </c>
    </row>
    <row r="9" spans="1:15" ht="47.25" customHeight="1" outlineLevel="2">
      <c r="A9" s="11" t="s">
        <v>2</v>
      </c>
      <c r="B9" s="12" t="s">
        <v>3</v>
      </c>
      <c r="C9" s="3">
        <f aca="true" t="shared" si="1" ref="C9:N9">SUM(C10)</f>
        <v>3979864.1</v>
      </c>
      <c r="D9" s="3">
        <f t="shared" si="1"/>
        <v>0</v>
      </c>
      <c r="E9" s="3">
        <f t="shared" si="1"/>
        <v>423364.75</v>
      </c>
      <c r="F9" s="3">
        <f t="shared" si="1"/>
        <v>3556499.35</v>
      </c>
      <c r="G9" s="3">
        <f t="shared" si="1"/>
        <v>5332337.24</v>
      </c>
      <c r="H9" s="3">
        <f t="shared" si="1"/>
        <v>0</v>
      </c>
      <c r="I9" s="3">
        <f t="shared" si="1"/>
        <v>1111255.46</v>
      </c>
      <c r="J9" s="3">
        <f t="shared" si="1"/>
        <v>4221081.78</v>
      </c>
      <c r="K9" s="3">
        <f t="shared" si="1"/>
        <v>1352473.1400000001</v>
      </c>
      <c r="L9" s="3">
        <f t="shared" si="1"/>
        <v>0</v>
      </c>
      <c r="M9" s="3">
        <f t="shared" si="1"/>
        <v>687890.71</v>
      </c>
      <c r="N9" s="3">
        <f t="shared" si="1"/>
        <v>664582.4300000002</v>
      </c>
      <c r="O9" s="17">
        <f aca="true" t="shared" si="2" ref="O9:O72">SUM(G9/C9)*100</f>
        <v>133.98289755672815</v>
      </c>
    </row>
    <row r="10" spans="1:15" ht="56.25" customHeight="1" outlineLevel="4">
      <c r="A10" s="11" t="s">
        <v>4</v>
      </c>
      <c r="B10" s="12" t="s">
        <v>5</v>
      </c>
      <c r="C10" s="3">
        <f aca="true" t="shared" si="3" ref="C10:J10">SUM(C11:C14)</f>
        <v>3979864.1</v>
      </c>
      <c r="D10" s="3">
        <f t="shared" si="3"/>
        <v>0</v>
      </c>
      <c r="E10" s="3">
        <f t="shared" si="3"/>
        <v>423364.75</v>
      </c>
      <c r="F10" s="3">
        <f t="shared" si="3"/>
        <v>3556499.35</v>
      </c>
      <c r="G10" s="3">
        <f t="shared" si="3"/>
        <v>5332337.24</v>
      </c>
      <c r="H10" s="3">
        <f t="shared" si="3"/>
        <v>0</v>
      </c>
      <c r="I10" s="3">
        <f t="shared" si="3"/>
        <v>1111255.46</v>
      </c>
      <c r="J10" s="3">
        <f t="shared" si="3"/>
        <v>4221081.78</v>
      </c>
      <c r="K10" s="3">
        <f>SUM(K11:K14)</f>
        <v>1352473.1400000001</v>
      </c>
      <c r="L10" s="3">
        <f>SUM(L11:L14)</f>
        <v>0</v>
      </c>
      <c r="M10" s="3">
        <f>SUM(M11:M14)</f>
        <v>687890.71</v>
      </c>
      <c r="N10" s="3">
        <f>SUM(N11:N14)</f>
        <v>664582.4300000002</v>
      </c>
      <c r="O10" s="17">
        <f t="shared" si="2"/>
        <v>133.98289755672815</v>
      </c>
    </row>
    <row r="11" spans="1:15" ht="42.75" customHeight="1" outlineLevel="6">
      <c r="A11" s="9" t="s">
        <v>7</v>
      </c>
      <c r="B11" s="10" t="s">
        <v>6</v>
      </c>
      <c r="C11" s="6">
        <f>SUM(D11:F11)</f>
        <v>3099483.9</v>
      </c>
      <c r="D11" s="6"/>
      <c r="E11" s="6"/>
      <c r="F11" s="6">
        <v>3099483.9</v>
      </c>
      <c r="G11" s="8">
        <f>SUM(H11:J11)</f>
        <v>3712413.79</v>
      </c>
      <c r="H11" s="4"/>
      <c r="I11" s="4"/>
      <c r="J11" s="8">
        <v>3712413.79</v>
      </c>
      <c r="K11" s="8">
        <f>SUM(L11:N11)</f>
        <v>612929.8900000001</v>
      </c>
      <c r="L11" s="16">
        <f>SUM(H11-D11)</f>
        <v>0</v>
      </c>
      <c r="M11" s="16">
        <f aca="true" t="shared" si="4" ref="M11:N14">SUM(I11-E11)</f>
        <v>0</v>
      </c>
      <c r="N11" s="16">
        <f t="shared" si="4"/>
        <v>612929.8900000001</v>
      </c>
      <c r="O11" s="17">
        <f t="shared" si="2"/>
        <v>119.77522419135651</v>
      </c>
    </row>
    <row r="12" spans="1:15" ht="42.75" customHeight="1" outlineLevel="6">
      <c r="A12" s="9" t="s">
        <v>134</v>
      </c>
      <c r="B12" s="10" t="s">
        <v>133</v>
      </c>
      <c r="C12" s="6">
        <f>SUM(D12:F12)</f>
        <v>62900</v>
      </c>
      <c r="D12" s="6"/>
      <c r="E12" s="6"/>
      <c r="F12" s="6">
        <v>62900</v>
      </c>
      <c r="G12" s="8">
        <f>SUM(H12:J12)</f>
        <v>55650</v>
      </c>
      <c r="H12" s="4"/>
      <c r="I12" s="4"/>
      <c r="J12" s="8">
        <v>55650</v>
      </c>
      <c r="K12" s="8">
        <f>SUM(L12:N12)</f>
        <v>-7250</v>
      </c>
      <c r="L12" s="16">
        <f>SUM(H12-D12)</f>
        <v>0</v>
      </c>
      <c r="M12" s="16">
        <f t="shared" si="4"/>
        <v>0</v>
      </c>
      <c r="N12" s="16">
        <f t="shared" si="4"/>
        <v>-7250</v>
      </c>
      <c r="O12" s="17">
        <f t="shared" si="2"/>
        <v>88.4737678855326</v>
      </c>
    </row>
    <row r="13" spans="1:15" ht="93" customHeight="1" outlineLevel="6">
      <c r="A13" s="9" t="s">
        <v>136</v>
      </c>
      <c r="B13" s="10" t="s">
        <v>135</v>
      </c>
      <c r="C13" s="6">
        <f>SUM(D13:F13)</f>
        <v>423364.75</v>
      </c>
      <c r="D13" s="6"/>
      <c r="E13" s="6">
        <v>423364.75</v>
      </c>
      <c r="F13" s="6"/>
      <c r="G13" s="8">
        <f>SUM(H13:J13)</f>
        <v>1111255.46</v>
      </c>
      <c r="H13" s="4"/>
      <c r="I13" s="8">
        <v>1111255.46</v>
      </c>
      <c r="J13" s="8"/>
      <c r="K13" s="8">
        <f>SUM(L13:N13)</f>
        <v>687890.71</v>
      </c>
      <c r="L13" s="16">
        <f>SUM(H13-D13)</f>
        <v>0</v>
      </c>
      <c r="M13" s="16">
        <f t="shared" si="4"/>
        <v>687890.71</v>
      </c>
      <c r="N13" s="16">
        <f t="shared" si="4"/>
        <v>0</v>
      </c>
      <c r="O13" s="17">
        <f t="shared" si="2"/>
        <v>262.4818103065973</v>
      </c>
    </row>
    <row r="14" spans="1:15" ht="71.25" customHeight="1" outlineLevel="6">
      <c r="A14" s="9" t="s">
        <v>9</v>
      </c>
      <c r="B14" s="10" t="s">
        <v>8</v>
      </c>
      <c r="C14" s="6">
        <f>SUM(D14:F14)</f>
        <v>394115.45</v>
      </c>
      <c r="D14" s="6"/>
      <c r="E14" s="6"/>
      <c r="F14" s="6">
        <v>394115.45</v>
      </c>
      <c r="G14" s="8">
        <f>SUM(H14:J14)</f>
        <v>453017.99</v>
      </c>
      <c r="H14" s="4"/>
      <c r="I14" s="4"/>
      <c r="J14" s="8">
        <v>453017.99</v>
      </c>
      <c r="K14" s="8">
        <f>SUM(L14:N14)</f>
        <v>58902.53999999998</v>
      </c>
      <c r="L14" s="16">
        <f>SUM(H14-D14)</f>
        <v>0</v>
      </c>
      <c r="M14" s="16">
        <f t="shared" si="4"/>
        <v>0</v>
      </c>
      <c r="N14" s="16">
        <f t="shared" si="4"/>
        <v>58902.53999999998</v>
      </c>
      <c r="O14" s="17">
        <f t="shared" si="2"/>
        <v>114.94550391262254</v>
      </c>
    </row>
    <row r="15" spans="1:15" ht="42.75" customHeight="1" outlineLevel="2">
      <c r="A15" s="11" t="s">
        <v>10</v>
      </c>
      <c r="B15" s="12" t="s">
        <v>11</v>
      </c>
      <c r="C15" s="3">
        <f aca="true" t="shared" si="5" ref="C15:N15">SUM(C16)</f>
        <v>1801016.76</v>
      </c>
      <c r="D15" s="3">
        <f t="shared" si="5"/>
        <v>0</v>
      </c>
      <c r="E15" s="3">
        <f t="shared" si="5"/>
        <v>214495.61</v>
      </c>
      <c r="F15" s="3">
        <f t="shared" si="5"/>
        <v>1586521.1500000001</v>
      </c>
      <c r="G15" s="3">
        <f t="shared" si="5"/>
        <v>2244574.49</v>
      </c>
      <c r="H15" s="3">
        <f t="shared" si="5"/>
        <v>0</v>
      </c>
      <c r="I15" s="3">
        <f t="shared" si="5"/>
        <v>547328.27</v>
      </c>
      <c r="J15" s="3">
        <f t="shared" si="5"/>
        <v>1697246.22</v>
      </c>
      <c r="K15" s="3">
        <f t="shared" si="5"/>
        <v>443557.73000000004</v>
      </c>
      <c r="L15" s="3">
        <f t="shared" si="5"/>
        <v>0</v>
      </c>
      <c r="M15" s="3">
        <f t="shared" si="5"/>
        <v>332832.66000000003</v>
      </c>
      <c r="N15" s="3">
        <f t="shared" si="5"/>
        <v>110725.07</v>
      </c>
      <c r="O15" s="17">
        <f t="shared" si="2"/>
        <v>124.62818447064315</v>
      </c>
    </row>
    <row r="16" spans="1:15" ht="42.75" customHeight="1" outlineLevel="4">
      <c r="A16" s="11" t="s">
        <v>12</v>
      </c>
      <c r="B16" s="12" t="s">
        <v>13</v>
      </c>
      <c r="C16" s="3">
        <f aca="true" t="shared" si="6" ref="C16:J16">SUM(C17:C20)</f>
        <v>1801016.76</v>
      </c>
      <c r="D16" s="3">
        <f t="shared" si="6"/>
        <v>0</v>
      </c>
      <c r="E16" s="3">
        <f t="shared" si="6"/>
        <v>214495.61</v>
      </c>
      <c r="F16" s="3">
        <f t="shared" si="6"/>
        <v>1586521.1500000001</v>
      </c>
      <c r="G16" s="3">
        <f t="shared" si="6"/>
        <v>2244574.49</v>
      </c>
      <c r="H16" s="3">
        <f t="shared" si="6"/>
        <v>0</v>
      </c>
      <c r="I16" s="3">
        <f t="shared" si="6"/>
        <v>547328.27</v>
      </c>
      <c r="J16" s="3">
        <f t="shared" si="6"/>
        <v>1697246.22</v>
      </c>
      <c r="K16" s="3">
        <f>SUM(K17:K20)</f>
        <v>443557.73000000004</v>
      </c>
      <c r="L16" s="3">
        <f>SUM(L17:L20)</f>
        <v>0</v>
      </c>
      <c r="M16" s="3">
        <f>SUM(M17:M20)</f>
        <v>332832.66000000003</v>
      </c>
      <c r="N16" s="3">
        <f>SUM(N17:N20)</f>
        <v>110725.07</v>
      </c>
      <c r="O16" s="17">
        <f t="shared" si="2"/>
        <v>124.62818447064315</v>
      </c>
    </row>
    <row r="17" spans="1:15" ht="42.75" customHeight="1" outlineLevel="6">
      <c r="A17" s="9" t="s">
        <v>15</v>
      </c>
      <c r="B17" s="10" t="s">
        <v>14</v>
      </c>
      <c r="C17" s="6">
        <f>SUM(D17:F17)</f>
        <v>1381472.31</v>
      </c>
      <c r="D17" s="6"/>
      <c r="E17" s="6"/>
      <c r="F17" s="6">
        <v>1381472.31</v>
      </c>
      <c r="G17" s="8">
        <f>SUM(H17:J17)</f>
        <v>1459792.06</v>
      </c>
      <c r="H17" s="7"/>
      <c r="I17" s="7"/>
      <c r="J17" s="8">
        <v>1459792.06</v>
      </c>
      <c r="K17" s="8">
        <f>SUM(L17:N17)</f>
        <v>78319.75</v>
      </c>
      <c r="L17" s="7">
        <f>SUM(H17-D17)</f>
        <v>0</v>
      </c>
      <c r="M17" s="7">
        <f aca="true" t="shared" si="7" ref="M17:N20">SUM(I17-E17)</f>
        <v>0</v>
      </c>
      <c r="N17" s="7">
        <f t="shared" si="7"/>
        <v>78319.75</v>
      </c>
      <c r="O17" s="17">
        <f t="shared" si="2"/>
        <v>105.6692956806351</v>
      </c>
    </row>
    <row r="18" spans="1:15" ht="42.75" customHeight="1" outlineLevel="6">
      <c r="A18" s="9" t="s">
        <v>134</v>
      </c>
      <c r="B18" s="10" t="s">
        <v>138</v>
      </c>
      <c r="C18" s="6">
        <f>SUM(D18:F18)</f>
        <v>8500</v>
      </c>
      <c r="D18" s="6"/>
      <c r="E18" s="6"/>
      <c r="F18" s="6">
        <v>8500</v>
      </c>
      <c r="G18" s="8">
        <f>SUM(H18:J18)</f>
        <v>7500</v>
      </c>
      <c r="H18" s="7"/>
      <c r="I18" s="7"/>
      <c r="J18" s="8">
        <v>7500</v>
      </c>
      <c r="K18" s="8">
        <f>SUM(L18:N18)</f>
        <v>-1000</v>
      </c>
      <c r="L18" s="7">
        <f>SUM(H18-D18)</f>
        <v>0</v>
      </c>
      <c r="M18" s="7">
        <f t="shared" si="7"/>
        <v>0</v>
      </c>
      <c r="N18" s="7">
        <f t="shared" si="7"/>
        <v>-1000</v>
      </c>
      <c r="O18" s="17">
        <f t="shared" si="2"/>
        <v>88.23529411764706</v>
      </c>
    </row>
    <row r="19" spans="1:15" ht="95.25" customHeight="1" outlineLevel="6">
      <c r="A19" s="9" t="s">
        <v>136</v>
      </c>
      <c r="B19" s="10" t="s">
        <v>137</v>
      </c>
      <c r="C19" s="6">
        <f>SUM(D19:F19)</f>
        <v>214495.61</v>
      </c>
      <c r="D19" s="6"/>
      <c r="E19" s="6">
        <v>214495.61</v>
      </c>
      <c r="F19" s="6"/>
      <c r="G19" s="8">
        <f>SUM(H19:J19)</f>
        <v>547328.27</v>
      </c>
      <c r="H19" s="7"/>
      <c r="I19" s="8">
        <v>547328.27</v>
      </c>
      <c r="J19" s="8"/>
      <c r="K19" s="8">
        <f>SUM(L19:N19)</f>
        <v>332832.66000000003</v>
      </c>
      <c r="L19" s="7">
        <f>SUM(H19-D19)</f>
        <v>0</v>
      </c>
      <c r="M19" s="7">
        <f t="shared" si="7"/>
        <v>332832.66000000003</v>
      </c>
      <c r="N19" s="7">
        <f t="shared" si="7"/>
        <v>0</v>
      </c>
      <c r="O19" s="17">
        <f t="shared" si="2"/>
        <v>255.16991699736886</v>
      </c>
    </row>
    <row r="20" spans="1:15" ht="71.25" customHeight="1" outlineLevel="6">
      <c r="A20" s="9" t="s">
        <v>9</v>
      </c>
      <c r="B20" s="10" t="s">
        <v>16</v>
      </c>
      <c r="C20" s="6">
        <f>SUM(D20:F20)</f>
        <v>196548.84</v>
      </c>
      <c r="D20" s="6"/>
      <c r="E20" s="6"/>
      <c r="F20" s="6">
        <v>196548.84</v>
      </c>
      <c r="G20" s="8">
        <f>SUM(H20:J20)</f>
        <v>229954.16</v>
      </c>
      <c r="H20" s="7"/>
      <c r="I20" s="7"/>
      <c r="J20" s="8">
        <v>229954.16</v>
      </c>
      <c r="K20" s="8">
        <f>SUM(L20:N20)</f>
        <v>33405.32000000001</v>
      </c>
      <c r="L20" s="7">
        <f>SUM(H20-D20)</f>
        <v>0</v>
      </c>
      <c r="M20" s="7">
        <f t="shared" si="7"/>
        <v>0</v>
      </c>
      <c r="N20" s="7">
        <f t="shared" si="7"/>
        <v>33405.32000000001</v>
      </c>
      <c r="O20" s="17">
        <f t="shared" si="2"/>
        <v>116.99593851584167</v>
      </c>
    </row>
    <row r="21" spans="1:15" ht="42.75" customHeight="1" outlineLevel="2">
      <c r="A21" s="11" t="s">
        <v>17</v>
      </c>
      <c r="B21" s="12" t="s">
        <v>18</v>
      </c>
      <c r="C21" s="3">
        <f aca="true" t="shared" si="8" ref="C21:N21">SUM(C22)</f>
        <v>1349834.17</v>
      </c>
      <c r="D21" s="3">
        <f t="shared" si="8"/>
        <v>0</v>
      </c>
      <c r="E21" s="3">
        <f t="shared" si="8"/>
        <v>0</v>
      </c>
      <c r="F21" s="3">
        <f t="shared" si="8"/>
        <v>1349834.17</v>
      </c>
      <c r="G21" s="3">
        <f t="shared" si="8"/>
        <v>1152426.52</v>
      </c>
      <c r="H21" s="3">
        <f t="shared" si="8"/>
        <v>0</v>
      </c>
      <c r="I21" s="3">
        <f t="shared" si="8"/>
        <v>0</v>
      </c>
      <c r="J21" s="3">
        <f t="shared" si="8"/>
        <v>1152426.52</v>
      </c>
      <c r="K21" s="3">
        <f t="shared" si="8"/>
        <v>-197407.6499999999</v>
      </c>
      <c r="L21" s="3">
        <f t="shared" si="8"/>
        <v>0</v>
      </c>
      <c r="M21" s="3">
        <f t="shared" si="8"/>
        <v>0</v>
      </c>
      <c r="N21" s="3">
        <f t="shared" si="8"/>
        <v>-197407.6499999999</v>
      </c>
      <c r="O21" s="17">
        <f t="shared" si="2"/>
        <v>85.37541467038133</v>
      </c>
    </row>
    <row r="22" spans="1:15" ht="42.75" customHeight="1" outlineLevel="4">
      <c r="A22" s="11" t="s">
        <v>19</v>
      </c>
      <c r="B22" s="12" t="s">
        <v>20</v>
      </c>
      <c r="C22" s="3">
        <f aca="true" t="shared" si="9" ref="C22:J22">SUM(C23:C26)</f>
        <v>1349834.17</v>
      </c>
      <c r="D22" s="3">
        <f t="shared" si="9"/>
        <v>0</v>
      </c>
      <c r="E22" s="3">
        <f t="shared" si="9"/>
        <v>0</v>
      </c>
      <c r="F22" s="3">
        <f t="shared" si="9"/>
        <v>1349834.17</v>
      </c>
      <c r="G22" s="3">
        <f t="shared" si="9"/>
        <v>1152426.52</v>
      </c>
      <c r="H22" s="3">
        <f t="shared" si="9"/>
        <v>0</v>
      </c>
      <c r="I22" s="3">
        <f t="shared" si="9"/>
        <v>0</v>
      </c>
      <c r="J22" s="3">
        <f t="shared" si="9"/>
        <v>1152426.52</v>
      </c>
      <c r="K22" s="3">
        <f>SUM(K23:K26)</f>
        <v>-197407.6499999999</v>
      </c>
      <c r="L22" s="3">
        <f>SUM(L23:L26)</f>
        <v>0</v>
      </c>
      <c r="M22" s="3">
        <f>SUM(M23:M26)</f>
        <v>0</v>
      </c>
      <c r="N22" s="3">
        <f>SUM(N23:N26)</f>
        <v>-197407.6499999999</v>
      </c>
      <c r="O22" s="17">
        <f t="shared" si="2"/>
        <v>85.37541467038133</v>
      </c>
    </row>
    <row r="23" spans="1:15" ht="28.5" customHeight="1" outlineLevel="6">
      <c r="A23" s="9" t="s">
        <v>22</v>
      </c>
      <c r="B23" s="10" t="s">
        <v>21</v>
      </c>
      <c r="C23" s="6">
        <f>SUM(D23:F23)</f>
        <v>1116778.17</v>
      </c>
      <c r="D23" s="6"/>
      <c r="E23" s="6"/>
      <c r="F23" s="6">
        <v>1116778.17</v>
      </c>
      <c r="G23" s="8">
        <f>SUM(H23:J23)</f>
        <v>944185.52</v>
      </c>
      <c r="H23" s="8"/>
      <c r="I23" s="8"/>
      <c r="J23" s="8">
        <v>944185.52</v>
      </c>
      <c r="K23" s="8">
        <f>SUM(L23:N23)</f>
        <v>-172592.6499999999</v>
      </c>
      <c r="L23" s="8">
        <f>SUM(H23-D23)</f>
        <v>0</v>
      </c>
      <c r="M23" s="8">
        <f aca="true" t="shared" si="10" ref="M23:N26">SUM(I23-E23)</f>
        <v>0</v>
      </c>
      <c r="N23" s="8">
        <f t="shared" si="10"/>
        <v>-172592.6499999999</v>
      </c>
      <c r="O23" s="17">
        <f t="shared" si="2"/>
        <v>84.54548498203542</v>
      </c>
    </row>
    <row r="24" spans="1:15" ht="42.75" customHeight="1" outlineLevel="6">
      <c r="A24" s="9" t="s">
        <v>24</v>
      </c>
      <c r="B24" s="10" t="s">
        <v>23</v>
      </c>
      <c r="C24" s="6">
        <f>SUM(D24:F24)</f>
        <v>6400</v>
      </c>
      <c r="D24" s="6"/>
      <c r="E24" s="6"/>
      <c r="F24" s="6">
        <v>6400</v>
      </c>
      <c r="G24" s="8">
        <f>SUM(H24:J24)</f>
        <v>12000</v>
      </c>
      <c r="H24" s="8"/>
      <c r="I24" s="8"/>
      <c r="J24" s="8">
        <v>12000</v>
      </c>
      <c r="K24" s="8">
        <f>SUM(L24:N24)</f>
        <v>5600</v>
      </c>
      <c r="L24" s="8">
        <f>SUM(H24-D24)</f>
        <v>0</v>
      </c>
      <c r="M24" s="8">
        <f t="shared" si="10"/>
        <v>0</v>
      </c>
      <c r="N24" s="8">
        <f t="shared" si="10"/>
        <v>5600</v>
      </c>
      <c r="O24" s="17">
        <f t="shared" si="2"/>
        <v>187.5</v>
      </c>
    </row>
    <row r="25" spans="1:15" ht="123.75" customHeight="1" outlineLevel="6">
      <c r="A25" s="9" t="s">
        <v>26</v>
      </c>
      <c r="B25" s="10" t="s">
        <v>25</v>
      </c>
      <c r="C25" s="6">
        <f>SUM(D25:F25)</f>
        <v>146656</v>
      </c>
      <c r="D25" s="6"/>
      <c r="E25" s="6"/>
      <c r="F25" s="6">
        <v>146656</v>
      </c>
      <c r="G25" s="8">
        <f>SUM(H25:J25)</f>
        <v>120441</v>
      </c>
      <c r="H25" s="8"/>
      <c r="I25" s="8"/>
      <c r="J25" s="8">
        <v>120441</v>
      </c>
      <c r="K25" s="8">
        <f>SUM(L25:N25)</f>
        <v>-26215</v>
      </c>
      <c r="L25" s="8">
        <f>SUM(H25-D25)</f>
        <v>0</v>
      </c>
      <c r="M25" s="8">
        <f t="shared" si="10"/>
        <v>0</v>
      </c>
      <c r="N25" s="8">
        <f t="shared" si="10"/>
        <v>-26215</v>
      </c>
      <c r="O25" s="17">
        <f t="shared" si="2"/>
        <v>82.12483635173467</v>
      </c>
    </row>
    <row r="26" spans="1:15" ht="57" customHeight="1" outlineLevel="6">
      <c r="A26" s="9" t="s">
        <v>28</v>
      </c>
      <c r="B26" s="10" t="s">
        <v>27</v>
      </c>
      <c r="C26" s="6">
        <f>SUM(D26:F26)</f>
        <v>80000</v>
      </c>
      <c r="D26" s="6"/>
      <c r="E26" s="6"/>
      <c r="F26" s="6">
        <v>80000</v>
      </c>
      <c r="G26" s="8">
        <f>SUM(H26:J26)</f>
        <v>75800</v>
      </c>
      <c r="H26" s="8"/>
      <c r="I26" s="8"/>
      <c r="J26" s="8">
        <v>75800</v>
      </c>
      <c r="K26" s="8">
        <f>SUM(L26:N26)</f>
        <v>-4200</v>
      </c>
      <c r="L26" s="8">
        <f>SUM(H26-D26)</f>
        <v>0</v>
      </c>
      <c r="M26" s="8">
        <f t="shared" si="10"/>
        <v>0</v>
      </c>
      <c r="N26" s="8">
        <f t="shared" si="10"/>
        <v>-4200</v>
      </c>
      <c r="O26" s="17">
        <f t="shared" si="2"/>
        <v>94.75</v>
      </c>
    </row>
    <row r="27" spans="1:15" ht="57" customHeight="1" outlineLevel="1">
      <c r="A27" s="11" t="s">
        <v>29</v>
      </c>
      <c r="B27" s="12" t="s">
        <v>30</v>
      </c>
      <c r="C27" s="3">
        <f>SUM(C28+C34+C37+C40+C43)</f>
        <v>4114086.92</v>
      </c>
      <c r="D27" s="3">
        <f aca="true" t="shared" si="11" ref="D27:J27">SUM(D28+D34+D37+D40+D43)</f>
        <v>0</v>
      </c>
      <c r="E27" s="3">
        <f t="shared" si="11"/>
        <v>0</v>
      </c>
      <c r="F27" s="3">
        <f t="shared" si="11"/>
        <v>4114086.92</v>
      </c>
      <c r="G27" s="3">
        <f t="shared" si="11"/>
        <v>2592729.1799999997</v>
      </c>
      <c r="H27" s="3">
        <f t="shared" si="11"/>
        <v>0</v>
      </c>
      <c r="I27" s="3">
        <f t="shared" si="11"/>
        <v>0</v>
      </c>
      <c r="J27" s="3">
        <f t="shared" si="11"/>
        <v>2434834.3699999996</v>
      </c>
      <c r="K27" s="3">
        <f>SUM(K28+K34+K37+K40+K43)</f>
        <v>-1679252.55</v>
      </c>
      <c r="L27" s="3">
        <f>SUM(L28+L34+L37+L40+L43)</f>
        <v>0</v>
      </c>
      <c r="M27" s="3">
        <f>SUM(M28+M34+M37+M40+M43)</f>
        <v>0</v>
      </c>
      <c r="N27" s="3">
        <f>SUM(N28+N34+N37+N40+N43)</f>
        <v>-1679252.55</v>
      </c>
      <c r="O27" s="17">
        <f t="shared" si="2"/>
        <v>63.020768165977394</v>
      </c>
    </row>
    <row r="28" spans="1:15" ht="57" customHeight="1" outlineLevel="2">
      <c r="A28" s="11" t="s">
        <v>31</v>
      </c>
      <c r="B28" s="12" t="s">
        <v>32</v>
      </c>
      <c r="C28" s="3">
        <f aca="true" t="shared" si="12" ref="C28:N28">SUM(C29)</f>
        <v>3265807.87</v>
      </c>
      <c r="D28" s="3">
        <f t="shared" si="12"/>
        <v>0</v>
      </c>
      <c r="E28" s="3">
        <f t="shared" si="12"/>
        <v>0</v>
      </c>
      <c r="F28" s="3">
        <f t="shared" si="12"/>
        <v>3265807.87</v>
      </c>
      <c r="G28" s="3">
        <f t="shared" si="12"/>
        <v>773744.81</v>
      </c>
      <c r="H28" s="3">
        <f t="shared" si="12"/>
        <v>0</v>
      </c>
      <c r="I28" s="3">
        <f t="shared" si="12"/>
        <v>0</v>
      </c>
      <c r="J28" s="3">
        <f t="shared" si="12"/>
        <v>615850</v>
      </c>
      <c r="K28" s="3">
        <f t="shared" si="12"/>
        <v>-2649957.87</v>
      </c>
      <c r="L28" s="3">
        <f t="shared" si="12"/>
        <v>0</v>
      </c>
      <c r="M28" s="3">
        <f t="shared" si="12"/>
        <v>0</v>
      </c>
      <c r="N28" s="3">
        <f t="shared" si="12"/>
        <v>-2649957.87</v>
      </c>
      <c r="O28" s="17">
        <f t="shared" si="2"/>
        <v>23.692294243874183</v>
      </c>
    </row>
    <row r="29" spans="1:15" ht="28.5" customHeight="1" outlineLevel="4">
      <c r="A29" s="11" t="s">
        <v>33</v>
      </c>
      <c r="B29" s="12" t="s">
        <v>34</v>
      </c>
      <c r="C29" s="3">
        <f>SUM(C30:C33)</f>
        <v>3265807.87</v>
      </c>
      <c r="D29" s="3">
        <f aca="true" t="shared" si="13" ref="D29:J29">SUM(D30:D31)</f>
        <v>0</v>
      </c>
      <c r="E29" s="3">
        <f>SUM(E30:E33)</f>
        <v>0</v>
      </c>
      <c r="F29" s="3">
        <f>SUM(F30:F33)</f>
        <v>3265807.87</v>
      </c>
      <c r="G29" s="3">
        <f>SUM(G30:G33)</f>
        <v>773744.81</v>
      </c>
      <c r="H29" s="3">
        <f t="shared" si="13"/>
        <v>0</v>
      </c>
      <c r="I29" s="3">
        <f t="shared" si="13"/>
        <v>0</v>
      </c>
      <c r="J29" s="3">
        <f t="shared" si="13"/>
        <v>615850</v>
      </c>
      <c r="K29" s="3">
        <f>SUM(K30:K31)</f>
        <v>-2649957.87</v>
      </c>
      <c r="L29" s="3">
        <f>SUM(L30:L31)</f>
        <v>0</v>
      </c>
      <c r="M29" s="3">
        <f>SUM(M30:M31)</f>
        <v>0</v>
      </c>
      <c r="N29" s="3">
        <f>SUM(N30:N31)</f>
        <v>-2649957.87</v>
      </c>
      <c r="O29" s="17">
        <f t="shared" si="2"/>
        <v>23.692294243874183</v>
      </c>
    </row>
    <row r="30" spans="1:15" ht="42.75" customHeight="1" outlineLevel="6">
      <c r="A30" s="9" t="s">
        <v>36</v>
      </c>
      <c r="B30" s="10" t="s">
        <v>35</v>
      </c>
      <c r="C30" s="6">
        <f>SUM(D30:F30)</f>
        <v>2179157.87</v>
      </c>
      <c r="D30" s="6"/>
      <c r="E30" s="6"/>
      <c r="F30" s="6">
        <v>2179157.87</v>
      </c>
      <c r="G30" s="8">
        <f>SUM(H30:J30)</f>
        <v>0</v>
      </c>
      <c r="H30" s="8"/>
      <c r="I30" s="8"/>
      <c r="J30" s="8"/>
      <c r="K30" s="8">
        <f>SUM(L30:N30)</f>
        <v>-2179157.87</v>
      </c>
      <c r="L30" s="8">
        <f>SUM(H30-D30)</f>
        <v>0</v>
      </c>
      <c r="M30" s="8">
        <f aca="true" t="shared" si="14" ref="M30:N33">SUM(I30-E30)</f>
        <v>0</v>
      </c>
      <c r="N30" s="8">
        <f t="shared" si="14"/>
        <v>-2179157.87</v>
      </c>
      <c r="O30" s="17"/>
    </row>
    <row r="31" spans="1:15" ht="42.75" customHeight="1" outlineLevel="6">
      <c r="A31" s="9" t="s">
        <v>38</v>
      </c>
      <c r="B31" s="10" t="s">
        <v>37</v>
      </c>
      <c r="C31" s="6">
        <f>SUM(D31:F31)</f>
        <v>1086650</v>
      </c>
      <c r="D31" s="6"/>
      <c r="E31" s="6"/>
      <c r="F31" s="6">
        <v>1086650</v>
      </c>
      <c r="G31" s="8">
        <f>SUM(H31:J31)</f>
        <v>615850</v>
      </c>
      <c r="H31" s="8"/>
      <c r="I31" s="8"/>
      <c r="J31" s="8">
        <v>615850</v>
      </c>
      <c r="K31" s="8">
        <f>SUM(L31:N31)</f>
        <v>-470800</v>
      </c>
      <c r="L31" s="8">
        <f>SUM(H31-D31)</f>
        <v>0</v>
      </c>
      <c r="M31" s="8">
        <f t="shared" si="14"/>
        <v>0</v>
      </c>
      <c r="N31" s="8">
        <f t="shared" si="14"/>
        <v>-470800</v>
      </c>
      <c r="O31" s="17">
        <f t="shared" si="2"/>
        <v>56.67418211935767</v>
      </c>
    </row>
    <row r="32" spans="1:15" ht="92.25" customHeight="1" outlineLevel="6">
      <c r="A32" s="9" t="s">
        <v>148</v>
      </c>
      <c r="B32" s="10" t="s">
        <v>146</v>
      </c>
      <c r="C32" s="6">
        <f>SUM(D32:F32)</f>
        <v>0</v>
      </c>
      <c r="D32" s="6"/>
      <c r="E32" s="6"/>
      <c r="F32" s="6"/>
      <c r="G32" s="8">
        <f>SUM(H32:J32)</f>
        <v>0</v>
      </c>
      <c r="H32" s="8"/>
      <c r="I32" s="8"/>
      <c r="J32" s="8"/>
      <c r="K32" s="8">
        <f>SUM(L32:N32)</f>
        <v>0</v>
      </c>
      <c r="L32" s="8">
        <f>SUM(H32-D32)</f>
        <v>0</v>
      </c>
      <c r="M32" s="8">
        <f t="shared" si="14"/>
        <v>0</v>
      </c>
      <c r="N32" s="8">
        <f t="shared" si="14"/>
        <v>0</v>
      </c>
      <c r="O32" s="17"/>
    </row>
    <row r="33" spans="1:15" ht="93.75" customHeight="1" outlineLevel="6">
      <c r="A33" s="9" t="s">
        <v>149</v>
      </c>
      <c r="B33" s="10" t="s">
        <v>147</v>
      </c>
      <c r="C33" s="6">
        <f>SUM(D33:F33)</f>
        <v>0</v>
      </c>
      <c r="D33" s="6"/>
      <c r="E33" s="6"/>
      <c r="F33" s="6"/>
      <c r="G33" s="8">
        <f>SUM(H33:J33)</f>
        <v>157894.81</v>
      </c>
      <c r="H33" s="8"/>
      <c r="I33" s="8"/>
      <c r="J33" s="8">
        <v>157894.81</v>
      </c>
      <c r="K33" s="8">
        <f>SUM(L33:N33)</f>
        <v>157894.81</v>
      </c>
      <c r="L33" s="8">
        <f>SUM(H33-D33)</f>
        <v>0</v>
      </c>
      <c r="M33" s="8"/>
      <c r="N33" s="8">
        <f t="shared" si="14"/>
        <v>157894.81</v>
      </c>
      <c r="O33" s="17"/>
    </row>
    <row r="34" spans="1:15" ht="30" customHeight="1" outlineLevel="2">
      <c r="A34" s="11" t="s">
        <v>39</v>
      </c>
      <c r="B34" s="12" t="s">
        <v>40</v>
      </c>
      <c r="C34" s="3">
        <f aca="true" t="shared" si="15" ref="C34:N35">SUM(C35)</f>
        <v>358469.88</v>
      </c>
      <c r="D34" s="3">
        <f t="shared" si="15"/>
        <v>0</v>
      </c>
      <c r="E34" s="3">
        <f t="shared" si="15"/>
        <v>0</v>
      </c>
      <c r="F34" s="3">
        <f t="shared" si="15"/>
        <v>358469.88</v>
      </c>
      <c r="G34" s="3">
        <f t="shared" si="15"/>
        <v>898938.98</v>
      </c>
      <c r="H34" s="3">
        <f t="shared" si="15"/>
        <v>0</v>
      </c>
      <c r="I34" s="3">
        <f t="shared" si="15"/>
        <v>0</v>
      </c>
      <c r="J34" s="3">
        <f t="shared" si="15"/>
        <v>898938.98</v>
      </c>
      <c r="K34" s="3">
        <f t="shared" si="15"/>
        <v>540469.1</v>
      </c>
      <c r="L34" s="3">
        <f t="shared" si="15"/>
        <v>0</v>
      </c>
      <c r="M34" s="3">
        <f t="shared" si="15"/>
        <v>0</v>
      </c>
      <c r="N34" s="3">
        <f t="shared" si="15"/>
        <v>540469.1</v>
      </c>
      <c r="O34" s="17">
        <f t="shared" si="2"/>
        <v>250.77113312839558</v>
      </c>
    </row>
    <row r="35" spans="1:15" ht="42.75" customHeight="1" outlineLevel="4">
      <c r="A35" s="11" t="s">
        <v>41</v>
      </c>
      <c r="B35" s="12" t="s">
        <v>42</v>
      </c>
      <c r="C35" s="3">
        <f t="shared" si="15"/>
        <v>358469.88</v>
      </c>
      <c r="D35" s="3">
        <f t="shared" si="15"/>
        <v>0</v>
      </c>
      <c r="E35" s="3">
        <f t="shared" si="15"/>
        <v>0</v>
      </c>
      <c r="F35" s="3">
        <f t="shared" si="15"/>
        <v>358469.88</v>
      </c>
      <c r="G35" s="3">
        <f t="shared" si="15"/>
        <v>898938.98</v>
      </c>
      <c r="H35" s="3">
        <f t="shared" si="15"/>
        <v>0</v>
      </c>
      <c r="I35" s="3">
        <f t="shared" si="15"/>
        <v>0</v>
      </c>
      <c r="J35" s="3">
        <f t="shared" si="15"/>
        <v>898938.98</v>
      </c>
      <c r="K35" s="3">
        <f t="shared" si="15"/>
        <v>540469.1</v>
      </c>
      <c r="L35" s="3">
        <f t="shared" si="15"/>
        <v>0</v>
      </c>
      <c r="M35" s="3">
        <f t="shared" si="15"/>
        <v>0</v>
      </c>
      <c r="N35" s="3">
        <f t="shared" si="15"/>
        <v>540469.1</v>
      </c>
      <c r="O35" s="17">
        <f t="shared" si="2"/>
        <v>250.77113312839558</v>
      </c>
    </row>
    <row r="36" spans="1:15" ht="28.5" customHeight="1" outlineLevel="6">
      <c r="A36" s="9" t="s">
        <v>44</v>
      </c>
      <c r="B36" s="10" t="s">
        <v>43</v>
      </c>
      <c r="C36" s="6">
        <f>SUM(D36:F36)</f>
        <v>358469.88</v>
      </c>
      <c r="D36" s="6"/>
      <c r="E36" s="6"/>
      <c r="F36" s="6">
        <v>358469.88</v>
      </c>
      <c r="G36" s="8">
        <f>SUM(H36:J36)</f>
        <v>898938.98</v>
      </c>
      <c r="H36" s="8"/>
      <c r="I36" s="8"/>
      <c r="J36" s="8">
        <v>898938.98</v>
      </c>
      <c r="K36" s="8">
        <f>SUM(L36:N36)</f>
        <v>540469.1</v>
      </c>
      <c r="L36" s="8">
        <f>SUM(H36-D36)</f>
        <v>0</v>
      </c>
      <c r="M36" s="8">
        <f>SUM(I36-E36)</f>
        <v>0</v>
      </c>
      <c r="N36" s="8">
        <f>SUM(J36-F36)</f>
        <v>540469.1</v>
      </c>
      <c r="O36" s="17">
        <f t="shared" si="2"/>
        <v>250.77113312839558</v>
      </c>
    </row>
    <row r="37" spans="1:15" ht="42.75" customHeight="1" outlineLevel="2">
      <c r="A37" s="11" t="s">
        <v>45</v>
      </c>
      <c r="B37" s="12" t="s">
        <v>46</v>
      </c>
      <c r="C37" s="3">
        <f aca="true" t="shared" si="16" ref="C37:N38">SUM(C38)</f>
        <v>0</v>
      </c>
      <c r="D37" s="3">
        <f t="shared" si="16"/>
        <v>0</v>
      </c>
      <c r="E37" s="3">
        <f t="shared" si="16"/>
        <v>0</v>
      </c>
      <c r="F37" s="3">
        <f t="shared" si="16"/>
        <v>0</v>
      </c>
      <c r="G37" s="3">
        <f t="shared" si="16"/>
        <v>7320.96</v>
      </c>
      <c r="H37" s="3">
        <f t="shared" si="16"/>
        <v>0</v>
      </c>
      <c r="I37" s="3">
        <f t="shared" si="16"/>
        <v>0</v>
      </c>
      <c r="J37" s="3">
        <f t="shared" si="16"/>
        <v>7320.96</v>
      </c>
      <c r="K37" s="3">
        <f t="shared" si="16"/>
        <v>7320.96</v>
      </c>
      <c r="L37" s="3">
        <f t="shared" si="16"/>
        <v>0</v>
      </c>
      <c r="M37" s="3">
        <f t="shared" si="16"/>
        <v>0</v>
      </c>
      <c r="N37" s="3">
        <f t="shared" si="16"/>
        <v>7320.96</v>
      </c>
      <c r="O37" s="17"/>
    </row>
    <row r="38" spans="1:15" ht="42.75" customHeight="1" outlineLevel="4">
      <c r="A38" s="11" t="s">
        <v>47</v>
      </c>
      <c r="B38" s="12" t="s">
        <v>48</v>
      </c>
      <c r="C38" s="3">
        <f t="shared" si="16"/>
        <v>0</v>
      </c>
      <c r="D38" s="3">
        <f t="shared" si="16"/>
        <v>0</v>
      </c>
      <c r="E38" s="3">
        <f t="shared" si="16"/>
        <v>0</v>
      </c>
      <c r="F38" s="3">
        <f t="shared" si="16"/>
        <v>0</v>
      </c>
      <c r="G38" s="3">
        <f t="shared" si="16"/>
        <v>7320.96</v>
      </c>
      <c r="H38" s="3">
        <f t="shared" si="16"/>
        <v>0</v>
      </c>
      <c r="I38" s="3">
        <f t="shared" si="16"/>
        <v>0</v>
      </c>
      <c r="J38" s="3">
        <f t="shared" si="16"/>
        <v>7320.96</v>
      </c>
      <c r="K38" s="3">
        <f t="shared" si="16"/>
        <v>7320.96</v>
      </c>
      <c r="L38" s="3">
        <f t="shared" si="16"/>
        <v>0</v>
      </c>
      <c r="M38" s="3">
        <f t="shared" si="16"/>
        <v>0</v>
      </c>
      <c r="N38" s="3">
        <f t="shared" si="16"/>
        <v>7320.96</v>
      </c>
      <c r="O38" s="17"/>
    </row>
    <row r="39" spans="1:15" ht="28.5" customHeight="1" outlineLevel="6">
      <c r="A39" s="9" t="s">
        <v>50</v>
      </c>
      <c r="B39" s="10" t="s">
        <v>49</v>
      </c>
      <c r="C39" s="6">
        <f>SUM(D39:F39)</f>
        <v>0</v>
      </c>
      <c r="D39" s="6"/>
      <c r="E39" s="6"/>
      <c r="F39" s="6"/>
      <c r="G39" s="8">
        <f>SUM(H39:J39)</f>
        <v>7320.96</v>
      </c>
      <c r="H39" s="8"/>
      <c r="I39" s="8"/>
      <c r="J39" s="8">
        <v>7320.96</v>
      </c>
      <c r="K39" s="8">
        <f>SUM(L39:N39)</f>
        <v>7320.96</v>
      </c>
      <c r="L39" s="8">
        <f>SUM(H39-D39)</f>
        <v>0</v>
      </c>
      <c r="M39" s="8">
        <f>SUM(I39-E39)</f>
        <v>0</v>
      </c>
      <c r="N39" s="8">
        <f>SUM(J39-F39)</f>
        <v>7320.96</v>
      </c>
      <c r="O39" s="17"/>
    </row>
    <row r="40" spans="1:15" ht="28.5" customHeight="1" outlineLevel="2">
      <c r="A40" s="11" t="s">
        <v>51</v>
      </c>
      <c r="B40" s="12" t="s">
        <v>52</v>
      </c>
      <c r="C40" s="3">
        <f aca="true" t="shared" si="17" ref="C40:N41">SUM(C41)</f>
        <v>489809.17</v>
      </c>
      <c r="D40" s="3">
        <f t="shared" si="17"/>
        <v>0</v>
      </c>
      <c r="E40" s="3">
        <f t="shared" si="17"/>
        <v>0</v>
      </c>
      <c r="F40" s="3">
        <f t="shared" si="17"/>
        <v>489809.17</v>
      </c>
      <c r="G40" s="3">
        <f t="shared" si="17"/>
        <v>705278.88</v>
      </c>
      <c r="H40" s="3">
        <f t="shared" si="17"/>
        <v>0</v>
      </c>
      <c r="I40" s="3">
        <f t="shared" si="17"/>
        <v>0</v>
      </c>
      <c r="J40" s="3">
        <f t="shared" si="17"/>
        <v>705278.88</v>
      </c>
      <c r="K40" s="3">
        <f t="shared" si="17"/>
        <v>215469.71000000002</v>
      </c>
      <c r="L40" s="3">
        <f t="shared" si="17"/>
        <v>0</v>
      </c>
      <c r="M40" s="3">
        <f t="shared" si="17"/>
        <v>0</v>
      </c>
      <c r="N40" s="3">
        <f t="shared" si="17"/>
        <v>215469.71000000002</v>
      </c>
      <c r="O40" s="17">
        <f t="shared" si="2"/>
        <v>143.9905422758827</v>
      </c>
    </row>
    <row r="41" spans="1:15" ht="42.75" customHeight="1" outlineLevel="4">
      <c r="A41" s="11" t="s">
        <v>53</v>
      </c>
      <c r="B41" s="12" t="s">
        <v>54</v>
      </c>
      <c r="C41" s="3">
        <f t="shared" si="17"/>
        <v>489809.17</v>
      </c>
      <c r="D41" s="3">
        <f t="shared" si="17"/>
        <v>0</v>
      </c>
      <c r="E41" s="3">
        <f t="shared" si="17"/>
        <v>0</v>
      </c>
      <c r="F41" s="3">
        <f t="shared" si="17"/>
        <v>489809.17</v>
      </c>
      <c r="G41" s="3">
        <f t="shared" si="17"/>
        <v>705278.88</v>
      </c>
      <c r="H41" s="3">
        <f t="shared" si="17"/>
        <v>0</v>
      </c>
      <c r="I41" s="3">
        <f t="shared" si="17"/>
        <v>0</v>
      </c>
      <c r="J41" s="3">
        <f t="shared" si="17"/>
        <v>705278.88</v>
      </c>
      <c r="K41" s="3">
        <f t="shared" si="17"/>
        <v>215469.71000000002</v>
      </c>
      <c r="L41" s="3">
        <f t="shared" si="17"/>
        <v>0</v>
      </c>
      <c r="M41" s="3">
        <f t="shared" si="17"/>
        <v>0</v>
      </c>
      <c r="N41" s="3">
        <f t="shared" si="17"/>
        <v>215469.71000000002</v>
      </c>
      <c r="O41" s="17">
        <f t="shared" si="2"/>
        <v>143.9905422758827</v>
      </c>
    </row>
    <row r="42" spans="1:15" ht="42.75" customHeight="1" outlineLevel="6">
      <c r="A42" s="9" t="s">
        <v>56</v>
      </c>
      <c r="B42" s="10" t="s">
        <v>55</v>
      </c>
      <c r="C42" s="6">
        <f>SUM(D42:F42)</f>
        <v>489809.17</v>
      </c>
      <c r="D42" s="6"/>
      <c r="E42" s="6"/>
      <c r="F42" s="6">
        <v>489809.17</v>
      </c>
      <c r="G42" s="8">
        <f>SUM(H42:J42)</f>
        <v>705278.88</v>
      </c>
      <c r="H42" s="8"/>
      <c r="I42" s="8"/>
      <c r="J42" s="8">
        <v>705278.88</v>
      </c>
      <c r="K42" s="8">
        <f>SUM(L42:N42)</f>
        <v>215469.71000000002</v>
      </c>
      <c r="L42" s="8">
        <f>SUM(H42-D42)</f>
        <v>0</v>
      </c>
      <c r="M42" s="8">
        <f>SUM(I42-E42)</f>
        <v>0</v>
      </c>
      <c r="N42" s="8">
        <f>SUM(J42-F42)</f>
        <v>215469.71000000002</v>
      </c>
      <c r="O42" s="17">
        <f t="shared" si="2"/>
        <v>143.9905422758827</v>
      </c>
    </row>
    <row r="43" spans="1:15" ht="78.75" customHeight="1" outlineLevel="6">
      <c r="A43" s="9" t="s">
        <v>154</v>
      </c>
      <c r="B43" s="12" t="s">
        <v>150</v>
      </c>
      <c r="C43" s="3">
        <f>SUM(D43:F43)</f>
        <v>0</v>
      </c>
      <c r="D43" s="3">
        <f>SUM(D44)</f>
        <v>0</v>
      </c>
      <c r="E43" s="3">
        <f>SUM(E44)</f>
        <v>0</v>
      </c>
      <c r="F43" s="3">
        <f>SUM(F44)</f>
        <v>0</v>
      </c>
      <c r="G43" s="13">
        <f>SUM(H43:J43)</f>
        <v>207445.55</v>
      </c>
      <c r="H43" s="13">
        <f>SUM(H44)</f>
        <v>0</v>
      </c>
      <c r="I43" s="13">
        <f>SUM(I44)</f>
        <v>0</v>
      </c>
      <c r="J43" s="13">
        <f>SUM(J44)</f>
        <v>207445.55</v>
      </c>
      <c r="K43" s="13">
        <f>SUM(L43:N43)</f>
        <v>207445.55</v>
      </c>
      <c r="L43" s="13">
        <f>SUM(L44)</f>
        <v>0</v>
      </c>
      <c r="M43" s="13">
        <f>SUM(M44)</f>
        <v>0</v>
      </c>
      <c r="N43" s="13">
        <f>SUM(N44)</f>
        <v>207445.55</v>
      </c>
      <c r="O43" s="17"/>
    </row>
    <row r="44" spans="1:15" ht="93" customHeight="1" outlineLevel="6">
      <c r="A44" s="9" t="s">
        <v>155</v>
      </c>
      <c r="B44" s="12" t="s">
        <v>151</v>
      </c>
      <c r="C44" s="3">
        <f>SUM(D44:F44)</f>
        <v>0</v>
      </c>
      <c r="D44" s="3">
        <f>SUM(D45:D46)</f>
        <v>0</v>
      </c>
      <c r="E44" s="3">
        <f>SUM(E45:E46)</f>
        <v>0</v>
      </c>
      <c r="F44" s="3">
        <f>SUM(F45:F46)</f>
        <v>0</v>
      </c>
      <c r="G44" s="13">
        <f>SUM(H44:J44)</f>
        <v>207445.55</v>
      </c>
      <c r="H44" s="13">
        <f>SUM(H45:H46)</f>
        <v>0</v>
      </c>
      <c r="I44" s="13">
        <f>SUM(I45:I46)</f>
        <v>0</v>
      </c>
      <c r="J44" s="13">
        <f>SUM(J45:J46)</f>
        <v>207445.55</v>
      </c>
      <c r="K44" s="13">
        <f>SUM(L44:N44)</f>
        <v>207445.55</v>
      </c>
      <c r="L44" s="13">
        <f>SUM(L45:L46)</f>
        <v>0</v>
      </c>
      <c r="M44" s="13">
        <f>SUM(M45:M46)</f>
        <v>0</v>
      </c>
      <c r="N44" s="13">
        <f>SUM(N45:N46)</f>
        <v>207445.55</v>
      </c>
      <c r="O44" s="17"/>
    </row>
    <row r="45" spans="1:15" ht="50.25" customHeight="1" outlineLevel="6">
      <c r="A45" s="9" t="s">
        <v>156</v>
      </c>
      <c r="B45" s="10" t="s">
        <v>152</v>
      </c>
      <c r="C45" s="6">
        <f>SUM(D45:F45)</f>
        <v>0</v>
      </c>
      <c r="D45" s="6"/>
      <c r="E45" s="6"/>
      <c r="F45" s="6"/>
      <c r="G45" s="8">
        <f>SUM(H45:J45)</f>
        <v>207445.55</v>
      </c>
      <c r="H45" s="8"/>
      <c r="I45" s="8"/>
      <c r="J45" s="8">
        <v>207445.55</v>
      </c>
      <c r="K45" s="8">
        <f>SUM(L45:N45)</f>
        <v>207445.55</v>
      </c>
      <c r="L45" s="8">
        <f aca="true" t="shared" si="18" ref="L45:N46">SUM(H45-D45)</f>
        <v>0</v>
      </c>
      <c r="M45" s="8">
        <f t="shared" si="18"/>
        <v>0</v>
      </c>
      <c r="N45" s="8">
        <f t="shared" si="18"/>
        <v>207445.55</v>
      </c>
      <c r="O45" s="17"/>
    </row>
    <row r="46" spans="1:15" ht="42.75" customHeight="1" outlineLevel="6">
      <c r="A46" s="9" t="s">
        <v>157</v>
      </c>
      <c r="B46" s="10" t="s">
        <v>153</v>
      </c>
      <c r="C46" s="6">
        <f>SUM(D46:F46)</f>
        <v>0</v>
      </c>
      <c r="D46" s="6"/>
      <c r="E46" s="6"/>
      <c r="F46" s="6"/>
      <c r="G46" s="8">
        <f>SUM(H46:J46)</f>
        <v>0</v>
      </c>
      <c r="H46" s="8"/>
      <c r="I46" s="8"/>
      <c r="J46" s="8"/>
      <c r="K46" s="8">
        <f>SUM(L46:N46)</f>
        <v>0</v>
      </c>
      <c r="L46" s="8">
        <f t="shared" si="18"/>
        <v>0</v>
      </c>
      <c r="M46" s="8">
        <f t="shared" si="18"/>
        <v>0</v>
      </c>
      <c r="N46" s="8">
        <f t="shared" si="18"/>
        <v>0</v>
      </c>
      <c r="O46" s="17"/>
    </row>
    <row r="47" spans="1:15" ht="99.75" customHeight="1" outlineLevel="1">
      <c r="A47" s="11" t="s">
        <v>57</v>
      </c>
      <c r="B47" s="12" t="s">
        <v>58</v>
      </c>
      <c r="C47" s="3">
        <f aca="true" t="shared" si="19" ref="C47:J47">SUM(C48+C54+C58)</f>
        <v>2863950.89</v>
      </c>
      <c r="D47" s="3">
        <f t="shared" si="19"/>
        <v>0</v>
      </c>
      <c r="E47" s="3">
        <f t="shared" si="19"/>
        <v>0</v>
      </c>
      <c r="F47" s="3">
        <f t="shared" si="19"/>
        <v>2863950.89</v>
      </c>
      <c r="G47" s="3">
        <f t="shared" si="19"/>
        <v>16394087.009999998</v>
      </c>
      <c r="H47" s="3">
        <f t="shared" si="19"/>
        <v>0</v>
      </c>
      <c r="I47" s="3">
        <f t="shared" si="19"/>
        <v>11414648.77</v>
      </c>
      <c r="J47" s="3">
        <f t="shared" si="19"/>
        <v>4979438.24</v>
      </c>
      <c r="K47" s="3">
        <f>SUM(K48+K54+K58)</f>
        <v>13530136.12</v>
      </c>
      <c r="L47" s="3">
        <f>SUM(L48+L54+L58)</f>
        <v>0</v>
      </c>
      <c r="M47" s="3">
        <f>SUM(M48+M54+M58)</f>
        <v>11414648.77</v>
      </c>
      <c r="N47" s="3">
        <f>SUM(N48+N54+N58)</f>
        <v>2115487.35</v>
      </c>
      <c r="O47" s="17">
        <f t="shared" si="2"/>
        <v>572.429054815252</v>
      </c>
    </row>
    <row r="48" spans="1:15" ht="85.5" customHeight="1" outlineLevel="2">
      <c r="A48" s="11" t="s">
        <v>59</v>
      </c>
      <c r="B48" s="12" t="s">
        <v>60</v>
      </c>
      <c r="C48" s="3">
        <f aca="true" t="shared" si="20" ref="C48:N48">SUM(C49)</f>
        <v>1278532.67</v>
      </c>
      <c r="D48" s="3">
        <f t="shared" si="20"/>
        <v>0</v>
      </c>
      <c r="E48" s="3">
        <f t="shared" si="20"/>
        <v>0</v>
      </c>
      <c r="F48" s="3">
        <f t="shared" si="20"/>
        <v>1278532.67</v>
      </c>
      <c r="G48" s="3">
        <f t="shared" si="20"/>
        <v>15573645.02</v>
      </c>
      <c r="H48" s="3">
        <f t="shared" si="20"/>
        <v>0</v>
      </c>
      <c r="I48" s="3">
        <f t="shared" si="20"/>
        <v>11414648.77</v>
      </c>
      <c r="J48" s="3">
        <f t="shared" si="20"/>
        <v>4158996.25</v>
      </c>
      <c r="K48" s="3">
        <f t="shared" si="20"/>
        <v>14295112.35</v>
      </c>
      <c r="L48" s="3">
        <f t="shared" si="20"/>
        <v>0</v>
      </c>
      <c r="M48" s="3">
        <f t="shared" si="20"/>
        <v>11414648.77</v>
      </c>
      <c r="N48" s="3">
        <f t="shared" si="20"/>
        <v>2880463.58</v>
      </c>
      <c r="O48" s="17">
        <f t="shared" si="2"/>
        <v>1218.0873735514324</v>
      </c>
    </row>
    <row r="49" spans="1:15" ht="42.75" customHeight="1" outlineLevel="4">
      <c r="A49" s="11" t="s">
        <v>61</v>
      </c>
      <c r="B49" s="12" t="s">
        <v>62</v>
      </c>
      <c r="C49" s="3">
        <f aca="true" t="shared" si="21" ref="C49:J49">SUM(C50:C53)</f>
        <v>1278532.67</v>
      </c>
      <c r="D49" s="3">
        <f t="shared" si="21"/>
        <v>0</v>
      </c>
      <c r="E49" s="3">
        <f t="shared" si="21"/>
        <v>0</v>
      </c>
      <c r="F49" s="3">
        <f t="shared" si="21"/>
        <v>1278532.67</v>
      </c>
      <c r="G49" s="3">
        <f t="shared" si="21"/>
        <v>15573645.02</v>
      </c>
      <c r="H49" s="3">
        <f t="shared" si="21"/>
        <v>0</v>
      </c>
      <c r="I49" s="3">
        <f t="shared" si="21"/>
        <v>11414648.77</v>
      </c>
      <c r="J49" s="3">
        <f t="shared" si="21"/>
        <v>4158996.25</v>
      </c>
      <c r="K49" s="3">
        <f>SUM(K50:K53)</f>
        <v>14295112.35</v>
      </c>
      <c r="L49" s="3">
        <f>SUM(L50:L53)</f>
        <v>0</v>
      </c>
      <c r="M49" s="3">
        <f>SUM(M50:M53)</f>
        <v>11414648.77</v>
      </c>
      <c r="N49" s="3">
        <f>SUM(N50:N53)</f>
        <v>2880463.58</v>
      </c>
      <c r="O49" s="17">
        <f t="shared" si="2"/>
        <v>1218.0873735514324</v>
      </c>
    </row>
    <row r="50" spans="1:15" ht="90" customHeight="1" outlineLevel="6">
      <c r="A50" s="9" t="s">
        <v>64</v>
      </c>
      <c r="B50" s="10" t="s">
        <v>63</v>
      </c>
      <c r="C50" s="6">
        <f>SUM(D50:F50)</f>
        <v>1278532.67</v>
      </c>
      <c r="D50" s="6"/>
      <c r="E50" s="6"/>
      <c r="F50" s="6">
        <v>1278532.67</v>
      </c>
      <c r="G50" s="8">
        <f>SUM(H50:J50)</f>
        <v>3299829.14</v>
      </c>
      <c r="H50" s="8"/>
      <c r="I50" s="8"/>
      <c r="J50" s="8">
        <v>3299829.14</v>
      </c>
      <c r="K50" s="8">
        <f>SUM(L50:N50)</f>
        <v>2021296.4700000002</v>
      </c>
      <c r="L50" s="8">
        <f>SUM(H50-D50)</f>
        <v>0</v>
      </c>
      <c r="M50" s="8">
        <f aca="true" t="shared" si="22" ref="M50:N53">SUM(I50-E50)</f>
        <v>0</v>
      </c>
      <c r="N50" s="8">
        <f t="shared" si="22"/>
        <v>2021296.4700000002</v>
      </c>
      <c r="O50" s="17">
        <f t="shared" si="2"/>
        <v>258.09501919102314</v>
      </c>
    </row>
    <row r="51" spans="1:15" ht="164.25" customHeight="1" outlineLevel="6">
      <c r="A51" s="9" t="s">
        <v>160</v>
      </c>
      <c r="B51" s="10" t="s">
        <v>158</v>
      </c>
      <c r="C51" s="6">
        <f>SUM(D51:F51)</f>
        <v>0</v>
      </c>
      <c r="D51" s="6"/>
      <c r="E51" s="6"/>
      <c r="F51" s="6"/>
      <c r="G51" s="8">
        <f>SUM(H51:J51)</f>
        <v>9642309.76</v>
      </c>
      <c r="H51" s="8"/>
      <c r="I51" s="8">
        <v>9642309.76</v>
      </c>
      <c r="J51" s="8"/>
      <c r="K51" s="8">
        <f>SUM(L51:N51)</f>
        <v>9642309.76</v>
      </c>
      <c r="L51" s="8">
        <f>SUM(H51-D51)</f>
        <v>0</v>
      </c>
      <c r="M51" s="8">
        <f t="shared" si="22"/>
        <v>9642309.76</v>
      </c>
      <c r="N51" s="8">
        <f t="shared" si="22"/>
        <v>0</v>
      </c>
      <c r="O51" s="17"/>
    </row>
    <row r="52" spans="1:15" ht="117" customHeight="1" outlineLevel="6">
      <c r="A52" s="9" t="s">
        <v>161</v>
      </c>
      <c r="B52" s="10" t="s">
        <v>159</v>
      </c>
      <c r="C52" s="6">
        <f>SUM(D52:F52)</f>
        <v>0</v>
      </c>
      <c r="D52" s="6"/>
      <c r="E52" s="6"/>
      <c r="F52" s="6"/>
      <c r="G52" s="8">
        <f>SUM(H52:J52)</f>
        <v>1772339.01</v>
      </c>
      <c r="H52" s="8"/>
      <c r="I52" s="8">
        <v>1772339.01</v>
      </c>
      <c r="J52" s="8"/>
      <c r="K52" s="8">
        <f>SUM(L52:N52)</f>
        <v>1772339.01</v>
      </c>
      <c r="L52" s="8">
        <f>SUM(H52-D52)</f>
        <v>0</v>
      </c>
      <c r="M52" s="8">
        <f t="shared" si="22"/>
        <v>1772339.01</v>
      </c>
      <c r="N52" s="8">
        <f t="shared" si="22"/>
        <v>0</v>
      </c>
      <c r="O52" s="17"/>
    </row>
    <row r="53" spans="1:15" ht="118.5" customHeight="1" outlineLevel="5">
      <c r="A53" s="9" t="s">
        <v>65</v>
      </c>
      <c r="B53" s="10" t="s">
        <v>139</v>
      </c>
      <c r="C53" s="6">
        <f>SUM(D53:F53)</f>
        <v>0</v>
      </c>
      <c r="D53" s="6"/>
      <c r="E53" s="6"/>
      <c r="F53" s="6"/>
      <c r="G53" s="8">
        <f>SUM(H53:J53)</f>
        <v>859167.11</v>
      </c>
      <c r="H53" s="8"/>
      <c r="I53" s="8"/>
      <c r="J53" s="8">
        <v>859167.11</v>
      </c>
      <c r="K53" s="8">
        <f>SUM(L53:N53)</f>
        <v>859167.11</v>
      </c>
      <c r="L53" s="8">
        <f>SUM(H53-D53)</f>
        <v>0</v>
      </c>
      <c r="M53" s="8">
        <f t="shared" si="22"/>
        <v>0</v>
      </c>
      <c r="N53" s="8">
        <f t="shared" si="22"/>
        <v>859167.11</v>
      </c>
      <c r="O53" s="17"/>
    </row>
    <row r="54" spans="1:15" ht="57" customHeight="1" outlineLevel="2">
      <c r="A54" s="11" t="s">
        <v>66</v>
      </c>
      <c r="B54" s="12" t="s">
        <v>67</v>
      </c>
      <c r="C54" s="3">
        <f aca="true" t="shared" si="23" ref="C54:N54">SUM(C55)</f>
        <v>659810.0700000001</v>
      </c>
      <c r="D54" s="3">
        <f t="shared" si="23"/>
        <v>0</v>
      </c>
      <c r="E54" s="3">
        <f t="shared" si="23"/>
        <v>0</v>
      </c>
      <c r="F54" s="3">
        <f t="shared" si="23"/>
        <v>659810.0700000001</v>
      </c>
      <c r="G54" s="3">
        <f t="shared" si="23"/>
        <v>182293.28</v>
      </c>
      <c r="H54" s="3">
        <f t="shared" si="23"/>
        <v>0</v>
      </c>
      <c r="I54" s="3">
        <f t="shared" si="23"/>
        <v>0</v>
      </c>
      <c r="J54" s="3">
        <f t="shared" si="23"/>
        <v>182293.28</v>
      </c>
      <c r="K54" s="3">
        <f t="shared" si="23"/>
        <v>-477516.79000000004</v>
      </c>
      <c r="L54" s="3">
        <f t="shared" si="23"/>
        <v>0</v>
      </c>
      <c r="M54" s="3">
        <f t="shared" si="23"/>
        <v>0</v>
      </c>
      <c r="N54" s="3">
        <f t="shared" si="23"/>
        <v>-477516.79000000004</v>
      </c>
      <c r="O54" s="17">
        <f t="shared" si="2"/>
        <v>27.62814456590515</v>
      </c>
    </row>
    <row r="55" spans="1:15" ht="42.75" customHeight="1" outlineLevel="4">
      <c r="A55" s="11" t="s">
        <v>68</v>
      </c>
      <c r="B55" s="12" t="s">
        <v>69</v>
      </c>
      <c r="C55" s="3">
        <f aca="true" t="shared" si="24" ref="C55:J55">SUM(C56:C57)</f>
        <v>659810.0700000001</v>
      </c>
      <c r="D55" s="3">
        <f t="shared" si="24"/>
        <v>0</v>
      </c>
      <c r="E55" s="3">
        <f t="shared" si="24"/>
        <v>0</v>
      </c>
      <c r="F55" s="3">
        <f t="shared" si="24"/>
        <v>659810.0700000001</v>
      </c>
      <c r="G55" s="3">
        <f t="shared" si="24"/>
        <v>182293.28</v>
      </c>
      <c r="H55" s="3">
        <f t="shared" si="24"/>
        <v>0</v>
      </c>
      <c r="I55" s="3">
        <f t="shared" si="24"/>
        <v>0</v>
      </c>
      <c r="J55" s="3">
        <f t="shared" si="24"/>
        <v>182293.28</v>
      </c>
      <c r="K55" s="3">
        <f>SUM(K56:K57)</f>
        <v>-477516.79000000004</v>
      </c>
      <c r="L55" s="3">
        <f>SUM(L56:L57)</f>
        <v>0</v>
      </c>
      <c r="M55" s="3">
        <f>SUM(M56:M57)</f>
        <v>0</v>
      </c>
      <c r="N55" s="3">
        <f>SUM(N56:N57)</f>
        <v>-477516.79000000004</v>
      </c>
      <c r="O55" s="17">
        <f t="shared" si="2"/>
        <v>27.62814456590515</v>
      </c>
    </row>
    <row r="56" spans="1:15" ht="28.5" customHeight="1" outlineLevel="6">
      <c r="A56" s="9" t="s">
        <v>71</v>
      </c>
      <c r="B56" s="10" t="s">
        <v>70</v>
      </c>
      <c r="C56" s="6">
        <f>SUM(D56:F56)</f>
        <v>421964.4</v>
      </c>
      <c r="D56" s="6"/>
      <c r="E56" s="6"/>
      <c r="F56" s="6">
        <v>421964.4</v>
      </c>
      <c r="G56" s="8">
        <f>SUM(H56:J56)</f>
        <v>84609.2</v>
      </c>
      <c r="H56" s="8"/>
      <c r="I56" s="8"/>
      <c r="J56" s="8">
        <v>84609.2</v>
      </c>
      <c r="K56" s="8">
        <f>SUM(L56:N56)</f>
        <v>-337355.2</v>
      </c>
      <c r="L56" s="8">
        <f aca="true" t="shared" si="25" ref="L56:N57">SUM(H56-D56)</f>
        <v>0</v>
      </c>
      <c r="M56" s="8">
        <f t="shared" si="25"/>
        <v>0</v>
      </c>
      <c r="N56" s="8">
        <f t="shared" si="25"/>
        <v>-337355.2</v>
      </c>
      <c r="O56" s="17">
        <f t="shared" si="2"/>
        <v>20.05126498823123</v>
      </c>
    </row>
    <row r="57" spans="1:15" ht="57" customHeight="1" outlineLevel="6">
      <c r="A57" s="9" t="s">
        <v>73</v>
      </c>
      <c r="B57" s="10" t="s">
        <v>72</v>
      </c>
      <c r="C57" s="6">
        <f>SUM(D57:F57)</f>
        <v>237845.67</v>
      </c>
      <c r="D57" s="6"/>
      <c r="E57" s="6"/>
      <c r="F57" s="6">
        <v>237845.67</v>
      </c>
      <c r="G57" s="8">
        <f>SUM(H57:J57)</f>
        <v>97684.08</v>
      </c>
      <c r="H57" s="8"/>
      <c r="I57" s="8"/>
      <c r="J57" s="8">
        <v>97684.08</v>
      </c>
      <c r="K57" s="8">
        <f>SUM(L57:N57)</f>
        <v>-140161.59000000003</v>
      </c>
      <c r="L57" s="8">
        <f t="shared" si="25"/>
        <v>0</v>
      </c>
      <c r="M57" s="8">
        <f t="shared" si="25"/>
        <v>0</v>
      </c>
      <c r="N57" s="8">
        <f t="shared" si="25"/>
        <v>-140161.59000000003</v>
      </c>
      <c r="O57" s="17">
        <f t="shared" si="2"/>
        <v>41.070362979490014</v>
      </c>
    </row>
    <row r="58" spans="1:15" ht="71.25" customHeight="1" outlineLevel="2">
      <c r="A58" s="11" t="s">
        <v>74</v>
      </c>
      <c r="B58" s="12" t="s">
        <v>75</v>
      </c>
      <c r="C58" s="3">
        <f aca="true" t="shared" si="26" ref="C58:J58">SUM(C59+C62)</f>
        <v>925608.15</v>
      </c>
      <c r="D58" s="3">
        <f t="shared" si="26"/>
        <v>0</v>
      </c>
      <c r="E58" s="3">
        <f t="shared" si="26"/>
        <v>0</v>
      </c>
      <c r="F58" s="3">
        <f t="shared" si="26"/>
        <v>925608.15</v>
      </c>
      <c r="G58" s="3">
        <f t="shared" si="26"/>
        <v>638148.71</v>
      </c>
      <c r="H58" s="3">
        <f t="shared" si="26"/>
        <v>0</v>
      </c>
      <c r="I58" s="3">
        <f t="shared" si="26"/>
        <v>0</v>
      </c>
      <c r="J58" s="3">
        <f t="shared" si="26"/>
        <v>638148.71</v>
      </c>
      <c r="K58" s="3">
        <f>SUM(K59+K62)</f>
        <v>-287459.44000000006</v>
      </c>
      <c r="L58" s="3">
        <f>SUM(L59+L62)</f>
        <v>0</v>
      </c>
      <c r="M58" s="3">
        <f>SUM(M59+M62)</f>
        <v>0</v>
      </c>
      <c r="N58" s="3">
        <f>SUM(N59+N62)</f>
        <v>-287459.44000000006</v>
      </c>
      <c r="O58" s="17">
        <f t="shared" si="2"/>
        <v>68.9437220275124</v>
      </c>
    </row>
    <row r="59" spans="1:15" ht="28.5" customHeight="1" outlineLevel="4">
      <c r="A59" s="11" t="s">
        <v>76</v>
      </c>
      <c r="B59" s="12" t="s">
        <v>77</v>
      </c>
      <c r="C59" s="3">
        <f aca="true" t="shared" si="27" ref="C59:J59">SUM(C60:C61)</f>
        <v>586270.15</v>
      </c>
      <c r="D59" s="3">
        <f t="shared" si="27"/>
        <v>0</v>
      </c>
      <c r="E59" s="3">
        <f t="shared" si="27"/>
        <v>0</v>
      </c>
      <c r="F59" s="3">
        <f t="shared" si="27"/>
        <v>586270.15</v>
      </c>
      <c r="G59" s="3">
        <f t="shared" si="27"/>
        <v>321177.42</v>
      </c>
      <c r="H59" s="3">
        <f t="shared" si="27"/>
        <v>0</v>
      </c>
      <c r="I59" s="3">
        <f t="shared" si="27"/>
        <v>0</v>
      </c>
      <c r="J59" s="3">
        <f t="shared" si="27"/>
        <v>321177.42</v>
      </c>
      <c r="K59" s="3">
        <f>SUM(K60:K61)</f>
        <v>-265092.73000000004</v>
      </c>
      <c r="L59" s="3">
        <f>SUM(L60:L61)</f>
        <v>0</v>
      </c>
      <c r="M59" s="3">
        <f>SUM(M60:M61)</f>
        <v>0</v>
      </c>
      <c r="N59" s="3">
        <f>SUM(N60:N61)</f>
        <v>-265092.73000000004</v>
      </c>
      <c r="O59" s="17">
        <f t="shared" si="2"/>
        <v>54.783178028081416</v>
      </c>
    </row>
    <row r="60" spans="1:15" ht="28.5" customHeight="1" outlineLevel="6">
      <c r="A60" s="9" t="s">
        <v>79</v>
      </c>
      <c r="B60" s="10" t="s">
        <v>78</v>
      </c>
      <c r="C60" s="6">
        <f>SUM(D60:F60)</f>
        <v>245000</v>
      </c>
      <c r="D60" s="6"/>
      <c r="E60" s="6"/>
      <c r="F60" s="6">
        <v>245000</v>
      </c>
      <c r="G60" s="8">
        <f>SUM(H60:J60)</f>
        <v>0</v>
      </c>
      <c r="H60" s="8"/>
      <c r="I60" s="8"/>
      <c r="J60" s="8"/>
      <c r="K60" s="8">
        <f>SUM(L60:N60)</f>
        <v>-245000</v>
      </c>
      <c r="L60" s="8">
        <f aca="true" t="shared" si="28" ref="L60:N61">SUM(H60-D60)</f>
        <v>0</v>
      </c>
      <c r="M60" s="8">
        <f t="shared" si="28"/>
        <v>0</v>
      </c>
      <c r="N60" s="8">
        <f t="shared" si="28"/>
        <v>-245000</v>
      </c>
      <c r="O60" s="17">
        <f t="shared" si="2"/>
        <v>0</v>
      </c>
    </row>
    <row r="61" spans="1:15" ht="42.75" customHeight="1" outlineLevel="6">
      <c r="A61" s="9" t="s">
        <v>81</v>
      </c>
      <c r="B61" s="10" t="s">
        <v>80</v>
      </c>
      <c r="C61" s="6">
        <f>SUM(D61:F61)</f>
        <v>341270.15</v>
      </c>
      <c r="D61" s="6"/>
      <c r="E61" s="6"/>
      <c r="F61" s="6">
        <v>341270.15</v>
      </c>
      <c r="G61" s="8">
        <f>SUM(H61:J61)</f>
        <v>321177.42</v>
      </c>
      <c r="H61" s="8"/>
      <c r="I61" s="8"/>
      <c r="J61" s="8">
        <v>321177.42</v>
      </c>
      <c r="K61" s="8">
        <f>SUM(L61:N61)</f>
        <v>-20092.73000000004</v>
      </c>
      <c r="L61" s="8">
        <f t="shared" si="28"/>
        <v>0</v>
      </c>
      <c r="M61" s="8">
        <f t="shared" si="28"/>
        <v>0</v>
      </c>
      <c r="N61" s="8">
        <f t="shared" si="28"/>
        <v>-20092.73000000004</v>
      </c>
      <c r="O61" s="17">
        <f t="shared" si="2"/>
        <v>94.11236816346228</v>
      </c>
    </row>
    <row r="62" spans="1:15" ht="42.75" customHeight="1" outlineLevel="4">
      <c r="A62" s="11" t="s">
        <v>82</v>
      </c>
      <c r="B62" s="12" t="s">
        <v>83</v>
      </c>
      <c r="C62" s="3">
        <f aca="true" t="shared" si="29" ref="C62:N62">SUM(C63)</f>
        <v>339338</v>
      </c>
      <c r="D62" s="3">
        <f t="shared" si="29"/>
        <v>0</v>
      </c>
      <c r="E62" s="3">
        <f t="shared" si="29"/>
        <v>0</v>
      </c>
      <c r="F62" s="3">
        <f t="shared" si="29"/>
        <v>339338</v>
      </c>
      <c r="G62" s="3">
        <f t="shared" si="29"/>
        <v>316971.29</v>
      </c>
      <c r="H62" s="3">
        <f t="shared" si="29"/>
        <v>0</v>
      </c>
      <c r="I62" s="3">
        <f t="shared" si="29"/>
        <v>0</v>
      </c>
      <c r="J62" s="3">
        <f t="shared" si="29"/>
        <v>316971.29</v>
      </c>
      <c r="K62" s="3">
        <f t="shared" si="29"/>
        <v>-22366.71000000002</v>
      </c>
      <c r="L62" s="3">
        <f t="shared" si="29"/>
        <v>0</v>
      </c>
      <c r="M62" s="3">
        <f t="shared" si="29"/>
        <v>0</v>
      </c>
      <c r="N62" s="3">
        <f t="shared" si="29"/>
        <v>-22366.71000000002</v>
      </c>
      <c r="O62" s="17">
        <f t="shared" si="2"/>
        <v>93.40872227690384</v>
      </c>
    </row>
    <row r="63" spans="1:15" ht="57" customHeight="1" outlineLevel="6">
      <c r="A63" s="9" t="s">
        <v>85</v>
      </c>
      <c r="B63" s="10" t="s">
        <v>84</v>
      </c>
      <c r="C63" s="6">
        <f>SUM(D63:F63)</f>
        <v>339338</v>
      </c>
      <c r="D63" s="6"/>
      <c r="E63" s="6"/>
      <c r="F63" s="6">
        <v>339338</v>
      </c>
      <c r="G63" s="8">
        <f>SUM(H63:J63)</f>
        <v>316971.29</v>
      </c>
      <c r="H63" s="8"/>
      <c r="I63" s="8"/>
      <c r="J63" s="8">
        <v>316971.29</v>
      </c>
      <c r="K63" s="8">
        <f>SUM(L63:N63)</f>
        <v>-22366.71000000002</v>
      </c>
      <c r="L63" s="8">
        <f>SUM(H63-D63)</f>
        <v>0</v>
      </c>
      <c r="M63" s="8">
        <f>SUM(I63-E63)</f>
        <v>0</v>
      </c>
      <c r="N63" s="8">
        <f>SUM(J63-F63)</f>
        <v>-22366.71000000002</v>
      </c>
      <c r="O63" s="17">
        <f t="shared" si="2"/>
        <v>93.40872227690384</v>
      </c>
    </row>
    <row r="64" spans="1:15" ht="57" customHeight="1" outlineLevel="6">
      <c r="A64" s="11" t="s">
        <v>140</v>
      </c>
      <c r="B64" s="12" t="s">
        <v>145</v>
      </c>
      <c r="C64" s="3">
        <f aca="true" t="shared" si="30" ref="C64:G65">SUM(C65)</f>
        <v>0</v>
      </c>
      <c r="D64" s="3">
        <f t="shared" si="30"/>
        <v>0</v>
      </c>
      <c r="E64" s="3">
        <f t="shared" si="30"/>
        <v>0</v>
      </c>
      <c r="F64" s="3">
        <f t="shared" si="30"/>
        <v>0</v>
      </c>
      <c r="G64" s="13">
        <f t="shared" si="30"/>
        <v>2554400</v>
      </c>
      <c r="H64" s="13">
        <f aca="true" t="shared" si="31" ref="H64:N65">SUM(H65)</f>
        <v>2208278.8</v>
      </c>
      <c r="I64" s="13">
        <f t="shared" si="31"/>
        <v>218401.2</v>
      </c>
      <c r="J64" s="13">
        <f t="shared" si="31"/>
        <v>127720</v>
      </c>
      <c r="K64" s="13">
        <f>SUM(K65)</f>
        <v>2554400</v>
      </c>
      <c r="L64" s="13">
        <f t="shared" si="31"/>
        <v>2208278.8</v>
      </c>
      <c r="M64" s="13">
        <f t="shared" si="31"/>
        <v>218401.2</v>
      </c>
      <c r="N64" s="13">
        <f t="shared" si="31"/>
        <v>127720</v>
      </c>
      <c r="O64" s="17"/>
    </row>
    <row r="65" spans="1:15" ht="57" customHeight="1" outlineLevel="6">
      <c r="A65" s="11" t="s">
        <v>141</v>
      </c>
      <c r="B65" s="12" t="s">
        <v>144</v>
      </c>
      <c r="C65" s="3">
        <f t="shared" si="30"/>
        <v>0</v>
      </c>
      <c r="D65" s="3">
        <f t="shared" si="30"/>
        <v>0</v>
      </c>
      <c r="E65" s="3">
        <f t="shared" si="30"/>
        <v>0</v>
      </c>
      <c r="F65" s="3">
        <f t="shared" si="30"/>
        <v>0</v>
      </c>
      <c r="G65" s="13">
        <f t="shared" si="30"/>
        <v>2554400</v>
      </c>
      <c r="H65" s="13">
        <f t="shared" si="31"/>
        <v>2208278.8</v>
      </c>
      <c r="I65" s="13">
        <f t="shared" si="31"/>
        <v>218401.2</v>
      </c>
      <c r="J65" s="13">
        <f t="shared" si="31"/>
        <v>127720</v>
      </c>
      <c r="K65" s="13">
        <f>SUM(K66)</f>
        <v>2554400</v>
      </c>
      <c r="L65" s="13">
        <f t="shared" si="31"/>
        <v>2208278.8</v>
      </c>
      <c r="M65" s="13">
        <f t="shared" si="31"/>
        <v>218401.2</v>
      </c>
      <c r="N65" s="13">
        <f t="shared" si="31"/>
        <v>127720</v>
      </c>
      <c r="O65" s="17"/>
    </row>
    <row r="66" spans="1:15" ht="57" customHeight="1" outlineLevel="6">
      <c r="A66" s="11" t="s">
        <v>142</v>
      </c>
      <c r="B66" s="12" t="s">
        <v>143</v>
      </c>
      <c r="C66" s="3">
        <f>SUM(D66:F66)</f>
        <v>0</v>
      </c>
      <c r="D66" s="3">
        <f>SUM(D67+D68)</f>
        <v>0</v>
      </c>
      <c r="E66" s="3">
        <f aca="true" t="shared" si="32" ref="E66:J66">SUM(E67+E68)</f>
        <v>0</v>
      </c>
      <c r="F66" s="3">
        <f t="shared" si="32"/>
        <v>0</v>
      </c>
      <c r="G66" s="3">
        <f t="shared" si="32"/>
        <v>2554400</v>
      </c>
      <c r="H66" s="3">
        <f t="shared" si="32"/>
        <v>2208278.8</v>
      </c>
      <c r="I66" s="3">
        <f t="shared" si="32"/>
        <v>218401.2</v>
      </c>
      <c r="J66" s="3">
        <f t="shared" si="32"/>
        <v>127720</v>
      </c>
      <c r="K66" s="3">
        <f>SUM(K67+K68)</f>
        <v>2554400</v>
      </c>
      <c r="L66" s="3">
        <f>SUM(L67+L68)</f>
        <v>2208278.8</v>
      </c>
      <c r="M66" s="3">
        <f>SUM(M67+M68)</f>
        <v>218401.2</v>
      </c>
      <c r="N66" s="3">
        <f>SUM(N67+N68)</f>
        <v>127720</v>
      </c>
      <c r="O66" s="17"/>
    </row>
    <row r="67" spans="1:15" ht="84.75" customHeight="1" outlineLevel="6">
      <c r="A67" s="9" t="s">
        <v>181</v>
      </c>
      <c r="B67" s="10" t="s">
        <v>180</v>
      </c>
      <c r="C67" s="6">
        <f>SUM(D67:F67)</f>
        <v>0</v>
      </c>
      <c r="D67" s="6"/>
      <c r="E67" s="6"/>
      <c r="F67" s="6"/>
      <c r="G67" s="8">
        <f>SUM(H67:J67)</f>
        <v>127720</v>
      </c>
      <c r="H67" s="8"/>
      <c r="I67" s="8"/>
      <c r="J67" s="8">
        <v>127720</v>
      </c>
      <c r="K67" s="8">
        <f>SUM(L67:N67)</f>
        <v>127720</v>
      </c>
      <c r="L67" s="8">
        <f aca="true" t="shared" si="33" ref="L67:N68">SUM(H67-D67)</f>
        <v>0</v>
      </c>
      <c r="M67" s="8">
        <f t="shared" si="33"/>
        <v>0</v>
      </c>
      <c r="N67" s="8">
        <f t="shared" si="33"/>
        <v>127720</v>
      </c>
      <c r="O67" s="17"/>
    </row>
    <row r="68" spans="1:15" ht="39" customHeight="1" outlineLevel="6">
      <c r="A68" s="9" t="s">
        <v>163</v>
      </c>
      <c r="B68" s="10" t="s">
        <v>162</v>
      </c>
      <c r="C68" s="6">
        <f>SUM(D68:F68)</f>
        <v>0</v>
      </c>
      <c r="D68" s="6"/>
      <c r="E68" s="6"/>
      <c r="F68" s="6"/>
      <c r="G68" s="8">
        <f>SUM(H68:J68)</f>
        <v>2426680</v>
      </c>
      <c r="H68" s="8">
        <v>2208278.8</v>
      </c>
      <c r="I68" s="8">
        <v>218401.2</v>
      </c>
      <c r="J68" s="8"/>
      <c r="K68" s="8">
        <f>SUM(L68:N68)</f>
        <v>2426680</v>
      </c>
      <c r="L68" s="8">
        <f t="shared" si="33"/>
        <v>2208278.8</v>
      </c>
      <c r="M68" s="8">
        <f t="shared" si="33"/>
        <v>218401.2</v>
      </c>
      <c r="N68" s="8">
        <f t="shared" si="33"/>
        <v>0</v>
      </c>
      <c r="O68" s="17"/>
    </row>
    <row r="69" spans="1:15" ht="57" customHeight="1" outlineLevel="1">
      <c r="A69" s="11" t="s">
        <v>86</v>
      </c>
      <c r="B69" s="12" t="s">
        <v>87</v>
      </c>
      <c r="C69" s="3">
        <f aca="true" t="shared" si="34" ref="C69:J69">SUM(C70+C73)</f>
        <v>36029.1</v>
      </c>
      <c r="D69" s="3">
        <f t="shared" si="34"/>
        <v>0</v>
      </c>
      <c r="E69" s="3">
        <f t="shared" si="34"/>
        <v>0</v>
      </c>
      <c r="F69" s="3">
        <f t="shared" si="34"/>
        <v>36029.1</v>
      </c>
      <c r="G69" s="3">
        <f t="shared" si="34"/>
        <v>27648.9</v>
      </c>
      <c r="H69" s="3">
        <f t="shared" si="34"/>
        <v>0</v>
      </c>
      <c r="I69" s="3">
        <f t="shared" si="34"/>
        <v>0</v>
      </c>
      <c r="J69" s="3">
        <f t="shared" si="34"/>
        <v>27648.9</v>
      </c>
      <c r="K69" s="3">
        <f>SUM(K70+K73)</f>
        <v>-8380.199999999997</v>
      </c>
      <c r="L69" s="3">
        <f>SUM(L70+L73)</f>
        <v>0</v>
      </c>
      <c r="M69" s="3">
        <f>SUM(M70+M73)</f>
        <v>0</v>
      </c>
      <c r="N69" s="3">
        <f>SUM(N70+N73)</f>
        <v>-8380.199999999997</v>
      </c>
      <c r="O69" s="17">
        <f t="shared" si="2"/>
        <v>76.74046812160171</v>
      </c>
    </row>
    <row r="70" spans="1:15" ht="28.5" customHeight="1" outlineLevel="2">
      <c r="A70" s="11" t="s">
        <v>88</v>
      </c>
      <c r="B70" s="12" t="s">
        <v>89</v>
      </c>
      <c r="C70" s="3">
        <f aca="true" t="shared" si="35" ref="C70:N71">SUM(C71)</f>
        <v>10386</v>
      </c>
      <c r="D70" s="3">
        <f t="shared" si="35"/>
        <v>0</v>
      </c>
      <c r="E70" s="3">
        <f t="shared" si="35"/>
        <v>0</v>
      </c>
      <c r="F70" s="3">
        <f t="shared" si="35"/>
        <v>10386</v>
      </c>
      <c r="G70" s="3">
        <f t="shared" si="35"/>
        <v>10298</v>
      </c>
      <c r="H70" s="3">
        <f t="shared" si="35"/>
        <v>0</v>
      </c>
      <c r="I70" s="3">
        <f t="shared" si="35"/>
        <v>0</v>
      </c>
      <c r="J70" s="3">
        <f t="shared" si="35"/>
        <v>10298</v>
      </c>
      <c r="K70" s="3">
        <f t="shared" si="35"/>
        <v>-88</v>
      </c>
      <c r="L70" s="3">
        <f t="shared" si="35"/>
        <v>0</v>
      </c>
      <c r="M70" s="3">
        <f t="shared" si="35"/>
        <v>0</v>
      </c>
      <c r="N70" s="3">
        <f t="shared" si="35"/>
        <v>-88</v>
      </c>
      <c r="O70" s="17">
        <f t="shared" si="2"/>
        <v>99.1527055651839</v>
      </c>
    </row>
    <row r="71" spans="1:15" ht="28.5" customHeight="1" outlineLevel="4">
      <c r="A71" s="11" t="s">
        <v>90</v>
      </c>
      <c r="B71" s="12" t="s">
        <v>91</v>
      </c>
      <c r="C71" s="3">
        <f t="shared" si="35"/>
        <v>10386</v>
      </c>
      <c r="D71" s="3">
        <f t="shared" si="35"/>
        <v>0</v>
      </c>
      <c r="E71" s="3">
        <f t="shared" si="35"/>
        <v>0</v>
      </c>
      <c r="F71" s="3">
        <f t="shared" si="35"/>
        <v>10386</v>
      </c>
      <c r="G71" s="3">
        <f t="shared" si="35"/>
        <v>10298</v>
      </c>
      <c r="H71" s="3">
        <f t="shared" si="35"/>
        <v>0</v>
      </c>
      <c r="I71" s="3">
        <f t="shared" si="35"/>
        <v>0</v>
      </c>
      <c r="J71" s="3">
        <f t="shared" si="35"/>
        <v>10298</v>
      </c>
      <c r="K71" s="3">
        <f t="shared" si="35"/>
        <v>-88</v>
      </c>
      <c r="L71" s="3">
        <f t="shared" si="35"/>
        <v>0</v>
      </c>
      <c r="M71" s="3">
        <f t="shared" si="35"/>
        <v>0</v>
      </c>
      <c r="N71" s="3">
        <f t="shared" si="35"/>
        <v>-88</v>
      </c>
      <c r="O71" s="17">
        <f t="shared" si="2"/>
        <v>99.1527055651839</v>
      </c>
    </row>
    <row r="72" spans="1:15" ht="42.75" customHeight="1" outlineLevel="6">
      <c r="A72" s="9" t="s">
        <v>93</v>
      </c>
      <c r="B72" s="10" t="s">
        <v>92</v>
      </c>
      <c r="C72" s="6">
        <f>SUM(D72:F72)</f>
        <v>10386</v>
      </c>
      <c r="D72" s="6"/>
      <c r="E72" s="6"/>
      <c r="F72" s="6">
        <v>10386</v>
      </c>
      <c r="G72" s="8">
        <f>SUM(H72:J72)</f>
        <v>10298</v>
      </c>
      <c r="H72" s="8"/>
      <c r="I72" s="8"/>
      <c r="J72" s="8">
        <v>10298</v>
      </c>
      <c r="K72" s="8">
        <f>SUM(L72:N72)</f>
        <v>-88</v>
      </c>
      <c r="L72" s="8">
        <f>SUM(H72-D72)</f>
        <v>0</v>
      </c>
      <c r="M72" s="8">
        <f>SUM(I72-E72)</f>
        <v>0</v>
      </c>
      <c r="N72" s="8">
        <f>SUM(J72-F72)</f>
        <v>-88</v>
      </c>
      <c r="O72" s="17">
        <f t="shared" si="2"/>
        <v>99.1527055651839</v>
      </c>
    </row>
    <row r="73" spans="1:15" ht="42.75" customHeight="1" outlineLevel="2">
      <c r="A73" s="11" t="s">
        <v>94</v>
      </c>
      <c r="B73" s="12" t="s">
        <v>95</v>
      </c>
      <c r="C73" s="3">
        <f aca="true" t="shared" si="36" ref="C73:N74">SUM(C74)</f>
        <v>25643.1</v>
      </c>
      <c r="D73" s="3">
        <f t="shared" si="36"/>
        <v>0</v>
      </c>
      <c r="E73" s="3">
        <f t="shared" si="36"/>
        <v>0</v>
      </c>
      <c r="F73" s="3">
        <f t="shared" si="36"/>
        <v>25643.1</v>
      </c>
      <c r="G73" s="3">
        <f t="shared" si="36"/>
        <v>17350.9</v>
      </c>
      <c r="H73" s="3">
        <f t="shared" si="36"/>
        <v>0</v>
      </c>
      <c r="I73" s="3">
        <f t="shared" si="36"/>
        <v>0</v>
      </c>
      <c r="J73" s="3">
        <f t="shared" si="36"/>
        <v>17350.9</v>
      </c>
      <c r="K73" s="3">
        <f t="shared" si="36"/>
        <v>-8292.199999999997</v>
      </c>
      <c r="L73" s="3">
        <f t="shared" si="36"/>
        <v>0</v>
      </c>
      <c r="M73" s="3">
        <f t="shared" si="36"/>
        <v>0</v>
      </c>
      <c r="N73" s="3">
        <f t="shared" si="36"/>
        <v>-8292.199999999997</v>
      </c>
      <c r="O73" s="17">
        <f aca="true" t="shared" si="37" ref="O73:O98">SUM(G73/C73)*100</f>
        <v>67.66303606038272</v>
      </c>
    </row>
    <row r="74" spans="1:15" ht="57" customHeight="1" outlineLevel="4">
      <c r="A74" s="11" t="s">
        <v>96</v>
      </c>
      <c r="B74" s="12" t="s">
        <v>97</v>
      </c>
      <c r="C74" s="3">
        <f t="shared" si="36"/>
        <v>25643.1</v>
      </c>
      <c r="D74" s="3">
        <f t="shared" si="36"/>
        <v>0</v>
      </c>
      <c r="E74" s="3">
        <f t="shared" si="36"/>
        <v>0</v>
      </c>
      <c r="F74" s="3">
        <f t="shared" si="36"/>
        <v>25643.1</v>
      </c>
      <c r="G74" s="3">
        <f t="shared" si="36"/>
        <v>17350.9</v>
      </c>
      <c r="H74" s="3">
        <f t="shared" si="36"/>
        <v>0</v>
      </c>
      <c r="I74" s="3">
        <f t="shared" si="36"/>
        <v>0</v>
      </c>
      <c r="J74" s="3">
        <f t="shared" si="36"/>
        <v>17350.9</v>
      </c>
      <c r="K74" s="3">
        <f t="shared" si="36"/>
        <v>-8292.199999999997</v>
      </c>
      <c r="L74" s="3">
        <f t="shared" si="36"/>
        <v>0</v>
      </c>
      <c r="M74" s="3">
        <f t="shared" si="36"/>
        <v>0</v>
      </c>
      <c r="N74" s="3">
        <f t="shared" si="36"/>
        <v>-8292.199999999997</v>
      </c>
      <c r="O74" s="17">
        <f t="shared" si="37"/>
        <v>67.66303606038272</v>
      </c>
    </row>
    <row r="75" spans="1:15" ht="42.75" customHeight="1" outlineLevel="6">
      <c r="A75" s="9" t="s">
        <v>99</v>
      </c>
      <c r="B75" s="10" t="s">
        <v>98</v>
      </c>
      <c r="C75" s="6">
        <f>SUM(D75:F75)</f>
        <v>25643.1</v>
      </c>
      <c r="D75" s="6"/>
      <c r="E75" s="6"/>
      <c r="F75" s="6">
        <v>25643.1</v>
      </c>
      <c r="G75" s="8">
        <f>SUM(H75:J75)</f>
        <v>17350.9</v>
      </c>
      <c r="H75" s="8"/>
      <c r="I75" s="8"/>
      <c r="J75" s="8">
        <v>17350.9</v>
      </c>
      <c r="K75" s="8">
        <f>SUM(L75:N75)</f>
        <v>-8292.199999999997</v>
      </c>
      <c r="L75" s="8">
        <f>SUM(H75-D75)</f>
        <v>0</v>
      </c>
      <c r="M75" s="8">
        <f>SUM(I75-E75)</f>
        <v>0</v>
      </c>
      <c r="N75" s="8">
        <f>SUM(J75-F75)</f>
        <v>-8292.199999999997</v>
      </c>
      <c r="O75" s="17">
        <f t="shared" si="37"/>
        <v>67.66303606038272</v>
      </c>
    </row>
    <row r="76" spans="1:15" ht="71.25" customHeight="1" outlineLevel="1">
      <c r="A76" s="11" t="s">
        <v>100</v>
      </c>
      <c r="B76" s="12" t="s">
        <v>101</v>
      </c>
      <c r="C76" s="3">
        <f aca="true" t="shared" si="38" ref="C76:J76">SUM(C77+C81)</f>
        <v>0</v>
      </c>
      <c r="D76" s="3">
        <f t="shared" si="38"/>
        <v>0</v>
      </c>
      <c r="E76" s="3">
        <f t="shared" si="38"/>
        <v>0</v>
      </c>
      <c r="F76" s="3">
        <f t="shared" si="38"/>
        <v>0</v>
      </c>
      <c r="G76" s="3">
        <f t="shared" si="38"/>
        <v>892254.48</v>
      </c>
      <c r="H76" s="3">
        <f t="shared" si="38"/>
        <v>0</v>
      </c>
      <c r="I76" s="3">
        <f t="shared" si="38"/>
        <v>0</v>
      </c>
      <c r="J76" s="3">
        <f t="shared" si="38"/>
        <v>892254.48</v>
      </c>
      <c r="K76" s="3">
        <f>SUM(K77+K81)</f>
        <v>892254.48</v>
      </c>
      <c r="L76" s="3">
        <f>SUM(L77+L81)</f>
        <v>0</v>
      </c>
      <c r="M76" s="3">
        <f>SUM(M77+M81)</f>
        <v>0</v>
      </c>
      <c r="N76" s="3">
        <f>SUM(N77+N81)</f>
        <v>892254.48</v>
      </c>
      <c r="O76" s="17"/>
    </row>
    <row r="77" spans="1:15" ht="57" customHeight="1" outlineLevel="2">
      <c r="A77" s="11" t="s">
        <v>102</v>
      </c>
      <c r="B77" s="12" t="s">
        <v>103</v>
      </c>
      <c r="C77" s="3">
        <f aca="true" t="shared" si="39" ref="C77:N77">SUM(C78)</f>
        <v>0</v>
      </c>
      <c r="D77" s="3">
        <f t="shared" si="39"/>
        <v>0</v>
      </c>
      <c r="E77" s="3">
        <f t="shared" si="39"/>
        <v>0</v>
      </c>
      <c r="F77" s="3">
        <f t="shared" si="39"/>
        <v>0</v>
      </c>
      <c r="G77" s="3">
        <f t="shared" si="39"/>
        <v>822804.48</v>
      </c>
      <c r="H77" s="3">
        <f t="shared" si="39"/>
        <v>0</v>
      </c>
      <c r="I77" s="3">
        <f t="shared" si="39"/>
        <v>0</v>
      </c>
      <c r="J77" s="3">
        <f t="shared" si="39"/>
        <v>822804.48</v>
      </c>
      <c r="K77" s="3">
        <f t="shared" si="39"/>
        <v>822804.48</v>
      </c>
      <c r="L77" s="3">
        <f t="shared" si="39"/>
        <v>0</v>
      </c>
      <c r="M77" s="3">
        <f t="shared" si="39"/>
        <v>0</v>
      </c>
      <c r="N77" s="3">
        <f t="shared" si="39"/>
        <v>822804.48</v>
      </c>
      <c r="O77" s="17"/>
    </row>
    <row r="78" spans="1:15" ht="42.75" customHeight="1" outlineLevel="4">
      <c r="A78" s="11" t="s">
        <v>104</v>
      </c>
      <c r="B78" s="12" t="s">
        <v>105</v>
      </c>
      <c r="C78" s="3">
        <f aca="true" t="shared" si="40" ref="C78:J78">SUM(C79:C80)</f>
        <v>0</v>
      </c>
      <c r="D78" s="3">
        <f t="shared" si="40"/>
        <v>0</v>
      </c>
      <c r="E78" s="3">
        <f t="shared" si="40"/>
        <v>0</v>
      </c>
      <c r="F78" s="3">
        <f t="shared" si="40"/>
        <v>0</v>
      </c>
      <c r="G78" s="3">
        <f t="shared" si="40"/>
        <v>822804.48</v>
      </c>
      <c r="H78" s="3">
        <f t="shared" si="40"/>
        <v>0</v>
      </c>
      <c r="I78" s="3">
        <f t="shared" si="40"/>
        <v>0</v>
      </c>
      <c r="J78" s="3">
        <f t="shared" si="40"/>
        <v>822804.48</v>
      </c>
      <c r="K78" s="3">
        <f>SUM(K79:K80)</f>
        <v>822804.48</v>
      </c>
      <c r="L78" s="3">
        <f>SUM(L79:L80)</f>
        <v>0</v>
      </c>
      <c r="M78" s="3">
        <f>SUM(M79:M80)</f>
        <v>0</v>
      </c>
      <c r="N78" s="3">
        <f>SUM(N79:N80)</f>
        <v>822804.48</v>
      </c>
      <c r="O78" s="17"/>
    </row>
    <row r="79" spans="1:15" ht="42.75" customHeight="1" outlineLevel="5">
      <c r="A79" s="9" t="s">
        <v>106</v>
      </c>
      <c r="B79" s="10" t="s">
        <v>107</v>
      </c>
      <c r="C79" s="6">
        <f>SUM(D79:F79)</f>
        <v>0</v>
      </c>
      <c r="D79" s="6"/>
      <c r="E79" s="6"/>
      <c r="F79" s="6"/>
      <c r="G79" s="8">
        <f>SUM(H79:J79)</f>
        <v>400000</v>
      </c>
      <c r="H79" s="8"/>
      <c r="I79" s="8"/>
      <c r="J79" s="8">
        <v>400000</v>
      </c>
      <c r="K79" s="8">
        <f>SUM(L79:N79)</f>
        <v>400000</v>
      </c>
      <c r="L79" s="8">
        <f aca="true" t="shared" si="41" ref="L79:N80">SUM(H79-D79)</f>
        <v>0</v>
      </c>
      <c r="M79" s="8">
        <f t="shared" si="41"/>
        <v>0</v>
      </c>
      <c r="N79" s="8">
        <f t="shared" si="41"/>
        <v>400000</v>
      </c>
      <c r="O79" s="17"/>
    </row>
    <row r="80" spans="1:15" ht="42.75" customHeight="1" outlineLevel="5">
      <c r="A80" s="9" t="s">
        <v>108</v>
      </c>
      <c r="B80" s="10" t="s">
        <v>109</v>
      </c>
      <c r="C80" s="6">
        <f>SUM(D80:F80)</f>
        <v>0</v>
      </c>
      <c r="D80" s="6"/>
      <c r="E80" s="6"/>
      <c r="F80" s="6"/>
      <c r="G80" s="8">
        <f>SUM(H80:J80)</f>
        <v>422804.48</v>
      </c>
      <c r="H80" s="8"/>
      <c r="I80" s="8"/>
      <c r="J80" s="8">
        <v>422804.48</v>
      </c>
      <c r="K80" s="8">
        <f>SUM(L80:N80)</f>
        <v>422804.48</v>
      </c>
      <c r="L80" s="8">
        <f t="shared" si="41"/>
        <v>0</v>
      </c>
      <c r="M80" s="8">
        <f t="shared" si="41"/>
        <v>0</v>
      </c>
      <c r="N80" s="8">
        <f t="shared" si="41"/>
        <v>422804.48</v>
      </c>
      <c r="O80" s="17"/>
    </row>
    <row r="81" spans="1:15" ht="42.75" customHeight="1" outlineLevel="2">
      <c r="A81" s="11" t="s">
        <v>110</v>
      </c>
      <c r="B81" s="12" t="s">
        <v>111</v>
      </c>
      <c r="C81" s="3">
        <f aca="true" t="shared" si="42" ref="C81:N82">SUM(C82)</f>
        <v>0</v>
      </c>
      <c r="D81" s="3">
        <f t="shared" si="42"/>
        <v>0</v>
      </c>
      <c r="E81" s="3">
        <f t="shared" si="42"/>
        <v>0</v>
      </c>
      <c r="F81" s="3">
        <f t="shared" si="42"/>
        <v>0</v>
      </c>
      <c r="G81" s="3">
        <f t="shared" si="42"/>
        <v>69450</v>
      </c>
      <c r="H81" s="3">
        <f t="shared" si="42"/>
        <v>0</v>
      </c>
      <c r="I81" s="3">
        <f t="shared" si="42"/>
        <v>0</v>
      </c>
      <c r="J81" s="3">
        <f t="shared" si="42"/>
        <v>69450</v>
      </c>
      <c r="K81" s="3">
        <f t="shared" si="42"/>
        <v>69450</v>
      </c>
      <c r="L81" s="3">
        <f t="shared" si="42"/>
        <v>0</v>
      </c>
      <c r="M81" s="3">
        <f t="shared" si="42"/>
        <v>0</v>
      </c>
      <c r="N81" s="3">
        <f t="shared" si="42"/>
        <v>69450</v>
      </c>
      <c r="O81" s="17"/>
    </row>
    <row r="82" spans="1:15" ht="42.75" customHeight="1" outlineLevel="4">
      <c r="A82" s="11" t="s">
        <v>112</v>
      </c>
      <c r="B82" s="12" t="s">
        <v>113</v>
      </c>
      <c r="C82" s="3">
        <f t="shared" si="42"/>
        <v>0</v>
      </c>
      <c r="D82" s="3">
        <f t="shared" si="42"/>
        <v>0</v>
      </c>
      <c r="E82" s="3">
        <f t="shared" si="42"/>
        <v>0</v>
      </c>
      <c r="F82" s="3">
        <f t="shared" si="42"/>
        <v>0</v>
      </c>
      <c r="G82" s="3">
        <f t="shared" si="42"/>
        <v>69450</v>
      </c>
      <c r="H82" s="3">
        <f t="shared" si="42"/>
        <v>0</v>
      </c>
      <c r="I82" s="3">
        <f t="shared" si="42"/>
        <v>0</v>
      </c>
      <c r="J82" s="3">
        <f t="shared" si="42"/>
        <v>69450</v>
      </c>
      <c r="K82" s="3">
        <f t="shared" si="42"/>
        <v>69450</v>
      </c>
      <c r="L82" s="3">
        <f t="shared" si="42"/>
        <v>0</v>
      </c>
      <c r="M82" s="3">
        <f t="shared" si="42"/>
        <v>0</v>
      </c>
      <c r="N82" s="3">
        <f t="shared" si="42"/>
        <v>69450</v>
      </c>
      <c r="O82" s="17"/>
    </row>
    <row r="83" spans="1:15" ht="57" customHeight="1" outlineLevel="5">
      <c r="A83" s="9" t="s">
        <v>114</v>
      </c>
      <c r="B83" s="10" t="s">
        <v>115</v>
      </c>
      <c r="C83" s="6">
        <f>SUM(D83:F83)</f>
        <v>0</v>
      </c>
      <c r="D83" s="6"/>
      <c r="E83" s="6"/>
      <c r="F83" s="6"/>
      <c r="G83" s="8">
        <f>SUM(H83:J83)</f>
        <v>69450</v>
      </c>
      <c r="H83" s="8"/>
      <c r="I83" s="8"/>
      <c r="J83" s="8">
        <v>69450</v>
      </c>
      <c r="K83" s="8">
        <f>SUM(L83:N83)</f>
        <v>69450</v>
      </c>
      <c r="L83" s="8">
        <f>SUM(H83-D83)</f>
        <v>0</v>
      </c>
      <c r="M83" s="8">
        <f>SUM(I83-E83)</f>
        <v>0</v>
      </c>
      <c r="N83" s="8">
        <f>SUM(J83-F83)</f>
        <v>69450</v>
      </c>
      <c r="O83" s="17"/>
    </row>
    <row r="84" spans="1:15" ht="34.5" customHeight="1" outlineLevel="5">
      <c r="A84" s="45" t="s">
        <v>131</v>
      </c>
      <c r="B84" s="46"/>
      <c r="C84" s="3">
        <f>SUM(C8+C27+C47+C69+C76+C64)</f>
        <v>14144781.94</v>
      </c>
      <c r="D84" s="3">
        <f aca="true" t="shared" si="43" ref="D84:J84">SUM(D8+D27+D47+D69+D76+D64)</f>
        <v>0</v>
      </c>
      <c r="E84" s="3">
        <f t="shared" si="43"/>
        <v>637860.36</v>
      </c>
      <c r="F84" s="3">
        <f t="shared" si="43"/>
        <v>13506921.58</v>
      </c>
      <c r="G84" s="3">
        <f t="shared" si="43"/>
        <v>31190457.819999997</v>
      </c>
      <c r="H84" s="3">
        <f t="shared" si="43"/>
        <v>2208278.8</v>
      </c>
      <c r="I84" s="3">
        <f t="shared" si="43"/>
        <v>13291633.7</v>
      </c>
      <c r="J84" s="3">
        <f t="shared" si="43"/>
        <v>15532650.51</v>
      </c>
      <c r="K84" s="3">
        <f>SUM(K8+K27+K47+K69+K76+K64)</f>
        <v>16887781.07</v>
      </c>
      <c r="L84" s="3">
        <f>SUM(L8+L27+L47+L69+L76+L64)</f>
        <v>2208278.8</v>
      </c>
      <c r="M84" s="3">
        <f>SUM(M8+M27+M47+M69+M76+M64)</f>
        <v>12653773.339999998</v>
      </c>
      <c r="N84" s="3">
        <f>SUM(N8+N27+N47+N69+N76+N64)</f>
        <v>2025728.9300000004</v>
      </c>
      <c r="O84" s="17">
        <f t="shared" si="37"/>
        <v>220.5085801414624</v>
      </c>
    </row>
    <row r="85" spans="1:15" ht="29.25" customHeight="1" outlineLevel="5">
      <c r="A85" s="19" t="s">
        <v>132</v>
      </c>
      <c r="B85" s="20"/>
      <c r="C85" s="15">
        <f>SUM(C84/C98*100)</f>
        <v>97.91941503051746</v>
      </c>
      <c r="D85" s="15"/>
      <c r="E85" s="15"/>
      <c r="F85" s="15">
        <f>SUM(F84/F98*100)</f>
        <v>98.50206679276434</v>
      </c>
      <c r="G85" s="15">
        <f>SUM(G84/G98*100)</f>
        <v>99.68593542500231</v>
      </c>
      <c r="H85" s="4"/>
      <c r="I85" s="4"/>
      <c r="J85" s="4"/>
      <c r="K85" s="15">
        <f>SUM(K84/K98*100)</f>
        <v>101.19912176959683</v>
      </c>
      <c r="L85" s="4"/>
      <c r="M85" s="4"/>
      <c r="N85" s="4"/>
      <c r="O85" s="17">
        <f t="shared" si="37"/>
        <v>101.80405529785315</v>
      </c>
    </row>
    <row r="86" spans="1:15" ht="60" customHeight="1" hidden="1">
      <c r="A86" s="11" t="s">
        <v>116</v>
      </c>
      <c r="B86" s="12" t="s">
        <v>117</v>
      </c>
      <c r="C86" s="3">
        <f>SUM(C87+C91+C94)</f>
        <v>300547.35</v>
      </c>
      <c r="D86" s="3">
        <f aca="true" t="shared" si="44" ref="D86:N86">SUM(D87+D91+D94)</f>
        <v>95145.91</v>
      </c>
      <c r="E86" s="3">
        <f t="shared" si="44"/>
        <v>0</v>
      </c>
      <c r="F86" s="3">
        <f t="shared" si="44"/>
        <v>205401.43999999997</v>
      </c>
      <c r="G86" s="3">
        <f t="shared" si="44"/>
        <v>98266.8</v>
      </c>
      <c r="H86" s="3">
        <f t="shared" si="44"/>
        <v>98266.8</v>
      </c>
      <c r="I86" s="3">
        <f t="shared" si="44"/>
        <v>0</v>
      </c>
      <c r="J86" s="3">
        <f t="shared" si="44"/>
        <v>0</v>
      </c>
      <c r="K86" s="3">
        <f t="shared" si="44"/>
        <v>-200105.55</v>
      </c>
      <c r="L86" s="3">
        <f t="shared" si="44"/>
        <v>5295.889999999999</v>
      </c>
      <c r="M86" s="3">
        <f t="shared" si="44"/>
        <v>0</v>
      </c>
      <c r="N86" s="3">
        <f t="shared" si="44"/>
        <v>-205401.43999999997</v>
      </c>
      <c r="O86" s="17">
        <f t="shared" si="37"/>
        <v>32.695946246074044</v>
      </c>
    </row>
    <row r="87" spans="1:15" ht="65.25" customHeight="1" hidden="1">
      <c r="A87" s="11" t="s">
        <v>175</v>
      </c>
      <c r="B87" s="12" t="s">
        <v>169</v>
      </c>
      <c r="C87" s="3">
        <f>SUM(C88)</f>
        <v>189146.16999999998</v>
      </c>
      <c r="D87" s="3">
        <f aca="true" t="shared" si="45" ref="D87:N87">SUM(D88)</f>
        <v>0</v>
      </c>
      <c r="E87" s="3">
        <f t="shared" si="45"/>
        <v>0</v>
      </c>
      <c r="F87" s="3">
        <f t="shared" si="45"/>
        <v>189146.16999999998</v>
      </c>
      <c r="G87" s="3">
        <f t="shared" si="45"/>
        <v>0</v>
      </c>
      <c r="H87" s="3">
        <f t="shared" si="45"/>
        <v>0</v>
      </c>
      <c r="I87" s="3">
        <f t="shared" si="45"/>
        <v>0</v>
      </c>
      <c r="J87" s="3">
        <f t="shared" si="45"/>
        <v>0</v>
      </c>
      <c r="K87" s="3">
        <f t="shared" si="45"/>
        <v>-189146.16999999998</v>
      </c>
      <c r="L87" s="3">
        <f t="shared" si="45"/>
        <v>0</v>
      </c>
      <c r="M87" s="3">
        <f t="shared" si="45"/>
        <v>0</v>
      </c>
      <c r="N87" s="3">
        <f t="shared" si="45"/>
        <v>-189146.16999999998</v>
      </c>
      <c r="O87" s="17">
        <f t="shared" si="37"/>
        <v>0</v>
      </c>
    </row>
    <row r="88" spans="1:15" ht="34.5" customHeight="1" hidden="1">
      <c r="A88" s="11" t="s">
        <v>176</v>
      </c>
      <c r="B88" s="12" t="s">
        <v>170</v>
      </c>
      <c r="C88" s="3">
        <f>SUM(C89:C90)</f>
        <v>189146.16999999998</v>
      </c>
      <c r="D88" s="3">
        <f aca="true" t="shared" si="46" ref="D88:N88">SUM(D89:D90)</f>
        <v>0</v>
      </c>
      <c r="E88" s="3">
        <f t="shared" si="46"/>
        <v>0</v>
      </c>
      <c r="F88" s="3">
        <f t="shared" si="46"/>
        <v>189146.16999999998</v>
      </c>
      <c r="G88" s="3">
        <f t="shared" si="46"/>
        <v>0</v>
      </c>
      <c r="H88" s="3">
        <f t="shared" si="46"/>
        <v>0</v>
      </c>
      <c r="I88" s="3">
        <f t="shared" si="46"/>
        <v>0</v>
      </c>
      <c r="J88" s="3">
        <f t="shared" si="46"/>
        <v>0</v>
      </c>
      <c r="K88" s="3">
        <f t="shared" si="46"/>
        <v>-189146.16999999998</v>
      </c>
      <c r="L88" s="3">
        <f t="shared" si="46"/>
        <v>0</v>
      </c>
      <c r="M88" s="3">
        <f t="shared" si="46"/>
        <v>0</v>
      </c>
      <c r="N88" s="3">
        <f t="shared" si="46"/>
        <v>-189146.16999999998</v>
      </c>
      <c r="O88" s="17">
        <f t="shared" si="37"/>
        <v>0</v>
      </c>
    </row>
    <row r="89" spans="1:15" ht="322.5" customHeight="1" hidden="1">
      <c r="A89" s="9" t="s">
        <v>178</v>
      </c>
      <c r="B89" s="10" t="s">
        <v>171</v>
      </c>
      <c r="C89" s="6">
        <f>SUM(D89:F89)</f>
        <v>46146.17</v>
      </c>
      <c r="D89" s="6"/>
      <c r="E89" s="6"/>
      <c r="F89" s="6">
        <v>46146.17</v>
      </c>
      <c r="G89" s="6"/>
      <c r="H89" s="6"/>
      <c r="I89" s="6"/>
      <c r="J89" s="6"/>
      <c r="K89" s="6">
        <f>SUM(L89:N89)</f>
        <v>-46146.17</v>
      </c>
      <c r="L89" s="6">
        <f aca="true" t="shared" si="47" ref="L89:N90">SUM(H89-D89)</f>
        <v>0</v>
      </c>
      <c r="M89" s="6">
        <f t="shared" si="47"/>
        <v>0</v>
      </c>
      <c r="N89" s="6">
        <f t="shared" si="47"/>
        <v>-46146.17</v>
      </c>
      <c r="O89" s="17">
        <f t="shared" si="37"/>
        <v>0</v>
      </c>
    </row>
    <row r="90" spans="1:15" ht="49.5" customHeight="1" hidden="1">
      <c r="A90" s="9" t="s">
        <v>177</v>
      </c>
      <c r="B90" s="10" t="s">
        <v>172</v>
      </c>
      <c r="C90" s="6">
        <f>SUM(D90:F90)</f>
        <v>143000</v>
      </c>
      <c r="D90" s="6"/>
      <c r="E90" s="6"/>
      <c r="F90" s="6">
        <v>143000</v>
      </c>
      <c r="G90" s="6"/>
      <c r="H90" s="6"/>
      <c r="I90" s="6"/>
      <c r="J90" s="6"/>
      <c r="K90" s="6">
        <f>SUM(L90:N90)</f>
        <v>-143000</v>
      </c>
      <c r="L90" s="6">
        <f t="shared" si="47"/>
        <v>0</v>
      </c>
      <c r="M90" s="6">
        <f t="shared" si="47"/>
        <v>0</v>
      </c>
      <c r="N90" s="6">
        <f t="shared" si="47"/>
        <v>-143000</v>
      </c>
      <c r="O90" s="17">
        <f t="shared" si="37"/>
        <v>0</v>
      </c>
    </row>
    <row r="91" spans="1:15" ht="96" customHeight="1" hidden="1">
      <c r="A91" s="11" t="s">
        <v>185</v>
      </c>
      <c r="B91" s="12" t="s">
        <v>182</v>
      </c>
      <c r="C91" s="3">
        <f>SUM(D91:F91)</f>
        <v>2175</v>
      </c>
      <c r="D91" s="3">
        <f aca="true" t="shared" si="48" ref="D91:N92">SUM(D92)</f>
        <v>2175</v>
      </c>
      <c r="E91" s="3">
        <f t="shared" si="48"/>
        <v>0</v>
      </c>
      <c r="F91" s="3">
        <f t="shared" si="48"/>
        <v>0</v>
      </c>
      <c r="G91" s="3">
        <f t="shared" si="48"/>
        <v>0</v>
      </c>
      <c r="H91" s="3">
        <f t="shared" si="48"/>
        <v>0</v>
      </c>
      <c r="I91" s="3">
        <f t="shared" si="48"/>
        <v>0</v>
      </c>
      <c r="J91" s="3">
        <f t="shared" si="48"/>
        <v>0</v>
      </c>
      <c r="K91" s="3">
        <f t="shared" si="48"/>
        <v>0</v>
      </c>
      <c r="L91" s="3">
        <f t="shared" si="48"/>
        <v>0</v>
      </c>
      <c r="M91" s="3">
        <f t="shared" si="48"/>
        <v>0</v>
      </c>
      <c r="N91" s="3">
        <f t="shared" si="48"/>
        <v>0</v>
      </c>
      <c r="O91" s="17">
        <f t="shared" si="37"/>
        <v>0</v>
      </c>
    </row>
    <row r="92" spans="1:15" ht="26.25" customHeight="1" hidden="1">
      <c r="A92" s="11" t="s">
        <v>186</v>
      </c>
      <c r="B92" s="12" t="s">
        <v>183</v>
      </c>
      <c r="C92" s="3">
        <f>SUM(D92:F92)</f>
        <v>2175</v>
      </c>
      <c r="D92" s="3">
        <f t="shared" si="48"/>
        <v>2175</v>
      </c>
      <c r="E92" s="3">
        <f t="shared" si="48"/>
        <v>0</v>
      </c>
      <c r="F92" s="3">
        <f t="shared" si="48"/>
        <v>0</v>
      </c>
      <c r="G92" s="3">
        <f t="shared" si="48"/>
        <v>0</v>
      </c>
      <c r="H92" s="3">
        <f t="shared" si="48"/>
        <v>0</v>
      </c>
      <c r="I92" s="3">
        <f t="shared" si="48"/>
        <v>0</v>
      </c>
      <c r="J92" s="3">
        <f t="shared" si="48"/>
        <v>0</v>
      </c>
      <c r="K92" s="3">
        <f t="shared" si="48"/>
        <v>0</v>
      </c>
      <c r="L92" s="3">
        <f t="shared" si="48"/>
        <v>0</v>
      </c>
      <c r="M92" s="3">
        <f t="shared" si="48"/>
        <v>0</v>
      </c>
      <c r="N92" s="3">
        <f t="shared" si="48"/>
        <v>0</v>
      </c>
      <c r="O92" s="17">
        <f t="shared" si="37"/>
        <v>0</v>
      </c>
    </row>
    <row r="93" spans="1:15" ht="66.75" customHeight="1" hidden="1">
      <c r="A93" s="9" t="s">
        <v>187</v>
      </c>
      <c r="B93" s="10" t="s">
        <v>184</v>
      </c>
      <c r="C93" s="6">
        <f>SUM(D93:F93)</f>
        <v>2175</v>
      </c>
      <c r="D93" s="6">
        <v>2175</v>
      </c>
      <c r="E93" s="6"/>
      <c r="F93" s="6"/>
      <c r="G93" s="6">
        <f>SUM(H93:J93)</f>
        <v>0</v>
      </c>
      <c r="H93" s="6"/>
      <c r="I93" s="6"/>
      <c r="J93" s="6"/>
      <c r="K93" s="6">
        <f>SUM(L93:N93)</f>
        <v>0</v>
      </c>
      <c r="L93" s="6"/>
      <c r="M93" s="6"/>
      <c r="N93" s="6"/>
      <c r="O93" s="17">
        <f t="shared" si="37"/>
        <v>0</v>
      </c>
    </row>
    <row r="94" spans="1:15" ht="34.5" customHeight="1" hidden="1" outlineLevel="1">
      <c r="A94" s="11" t="s">
        <v>118</v>
      </c>
      <c r="B94" s="12" t="s">
        <v>119</v>
      </c>
      <c r="C94" s="3">
        <f aca="true" t="shared" si="49" ref="C94:N94">SUM(C95)</f>
        <v>109226.18000000001</v>
      </c>
      <c r="D94" s="3">
        <f t="shared" si="49"/>
        <v>92970.91</v>
      </c>
      <c r="E94" s="3">
        <f t="shared" si="49"/>
        <v>0</v>
      </c>
      <c r="F94" s="3">
        <f t="shared" si="49"/>
        <v>16255.27</v>
      </c>
      <c r="G94" s="3">
        <f t="shared" si="49"/>
        <v>98266.8</v>
      </c>
      <c r="H94" s="3">
        <f t="shared" si="49"/>
        <v>98266.8</v>
      </c>
      <c r="I94" s="3">
        <f t="shared" si="49"/>
        <v>0</v>
      </c>
      <c r="J94" s="3">
        <f t="shared" si="49"/>
        <v>0</v>
      </c>
      <c r="K94" s="3">
        <f t="shared" si="49"/>
        <v>-10959.380000000001</v>
      </c>
      <c r="L94" s="3">
        <f t="shared" si="49"/>
        <v>5295.889999999999</v>
      </c>
      <c r="M94" s="3">
        <f t="shared" si="49"/>
        <v>0</v>
      </c>
      <c r="N94" s="3">
        <f t="shared" si="49"/>
        <v>-16255.27</v>
      </c>
      <c r="O94" s="17">
        <f t="shared" si="37"/>
        <v>89.96634323382911</v>
      </c>
    </row>
    <row r="95" spans="1:15" ht="34.5" customHeight="1" hidden="1" outlineLevel="2">
      <c r="A95" s="11" t="s">
        <v>120</v>
      </c>
      <c r="B95" s="12" t="s">
        <v>121</v>
      </c>
      <c r="C95" s="3">
        <f>SUM(C96+C97)</f>
        <v>109226.18000000001</v>
      </c>
      <c r="D95" s="3">
        <f>SUM(D97)</f>
        <v>92970.91</v>
      </c>
      <c r="E95" s="3">
        <f>SUM(E97)</f>
        <v>0</v>
      </c>
      <c r="F95" s="3">
        <f>SUM(F96+F97)</f>
        <v>16255.27</v>
      </c>
      <c r="G95" s="3">
        <f aca="true" t="shared" si="50" ref="G95:N95">SUM(G96+G97)</f>
        <v>98266.8</v>
      </c>
      <c r="H95" s="3">
        <f t="shared" si="50"/>
        <v>98266.8</v>
      </c>
      <c r="I95" s="3">
        <f t="shared" si="50"/>
        <v>0</v>
      </c>
      <c r="J95" s="3">
        <f t="shared" si="50"/>
        <v>0</v>
      </c>
      <c r="K95" s="3">
        <f t="shared" si="50"/>
        <v>-10959.380000000001</v>
      </c>
      <c r="L95" s="3">
        <f t="shared" si="50"/>
        <v>5295.889999999999</v>
      </c>
      <c r="M95" s="3">
        <f t="shared" si="50"/>
        <v>0</v>
      </c>
      <c r="N95" s="3">
        <f t="shared" si="50"/>
        <v>-16255.27</v>
      </c>
      <c r="O95" s="17">
        <f t="shared" si="37"/>
        <v>89.96634323382911</v>
      </c>
    </row>
    <row r="96" spans="1:15" ht="63.75" customHeight="1" hidden="1" outlineLevel="2">
      <c r="A96" s="9" t="s">
        <v>174</v>
      </c>
      <c r="B96" s="10" t="s">
        <v>173</v>
      </c>
      <c r="C96" s="6">
        <f>SUM(D96:F96)</f>
        <v>16255.27</v>
      </c>
      <c r="D96" s="6"/>
      <c r="E96" s="6"/>
      <c r="F96" s="6">
        <v>16255.27</v>
      </c>
      <c r="G96" s="6"/>
      <c r="H96" s="6"/>
      <c r="I96" s="6"/>
      <c r="J96" s="6"/>
      <c r="K96" s="8">
        <f>SUM(L96:N96)</f>
        <v>-16255.27</v>
      </c>
      <c r="L96" s="6">
        <f aca="true" t="shared" si="51" ref="L96:N97">SUM(H96-D96)</f>
        <v>0</v>
      </c>
      <c r="M96" s="6">
        <f t="shared" si="51"/>
        <v>0</v>
      </c>
      <c r="N96" s="6">
        <f t="shared" si="51"/>
        <v>-16255.27</v>
      </c>
      <c r="O96" s="17">
        <f t="shared" si="37"/>
        <v>0</v>
      </c>
    </row>
    <row r="97" spans="1:15" ht="55.5" customHeight="1" hidden="1" outlineLevel="6">
      <c r="A97" s="9" t="s">
        <v>123</v>
      </c>
      <c r="B97" s="10" t="s">
        <v>122</v>
      </c>
      <c r="C97" s="6">
        <f>SUM(D97:F97)</f>
        <v>92970.91</v>
      </c>
      <c r="D97" s="6">
        <v>92970.91</v>
      </c>
      <c r="E97" s="6"/>
      <c r="F97" s="4"/>
      <c r="G97" s="8">
        <f>SUM(H97:J97)</f>
        <v>98266.8</v>
      </c>
      <c r="H97" s="8">
        <v>98266.8</v>
      </c>
      <c r="I97" s="8"/>
      <c r="J97" s="8"/>
      <c r="K97" s="8">
        <f>SUM(L97:N97)</f>
        <v>5295.889999999999</v>
      </c>
      <c r="L97" s="8">
        <f t="shared" si="51"/>
        <v>5295.889999999999</v>
      </c>
      <c r="M97" s="8">
        <f t="shared" si="51"/>
        <v>0</v>
      </c>
      <c r="N97" s="8">
        <f t="shared" si="51"/>
        <v>0</v>
      </c>
      <c r="O97" s="17">
        <f t="shared" si="37"/>
        <v>105.6962871504646</v>
      </c>
    </row>
    <row r="98" spans="1:15" ht="13.5" customHeight="1" collapsed="1">
      <c r="A98" s="35" t="s">
        <v>124</v>
      </c>
      <c r="B98" s="36"/>
      <c r="C98" s="14">
        <f>SUM(C84+C86)</f>
        <v>14445329.29</v>
      </c>
      <c r="D98" s="14">
        <f aca="true" t="shared" si="52" ref="D98:J98">SUM(D84+D86)</f>
        <v>95145.91</v>
      </c>
      <c r="E98" s="14">
        <f t="shared" si="52"/>
        <v>637860.36</v>
      </c>
      <c r="F98" s="14">
        <f t="shared" si="52"/>
        <v>13712323.02</v>
      </c>
      <c r="G98" s="14">
        <f t="shared" si="52"/>
        <v>31288724.619999997</v>
      </c>
      <c r="H98" s="14">
        <f t="shared" si="52"/>
        <v>2306545.5999999996</v>
      </c>
      <c r="I98" s="14">
        <f t="shared" si="52"/>
        <v>13291633.7</v>
      </c>
      <c r="J98" s="14">
        <f t="shared" si="52"/>
        <v>15532650.51</v>
      </c>
      <c r="K98" s="14">
        <f>SUM(K84+K86)</f>
        <v>16687675.52</v>
      </c>
      <c r="L98" s="14">
        <f>SUM(L84+L86)</f>
        <v>2213574.69</v>
      </c>
      <c r="M98" s="14">
        <f>SUM(M84+M86)</f>
        <v>12653773.339999998</v>
      </c>
      <c r="N98" s="14">
        <f>SUM(N84+N86)</f>
        <v>1820327.4900000005</v>
      </c>
      <c r="O98" s="18">
        <f t="shared" si="37"/>
        <v>216.60097870984566</v>
      </c>
    </row>
    <row r="99" spans="1:5" ht="12.75" customHeight="1">
      <c r="A99" s="2"/>
      <c r="B99" s="2"/>
      <c r="C99" s="2"/>
      <c r="D99" s="2"/>
      <c r="E99" s="2"/>
    </row>
  </sheetData>
  <sheetProtection/>
  <mergeCells count="17">
    <mergeCell ref="A98:B98"/>
    <mergeCell ref="L5:O5"/>
    <mergeCell ref="D6:F6"/>
    <mergeCell ref="H6:J6"/>
    <mergeCell ref="L6:N6"/>
    <mergeCell ref="O6:O7"/>
    <mergeCell ref="A84:B84"/>
    <mergeCell ref="A2:O2"/>
    <mergeCell ref="A3:O3"/>
    <mergeCell ref="A4:E4"/>
    <mergeCell ref="A5:A7"/>
    <mergeCell ref="B5:B7"/>
    <mergeCell ref="C5:C7"/>
    <mergeCell ref="D5:F5"/>
    <mergeCell ref="G5:G7"/>
    <mergeCell ref="H5:J5"/>
    <mergeCell ref="K5:K7"/>
  </mergeCells>
  <printOptions/>
  <pageMargins left="0.7874015748031497" right="0.3937007874015748" top="0.3937007874015748" bottom="0.1968503937007874" header="0" footer="0"/>
  <pageSetup errors="blank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Glavbuh-DNS\Glavbuh</dc:creator>
  <cp:keywords/>
  <dc:description/>
  <cp:lastModifiedBy>Glavbuh</cp:lastModifiedBy>
  <cp:lastPrinted>2017-10-02T13:38:40Z</cp:lastPrinted>
  <dcterms:created xsi:type="dcterms:W3CDTF">2016-12-16T07:12:39Z</dcterms:created>
  <dcterms:modified xsi:type="dcterms:W3CDTF">2017-10-04T05:10:34Z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C:\Users\Glavbuh\AppData\Local\Кейсистемс\Бюджет-КС\ReportManager\sqr_rosp_exp2016_10.xls</vt:lpwstr>
  </property>
</Properties>
</file>