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9 с 18" sheetId="1" r:id="rId1"/>
  </sheets>
  <definedNames>
    <definedName name="Excel_BuiltIn_Print_Titles" localSheetId="0">'19 с 18'!$5:$7</definedName>
  </definedNames>
  <calcPr fullCalcOnLoad="1"/>
</workbook>
</file>

<file path=xl/sharedStrings.xml><?xml version="1.0" encoding="utf-8"?>
<sst xmlns="http://schemas.openxmlformats.org/spreadsheetml/2006/main" count="430" uniqueCount="414">
  <si>
    <t>Аналитические данные о реализации мероприятий муниципальных программ Савинского муниципального района</t>
  </si>
  <si>
    <t>по состоянию на 01.10.2019 год в сравнении с соответствующим периодом 2018 года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</si>
  <si>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</si>
  <si>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</si>
  <si>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</si>
  <si>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</si>
  <si>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</si>
  <si>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</si>
  <si>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</si>
  <si>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</si>
  <si>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</si>
  <si>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</si>
  <si>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</si>
  <si>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</si>
  <si>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</si>
  <si>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</si>
  <si>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</si>
  <si>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</si>
  <si>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</si>
  <si>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</si>
  <si>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</si>
  <si>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</si>
  <si>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</si>
  <si>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</si>
  <si>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</si>
  <si>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</si>
  <si>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</si>
  <si>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</si>
  <si>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</si>
  <si>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</si>
  <si>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</si>
  <si>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</si>
  <si>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муниципальных общеобразовательных организаций</t>
  </si>
  <si>
    <t>0120102003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</si>
  <si>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</si>
  <si>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</si>
  <si>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</si>
  <si>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</si>
  <si>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Основное мероприятие "Строительство школы"</t>
  </si>
  <si>
    <t>0120200000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</si>
  <si>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</si>
  <si>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</si>
  <si>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</si>
  <si>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01202L5200</t>
  </si>
  <si>
    <t xml:space="preserve">     Федеральный проект "Современная школа"</t>
  </si>
  <si>
    <t>012Е100000</t>
  </si>
  <si>
    <t xml:space="preserve">              Создание новых мест в общеобразовательных организациях</t>
  </si>
  <si>
    <t>012Е1L5200</t>
  </si>
  <si>
    <t xml:space="preserve">          Основное мероприятие "Проект "Создание современной образовательной среды для школьников"</t>
  </si>
  <si>
    <t>012П900000</t>
  </si>
  <si>
    <t xml:space="preserve">  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</si>
  <si>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012П9L5200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</si>
  <si>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</si>
  <si>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</si>
  <si>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</si>
  <si>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</si>
  <si>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</si>
  <si>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</si>
  <si>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</si>
  <si>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</si>
  <si>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</si>
  <si>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</si>
  <si>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</si>
  <si>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</si>
  <si>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</si>
  <si>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</si>
  <si>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</si>
  <si>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</si>
  <si>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</si>
  <si>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</si>
  <si>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</si>
  <si>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</si>
  <si>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</si>
  <si>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</si>
  <si>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</si>
  <si>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</si>
  <si>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</si>
  <si>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</si>
  <si>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</si>
  <si>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</si>
  <si>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</si>
  <si>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</si>
  <si>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</si>
  <si>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</si>
  <si>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</si>
  <si>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</si>
  <si>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</si>
  <si>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</si>
  <si>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</si>
  <si>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</si>
  <si>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</si>
  <si>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</si>
  <si>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</si>
  <si>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</si>
  <si>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</si>
  <si>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</si>
  <si>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</si>
  <si>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</si>
  <si>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</si>
  <si>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</si>
  <si>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</si>
  <si>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</si>
  <si>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</si>
  <si>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</si>
  <si>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</si>
  <si>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</si>
  <si>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</si>
  <si>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</si>
  <si>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</si>
  <si>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</si>
  <si>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  Подпрограмма "Профессионал"</t>
  </si>
  <si>
    <t>01П0000000</t>
  </si>
  <si>
    <t xml:space="preserve">          Основное мероприятие "Развитие кадрового потенциала"</t>
  </si>
  <si>
    <t>01П0100000</t>
  </si>
  <si>
    <t xml:space="preserve">  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</si>
  <si>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</si>
  <si>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</si>
  <si>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</si>
  <si>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</si>
  <si>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</si>
  <si>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</si>
  <si>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</si>
  <si>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социальных выплат молодым семьям на приобретение (строительство) жилого помещения</t>
  </si>
  <si>
    <t>02101L4970</t>
  </si>
  <si>
    <t xml:space="preserve">    Подпрограмма "Муниципальная поддержка граждан в сфере ипотечного жилищного кредитования"</t>
  </si>
  <si>
    <t>0220000000</t>
  </si>
  <si>
    <t xml:space="preserve">        Основное мероприятие "Поддержка граждан в сфере ипотечного жилищного кредитования"</t>
  </si>
  <si>
    <t>0220100000</t>
  </si>
  <si>
    <t xml:space="preserve">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</si>
  <si>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0220183100</t>
  </si>
  <si>
    <t xml:space="preserve">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</si>
  <si>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</si>
  <si>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</si>
  <si>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</si>
  <si>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</si>
  <si>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</si>
  <si>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</si>
  <si>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</si>
  <si>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</si>
  <si>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</si>
  <si>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</si>
  <si>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</si>
  <si>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</si>
  <si>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</si>
  <si>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      Организация водоснабжения и водоотведения</t>
  </si>
  <si>
    <t>0240202006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</si>
  <si>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</si>
  <si>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</si>
  <si>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</si>
  <si>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</si>
  <si>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</si>
  <si>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</si>
  <si>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</si>
  <si>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0250102053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</si>
  <si>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</si>
  <si>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</si>
  <si>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</si>
  <si>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</si>
  <si>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</si>
  <si>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</si>
  <si>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</si>
  <si>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</si>
  <si>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 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</si>
  <si>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>0310109004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</si>
  <si>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</si>
  <si>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</si>
  <si>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</si>
  <si>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</si>
  <si>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</si>
  <si>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</si>
  <si>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</si>
  <si>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</si>
  <si>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</si>
  <si>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</si>
  <si>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</si>
  <si>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</si>
  <si>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</si>
  <si>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</si>
  <si>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</si>
  <si>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</si>
  <si>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</si>
  <si>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</si>
  <si>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</si>
  <si>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</si>
  <si>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 xml:space="preserve">     Подпрограмма "Охрана и использование особо охраняемых природных территорий местного значения"</t>
  </si>
  <si>
    <t>0450000000</t>
  </si>
  <si>
    <t xml:space="preserve">     Основное мероприятие "Поддержка особо охраняемых природных территорий местного значения"</t>
  </si>
  <si>
    <t>0450100000</t>
  </si>
  <si>
    <t xml:space="preserve">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</si>
  <si>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</si>
  <si>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</si>
  <si>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</si>
  <si>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</si>
  <si>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</si>
  <si>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</si>
  <si>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</si>
  <si>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</si>
  <si>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</si>
  <si>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</si>
  <si>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</si>
  <si>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</si>
  <si>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</si>
  <si>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</si>
  <si>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</si>
  <si>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</si>
  <si>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</si>
  <si>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</si>
  <si>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</si>
  <si>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</si>
  <si>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</si>
  <si>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</si>
  <si>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</si>
  <si>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</si>
  <si>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</si>
  <si>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</si>
  <si>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</si>
  <si>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</si>
  <si>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>0620108806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</si>
  <si>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</si>
  <si>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</si>
  <si>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</si>
  <si>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</si>
  <si>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</si>
  <si>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</si>
  <si>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</si>
  <si>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</si>
  <si>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</si>
  <si>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</si>
  <si>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    Организация целевой подготовки педагогов для работы в муниципальных образовательных организациях Ивановской области</t>
  </si>
  <si>
    <t>0630183110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</si>
  <si>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</si>
  <si>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</si>
  <si>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</si>
  <si>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</si>
  <si>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</si>
  <si>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</si>
  <si>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</si>
  <si>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</si>
  <si>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</si>
  <si>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</si>
  <si>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</si>
  <si>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</si>
  <si>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</si>
  <si>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</si>
  <si>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</si>
  <si>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</si>
  <si>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</si>
  <si>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</si>
  <si>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</si>
  <si>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</si>
  <si>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</si>
  <si>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</si>
  <si>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</si>
  <si>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</si>
  <si>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    Строительство (реконструкция) автомобильных дорог общего пользования местного значения</t>
  </si>
  <si>
    <t>0810104004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</si>
  <si>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</si>
  <si>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</si>
  <si>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</si>
  <si>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</si>
  <si>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</si>
  <si>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</si>
  <si>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</si>
  <si>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</si>
  <si>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</si>
  <si>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</si>
  <si>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</si>
  <si>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</si>
  <si>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</si>
  <si>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</si>
  <si>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</si>
  <si>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</si>
  <si>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</si>
  <si>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</si>
  <si>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</si>
  <si>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</si>
  <si>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</si>
  <si>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</si>
  <si>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</si>
  <si>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</si>
  <si>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</si>
  <si>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</si>
  <si>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</si>
  <si>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</si>
  <si>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</si>
  <si>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</si>
  <si>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</si>
  <si>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</si>
  <si>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</si>
  <si>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</si>
  <si>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</si>
  <si>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</si>
  <si>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</si>
  <si>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</si>
  <si>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</si>
  <si>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</si>
  <si>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</si>
  <si>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</si>
  <si>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</si>
  <si>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</si>
  <si>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</si>
  <si>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</si>
  <si>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</si>
  <si>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</si>
  <si>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</si>
  <si>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</si>
  <si>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</si>
  <si>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</si>
  <si>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</si>
  <si>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</si>
  <si>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</si>
  <si>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</si>
  <si>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</si>
  <si>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</si>
  <si>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</si>
  <si>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</si>
  <si>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</si>
  <si>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</si>
  <si>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</si>
  <si>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</si>
  <si>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</si>
  <si>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</si>
  <si>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</si>
  <si>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</si>
  <si>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</si>
  <si>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</si>
  <si>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</si>
  <si>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</si>
  <si>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</si>
  <si>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</si>
  <si>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</si>
  <si>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</si>
  <si>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</si>
  <si>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</si>
  <si>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</si>
  <si>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</si>
  <si>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</si>
  <si>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</si>
  <si>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</si>
  <si>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</si>
  <si>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</si>
  <si>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</si>
  <si>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</si>
  <si>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</si>
  <si>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</si>
  <si>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</si>
  <si>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</si>
  <si>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</si>
  <si>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</si>
  <si>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</si>
  <si>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</si>
  <si>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</si>
  <si>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</si>
  <si>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</si>
  <si>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Организация и проведение событийных мероприятий, направленных на популяризацию туристической привлекательности Савинского муниципального района</t>
  </si>
  <si>
    <t>1510102084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</si>
  <si>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</si>
  <si>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</si>
  <si>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</si>
  <si>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</si>
  <si>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</si>
  <si>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</si>
  <si>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</si>
  <si>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</si>
  <si>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Специальная оценка условий труда</t>
  </si>
  <si>
    <t>1610102085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</si>
  <si>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</si>
  <si>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</si>
  <si>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</si>
  <si>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</si>
  <si>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</si>
  <si>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</si>
  <si>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</si>
  <si>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</si>
  <si>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</si>
  <si>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</si>
  <si>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Подготовка и утверждение документов территориального планирования</t>
  </si>
  <si>
    <t>4190002002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</si>
  <si>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</si>
  <si>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</si>
  <si>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</si>
  <si>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</si>
  <si>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</si>
  <si>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  Субсидии в целях финансового обеспечения затрат в связи с оказанием услуг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</si>
  <si>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</si>
  <si>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</si>
  <si>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</si>
  <si>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</si>
  <si>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</si>
  <si>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</si>
  <si>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</si>
  <si>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</si>
  <si>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</si>
  <si>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</si>
  <si>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</si>
  <si>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Комплектование книжных фондов библиотек муниципальных образований</t>
  </si>
  <si>
    <t>41900L5191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</si>
  <si>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</si>
  <si>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</si>
  <si>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</si>
  <si>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</si>
  <si>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</si>
  <si>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</si>
  <si>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4290051200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</si>
  <si>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</si>
  <si>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</si>
  <si>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</si>
  <si>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</si>
  <si>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Укрепление материально-технической базы муниципальных образовательных организаций Ивановской области</t>
  </si>
  <si>
    <t>4390081950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</si>
  <si>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</si>
  <si>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</si>
  <si>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>ВСЕГО РАСХОДОВ ПО НЕПРОГРАММНЫМ НАПРАВЛЕНИЯМ ДЕЯТЕЛЬНОСТИ:</t>
  </si>
  <si>
    <t>ВСЕГО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</si>
</sst>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@"/>
    <numFmt numFmtId="168" formatCode="0%"/>
    <numFmt numFmtId="169" formatCode="#,##0.0"/>
  </numFmts>
  <fonts count="12">
    <font>
      <sz val="10"/>
      <name val="Arial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ont="0" applyFill="0" applyBorder="0" applyAlignment="0" applyProtection="0"/>
    <xf numFmtId="164" fontId="1" fillId="0" borderId="0">
      <alignment horizontal="center"/>
      <protection/>
    </xf>
    <xf numFmtId="164" fontId="2" fillId="0" borderId="0">
      <alignment horizontal="right"/>
      <protection/>
    </xf>
    <xf numFmtId="164" fontId="2" fillId="0" borderId="1">
      <alignment horizontal="center" vertical="center" wrapText="1"/>
      <protection/>
    </xf>
    <xf numFmtId="164" fontId="3" fillId="0" borderId="1">
      <alignment vertical="top" wrapText="1"/>
      <protection/>
    </xf>
    <xf numFmtId="164" fontId="3" fillId="0" borderId="1">
      <alignment vertical="top" wrapText="1"/>
      <protection/>
    </xf>
    <xf numFmtId="165" fontId="2" fillId="0" borderId="1">
      <alignment horizontal="left" vertical="top" wrapText="1" indent="3"/>
      <protection/>
    </xf>
    <xf numFmtId="166" fontId="3" fillId="0" borderId="1">
      <alignment horizontal="right" vertical="top" shrinkToFit="1"/>
      <protection/>
    </xf>
    <xf numFmtId="167" fontId="2" fillId="0" borderId="1">
      <alignment horizontal="center" vertical="top" shrinkToFit="1"/>
      <protection/>
    </xf>
    <xf numFmtId="164" fontId="2" fillId="0" borderId="0">
      <alignment/>
      <protection/>
    </xf>
    <xf numFmtId="164" fontId="4" fillId="0" borderId="0">
      <alignment/>
      <protection/>
    </xf>
    <xf numFmtId="165" fontId="2" fillId="0" borderId="1">
      <alignment horizontal="center" vertical="top" shrinkToFit="1"/>
      <protection/>
    </xf>
    <xf numFmtId="166" fontId="3" fillId="2" borderId="2">
      <alignment horizontal="right" vertical="top" shrinkToFit="1"/>
      <protection/>
    </xf>
    <xf numFmtId="166" fontId="3" fillId="2" borderId="1">
      <alignment horizontal="right" vertical="top" shrinkToFit="1"/>
      <protection/>
    </xf>
    <xf numFmtId="166" fontId="3" fillId="2" borderId="1">
      <alignment horizontal="right" vertical="top" shrinkToFit="1"/>
      <protection/>
    </xf>
    <xf numFmtId="164" fontId="2" fillId="0" borderId="0">
      <alignment/>
      <protection/>
    </xf>
  </cellStyleXfs>
  <cellXfs count="46">
    <xf numFmtId="164" fontId="0" fillId="0" borderId="0" xfId="0" applyAlignment="1">
      <alignment/>
    </xf>
    <xf numFmtId="164" fontId="5" fillId="0" borderId="0" xfId="29" applyFont="1" applyProtection="1">
      <alignment/>
      <protection locked="0"/>
    </xf>
    <xf numFmtId="164" fontId="4" fillId="0" borderId="0" xfId="29" applyProtection="1">
      <alignment/>
      <protection locked="0"/>
    </xf>
    <xf numFmtId="164" fontId="6" fillId="0" borderId="0" xfId="20" applyNumberFormat="1" applyFont="1" applyBorder="1" applyAlignment="1" applyProtection="1">
      <alignment horizontal="center" wrapText="1"/>
      <protection locked="0"/>
    </xf>
    <xf numFmtId="164" fontId="6" fillId="0" borderId="0" xfId="20" applyNumberFormat="1" applyFont="1" applyBorder="1" applyAlignment="1" applyProtection="1">
      <alignment horizontal="center" wrapText="1"/>
      <protection/>
    </xf>
    <xf numFmtId="164" fontId="1" fillId="0" borderId="0" xfId="20" applyNumberFormat="1" applyBorder="1" applyProtection="1">
      <alignment horizontal="center"/>
      <protection/>
    </xf>
    <xf numFmtId="164" fontId="7" fillId="0" borderId="0" xfId="21" applyNumberFormat="1" applyFont="1" applyBorder="1" applyProtection="1">
      <alignment horizontal="right"/>
      <protection/>
    </xf>
    <xf numFmtId="164" fontId="8" fillId="0" borderId="1" xfId="22" applyNumberFormat="1" applyFont="1" applyBorder="1" applyAlignment="1" applyProtection="1">
      <alignment horizontal="center" vertical="center" wrapText="1"/>
      <protection/>
    </xf>
    <xf numFmtId="164" fontId="8" fillId="0" borderId="3" xfId="22" applyNumberFormat="1" applyFont="1" applyBorder="1" applyAlignment="1" applyProtection="1">
      <alignment horizontal="center" vertical="center" wrapText="1"/>
      <protection/>
    </xf>
    <xf numFmtId="164" fontId="9" fillId="0" borderId="1" xfId="29" applyFont="1" applyBorder="1" applyAlignment="1" applyProtection="1">
      <alignment horizontal="center" vertical="center" wrapText="1"/>
      <protection locked="0"/>
    </xf>
    <xf numFmtId="164" fontId="8" fillId="0" borderId="1" xfId="29" applyFont="1" applyBorder="1" applyAlignment="1">
      <alignment horizontal="center" vertical="center" wrapText="1"/>
      <protection/>
    </xf>
    <xf numFmtId="164" fontId="10" fillId="0" borderId="1" xfId="29" applyFont="1" applyBorder="1" applyAlignment="1" applyProtection="1">
      <alignment horizontal="center" vertical="center" wrapText="1"/>
      <protection locked="0"/>
    </xf>
    <xf numFmtId="164" fontId="8" fillId="3" borderId="1" xfId="23" applyNumberFormat="1" applyFont="1" applyFill="1" applyAlignment="1" applyProtection="1">
      <alignment horizontal="justify" vertical="top" wrapText="1"/>
      <protection/>
    </xf>
    <xf numFmtId="167" fontId="8" fillId="3" borderId="3" xfId="27" applyNumberFormat="1" applyFont="1" applyFill="1" applyBorder="1" applyProtection="1">
      <alignment horizontal="center" vertical="top" shrinkToFit="1"/>
      <protection/>
    </xf>
    <xf numFmtId="166" fontId="8" fillId="3" borderId="1" xfId="32" applyNumberFormat="1" applyFont="1" applyFill="1" applyBorder="1" applyProtection="1">
      <alignment horizontal="right" vertical="top" shrinkToFit="1"/>
      <protection/>
    </xf>
    <xf numFmtId="169" fontId="10" fillId="0" borderId="1" xfId="19" applyNumberFormat="1" applyFont="1" applyFill="1" applyBorder="1" applyAlignment="1" applyProtection="1">
      <alignment vertical="top" shrinkToFit="1"/>
      <protection locked="0"/>
    </xf>
    <xf numFmtId="164" fontId="7" fillId="3" borderId="1" xfId="23" applyNumberFormat="1" applyFont="1" applyFill="1" applyAlignment="1" applyProtection="1">
      <alignment horizontal="justify" vertical="top" wrapText="1"/>
      <protection/>
    </xf>
    <xf numFmtId="167" fontId="7" fillId="3" borderId="3" xfId="27" applyNumberFormat="1" applyFont="1" applyFill="1" applyBorder="1" applyProtection="1">
      <alignment horizontal="center" vertical="top" shrinkToFit="1"/>
      <protection/>
    </xf>
    <xf numFmtId="166" fontId="7" fillId="3" borderId="1" xfId="32" applyNumberFormat="1" applyFont="1" applyFill="1" applyBorder="1" applyProtection="1">
      <alignment horizontal="right" vertical="top" shrinkToFit="1"/>
      <protection/>
    </xf>
    <xf numFmtId="169" fontId="5" fillId="0" borderId="1" xfId="19" applyNumberFormat="1" applyFont="1" applyFill="1" applyBorder="1" applyAlignment="1" applyProtection="1">
      <alignment vertical="top" shrinkToFit="1"/>
      <protection locked="0"/>
    </xf>
    <xf numFmtId="167" fontId="7" fillId="3" borderId="1" xfId="27" applyNumberFormat="1" applyFont="1" applyFill="1" applyProtection="1">
      <alignment horizontal="center" vertical="top" shrinkToFit="1"/>
      <protection/>
    </xf>
    <xf numFmtId="164" fontId="7" fillId="3" borderId="1" xfId="24" applyNumberFormat="1" applyFont="1" applyFill="1" applyAlignment="1" applyProtection="1">
      <alignment horizontal="justify" vertical="top" wrapText="1"/>
      <protection/>
    </xf>
    <xf numFmtId="165" fontId="7" fillId="3" borderId="1" xfId="30" applyNumberFormat="1" applyFont="1" applyFill="1" applyProtection="1">
      <alignment horizontal="center" vertical="top" shrinkToFit="1"/>
      <protection/>
    </xf>
    <xf numFmtId="164" fontId="7" fillId="0" borderId="1" xfId="25" applyNumberFormat="1" applyFont="1" applyBorder="1" applyAlignment="1" applyProtection="1">
      <alignment horizontal="justify" vertical="top" wrapText="1"/>
      <protection/>
    </xf>
    <xf numFmtId="167" fontId="7" fillId="0" borderId="1" xfId="30" applyNumberFormat="1" applyFont="1" applyBorder="1" applyProtection="1">
      <alignment horizontal="center" vertical="top" shrinkToFit="1"/>
      <protection/>
    </xf>
    <xf numFmtId="164" fontId="7" fillId="3" borderId="1" xfId="26" applyNumberFormat="1" applyFont="1" applyFill="1" applyAlignment="1" applyProtection="1">
      <alignment horizontal="justify" vertical="top" wrapText="1"/>
      <protection locked="0"/>
    </xf>
    <xf numFmtId="167" fontId="7" fillId="3" borderId="1" xfId="31" applyNumberFormat="1" applyFont="1" applyFill="1" applyBorder="1" applyAlignment="1" applyProtection="1">
      <alignment horizontal="center" vertical="top" shrinkToFit="1"/>
      <protection locked="0"/>
    </xf>
    <xf numFmtId="167" fontId="8" fillId="3" borderId="1" xfId="27" applyNumberFormat="1" applyFont="1" applyFill="1" applyProtection="1">
      <alignment horizontal="center" vertical="top" shrinkToFit="1"/>
      <protection/>
    </xf>
    <xf numFmtId="164" fontId="8" fillId="3" borderId="1" xfId="24" applyNumberFormat="1" applyFont="1" applyFill="1" applyAlignment="1" applyProtection="1">
      <alignment horizontal="justify" vertical="top" wrapText="1"/>
      <protection/>
    </xf>
    <xf numFmtId="165" fontId="8" fillId="3" borderId="1" xfId="30" applyNumberFormat="1" applyFont="1" applyFill="1" applyProtection="1">
      <alignment horizontal="center" vertical="top" shrinkToFit="1"/>
      <protection/>
    </xf>
    <xf numFmtId="167" fontId="7" fillId="3" borderId="1" xfId="30" applyNumberFormat="1" applyFont="1" applyFill="1" applyProtection="1">
      <alignment horizontal="center" vertical="top" shrinkToFit="1"/>
      <protection/>
    </xf>
    <xf numFmtId="164" fontId="11" fillId="0" borderId="3" xfId="27" applyNumberFormat="1" applyFont="1" applyBorder="1" applyAlignment="1" applyProtection="1">
      <alignment horizontal="left"/>
      <protection locked="0"/>
    </xf>
    <xf numFmtId="166" fontId="8" fillId="3" borderId="1" xfId="31" applyNumberFormat="1" applyFont="1" applyFill="1" applyBorder="1" applyProtection="1">
      <alignment horizontal="right" vertical="top" shrinkToFit="1"/>
      <protection/>
    </xf>
    <xf numFmtId="164" fontId="11" fillId="0" borderId="1" xfId="27" applyNumberFormat="1" applyFont="1" applyAlignment="1" applyProtection="1">
      <alignment horizontal="left"/>
      <protection locked="0"/>
    </xf>
    <xf numFmtId="164" fontId="11" fillId="0" borderId="3" xfId="27" applyNumberFormat="1" applyFont="1" applyBorder="1" applyAlignment="1">
      <alignment horizontal="left"/>
      <protection/>
    </xf>
    <xf numFmtId="169" fontId="8" fillId="3" borderId="1" xfId="32" applyNumberFormat="1" applyFont="1" applyFill="1" applyBorder="1" applyProtection="1">
      <alignment horizontal="right" vertical="top" shrinkToFit="1"/>
      <protection/>
    </xf>
    <xf numFmtId="166" fontId="7" fillId="3" borderId="1" xfId="33" applyNumberFormat="1" applyFont="1" applyFill="1" applyBorder="1" applyAlignment="1" applyProtection="1">
      <alignment horizontal="right" vertical="top" shrinkToFit="1"/>
      <protection/>
    </xf>
    <xf numFmtId="166" fontId="7" fillId="0" borderId="1" xfId="34" applyNumberFormat="1" applyFont="1" applyBorder="1" applyAlignment="1" applyProtection="1">
      <alignment vertical="top" shrinkToFit="1"/>
      <protection/>
    </xf>
    <xf numFmtId="164" fontId="8" fillId="3" borderId="1" xfId="24" applyNumberFormat="1" applyFont="1" applyFill="1" applyBorder="1" applyAlignment="1" applyProtection="1">
      <alignment horizontal="justify" vertical="top" wrapText="1"/>
      <protection/>
    </xf>
    <xf numFmtId="165" fontId="8" fillId="3" borderId="1" xfId="30" applyNumberFormat="1" applyFont="1" applyFill="1" applyBorder="1" applyAlignment="1" applyProtection="1">
      <alignment horizontal="center" vertical="top" shrinkToFit="1"/>
      <protection/>
    </xf>
    <xf numFmtId="164" fontId="7" fillId="3" borderId="1" xfId="24" applyNumberFormat="1" applyFont="1" applyFill="1" applyBorder="1" applyAlignment="1" applyProtection="1">
      <alignment horizontal="justify" vertical="top" wrapText="1"/>
      <protection/>
    </xf>
    <xf numFmtId="165" fontId="7" fillId="3" borderId="1" xfId="30" applyNumberFormat="1" applyFont="1" applyFill="1" applyBorder="1" applyAlignment="1" applyProtection="1">
      <alignment horizontal="center" vertical="top" shrinkToFit="1"/>
      <protection/>
    </xf>
    <xf numFmtId="164" fontId="11" fillId="0" borderId="4" xfId="27" applyNumberFormat="1" applyFont="1" applyBorder="1" applyAlignment="1" applyProtection="1">
      <alignment horizontal="justify" wrapText="1"/>
      <protection locked="0"/>
    </xf>
    <xf numFmtId="167" fontId="7" fillId="3" borderId="5" xfId="27" applyNumberFormat="1" applyFont="1" applyFill="1" applyBorder="1" applyProtection="1">
      <alignment horizontal="center" vertical="top" shrinkToFit="1"/>
      <protection/>
    </xf>
    <xf numFmtId="164" fontId="11" fillId="0" borderId="1" xfId="27" applyNumberFormat="1" applyFont="1" applyBorder="1" applyAlignment="1" applyProtection="1">
      <alignment horizontal="left"/>
      <protection locked="0"/>
    </xf>
    <xf numFmtId="164" fontId="7" fillId="0" borderId="0" xfId="28" applyNumberFormat="1" applyFont="1" applyProtection="1">
      <alignment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4 2" xfId="20"/>
    <cellStyle name="xl25 2" xfId="21"/>
    <cellStyle name="xl27 2" xfId="22"/>
    <cellStyle name="xl34 2" xfId="23"/>
    <cellStyle name="xl33" xfId="24"/>
    <cellStyle name="xl34" xfId="25"/>
    <cellStyle name="xl40" xfId="26"/>
    <cellStyle name="xl35 2" xfId="27"/>
    <cellStyle name="xl23 2" xfId="28"/>
    <cellStyle name="Обычный 2" xfId="29"/>
    <cellStyle name="xl35" xfId="30"/>
    <cellStyle name="xl31 2" xfId="31"/>
    <cellStyle name="xl36 2" xfId="32"/>
    <cellStyle name="xl36" xfId="33"/>
    <cellStyle name="xl23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="90" zoomScaleNormal="90" workbookViewId="0" topLeftCell="A1">
      <selection activeCell="H7" sqref="H7"/>
    </sheetView>
  </sheetViews>
  <sheetFormatPr defaultColWidth="8.00390625" defaultRowHeight="12.75" outlineLevelRow="6"/>
  <cols>
    <col min="1" max="1" width="47.57421875" style="1" customWidth="1"/>
    <col min="2" max="2" width="10.7109375" style="1" customWidth="1"/>
    <col min="3" max="3" width="14.28125" style="1" customWidth="1"/>
    <col min="4" max="6" width="13.00390625" style="1" customWidth="1"/>
    <col min="7" max="7" width="14.00390625" style="1" customWidth="1"/>
    <col min="8" max="10" width="13.00390625" style="1" customWidth="1"/>
    <col min="11" max="11" width="14.7109375" style="1" customWidth="1"/>
    <col min="12" max="12" width="13.00390625" style="1" customWidth="1"/>
    <col min="13" max="13" width="12.140625" style="1" customWidth="1"/>
    <col min="14" max="14" width="11.421875" style="1" customWidth="1"/>
    <col min="15" max="42" width="9.140625" style="1" customWidth="1"/>
    <col min="43" max="16384" width="9.140625" style="2" customWidth="1"/>
  </cols>
  <sheetData>
    <row r="1" spans="1:15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 ht="15.75" customHeight="1">
      <c r="A3" s="5"/>
      <c r="B3" s="5"/>
    </row>
    <row r="4" spans="1:2" ht="12" customHeight="1">
      <c r="A4" s="6"/>
      <c r="B4" s="6"/>
    </row>
    <row r="5" spans="1:15" s="1" customFormat="1" ht="22.5" customHeight="1">
      <c r="A5" s="7" t="s">
        <v>2</v>
      </c>
      <c r="B5" s="8" t="s">
        <v>3</v>
      </c>
      <c r="C5" s="9">
        <v>2018</v>
      </c>
      <c r="D5" s="9"/>
      <c r="E5" s="9"/>
      <c r="F5" s="9"/>
      <c r="G5" s="9">
        <v>2019</v>
      </c>
      <c r="H5" s="9"/>
      <c r="I5" s="9"/>
      <c r="J5" s="9"/>
      <c r="K5" s="9" t="s">
        <v>4</v>
      </c>
      <c r="L5" s="9"/>
      <c r="M5" s="9"/>
      <c r="N5" s="9"/>
      <c r="O5" s="9"/>
    </row>
    <row r="6" spans="1:15" s="1" customFormat="1" ht="22.5" customHeight="1">
      <c r="A6" s="7"/>
      <c r="B6" s="8"/>
      <c r="C6" s="10" t="s">
        <v>5</v>
      </c>
      <c r="D6" s="10" t="s">
        <v>6</v>
      </c>
      <c r="E6" s="10"/>
      <c r="F6" s="10"/>
      <c r="G6" s="10" t="s">
        <v>5</v>
      </c>
      <c r="H6" s="10" t="s">
        <v>6</v>
      </c>
      <c r="I6" s="10"/>
      <c r="J6" s="10"/>
      <c r="K6" s="10" t="s">
        <v>7</v>
      </c>
      <c r="L6" s="10" t="s">
        <v>6</v>
      </c>
      <c r="M6" s="10"/>
      <c r="N6" s="10"/>
      <c r="O6" s="11" t="s">
        <v>8</v>
      </c>
    </row>
    <row r="7" spans="1:15" s="1" customFormat="1" ht="34.5" customHeight="1">
      <c r="A7" s="7"/>
      <c r="B7" s="8"/>
      <c r="C7" s="10"/>
      <c r="D7" s="10" t="s">
        <v>9</v>
      </c>
      <c r="E7" s="10" t="s">
        <v>10</v>
      </c>
      <c r="F7" s="10" t="s">
        <v>11</v>
      </c>
      <c r="G7" s="10"/>
      <c r="H7" s="10" t="s">
        <v>9</v>
      </c>
      <c r="I7" s="10" t="s">
        <v>10</v>
      </c>
      <c r="J7" s="10" t="s">
        <v>11</v>
      </c>
      <c r="K7" s="10"/>
      <c r="L7" s="10" t="s">
        <v>9</v>
      </c>
      <c r="M7" s="10" t="s">
        <v>10</v>
      </c>
      <c r="N7" s="10" t="s">
        <v>11</v>
      </c>
      <c r="O7" s="11"/>
    </row>
    <row r="8" spans="1:15" s="1" customFormat="1" ht="65.25" customHeight="1" outlineLevel="1">
      <c r="A8" s="12" t="s">
        <v>12</v>
      </c>
      <c r="B8" s="13" t="s">
        <v>13</v>
      </c>
      <c r="C8" s="14">
        <f>SUM(C9+C15+C28+C35+C40+C44+C47+C50+C54+C57)</f>
        <v>119519684.75000001</v>
      </c>
      <c r="D8" s="14">
        <f>SUM(D9+D15+D28+D35+D40+D44+D47+D50+D54+D57)</f>
        <v>26739634.45</v>
      </c>
      <c r="E8" s="14">
        <f>SUM(E9+E15+E28+E35+E40+E44+E47+E50+E54+E57)</f>
        <v>55476379.4</v>
      </c>
      <c r="F8" s="14">
        <f>SUM(F9+F15+F28+F35+F40+F44+F47+F50+F54+F57)</f>
        <v>37303670.9</v>
      </c>
      <c r="G8" s="14">
        <f>SUM(G9+G15+G28+G35+G40+G44+G47+G50+G54+G57)</f>
        <v>242353244.64000002</v>
      </c>
      <c r="H8" s="14">
        <f>SUM(H9+H15+H28+H35+H40+H44+H47+H50+H54+H57)</f>
        <v>140030820.6</v>
      </c>
      <c r="I8" s="14">
        <f>SUM(I9+I15+I28+I35+I40+I44+I47+I50+I54+I57)</f>
        <v>63986259.69</v>
      </c>
      <c r="J8" s="14">
        <f>SUM(J9+J15+J28+J35+J40+J44+J47+J50+J54+J57)</f>
        <v>38336164.35</v>
      </c>
      <c r="K8" s="14">
        <f>SUM(K9+K15+K28+K35+K40+K44+K47+K50+K54+K57)</f>
        <v>122833559.89</v>
      </c>
      <c r="L8" s="14">
        <f>SUM(L9+L15+L28+L35+L40+L44+L47+L50+L54+L57)</f>
        <v>113291186.14999999</v>
      </c>
      <c r="M8" s="14">
        <f>SUM(M9+M15+M28+M35+M40+M44+M47+M50+M54+M57)</f>
        <v>8509880.289999995</v>
      </c>
      <c r="N8" s="14">
        <f>SUM(N9+N15+N28+N35+N40+N44+N47+N50+N54+N57)</f>
        <v>1032493.4500000002</v>
      </c>
      <c r="O8" s="15">
        <f aca="true" t="shared" si="0" ref="O8:O214">SUM(G8/C8)*100</f>
        <v>202.77266054284837</v>
      </c>
    </row>
    <row r="9" spans="1:15" s="1" customFormat="1" ht="15" customHeight="1" outlineLevel="2">
      <c r="A9" s="12" t="s">
        <v>14</v>
      </c>
      <c r="B9" s="13" t="s">
        <v>15</v>
      </c>
      <c r="C9" s="14">
        <f>SUM(C10)</f>
        <v>28829190.83</v>
      </c>
      <c r="D9" s="14">
        <f>SUM(D10)</f>
        <v>0</v>
      </c>
      <c r="E9" s="14">
        <f>SUM(E10)</f>
        <v>15526578.479999999</v>
      </c>
      <c r="F9" s="14">
        <f>SUM(F10)</f>
        <v>13302612.35</v>
      </c>
      <c r="G9" s="14">
        <f>SUM(G10)</f>
        <v>29290808.87</v>
      </c>
      <c r="H9" s="14">
        <f>SUM(H10)</f>
        <v>0</v>
      </c>
      <c r="I9" s="14">
        <f>SUM(I10)</f>
        <v>15357113.41</v>
      </c>
      <c r="J9" s="14">
        <f>SUM(J10)</f>
        <v>13933695.46</v>
      </c>
      <c r="K9" s="14">
        <f>SUM(K10)</f>
        <v>461618.0400000015</v>
      </c>
      <c r="L9" s="14">
        <f>SUM(L10)</f>
        <v>0</v>
      </c>
      <c r="M9" s="14">
        <f>SUM(M10)</f>
        <v>-169465.06999999977</v>
      </c>
      <c r="N9" s="14">
        <f>SUM(N10)</f>
        <v>631083.1100000013</v>
      </c>
      <c r="O9" s="15">
        <f t="shared" si="0"/>
        <v>101.60121746989734</v>
      </c>
    </row>
    <row r="10" spans="1:15" s="1" customFormat="1" ht="34.5" customHeight="1" outlineLevel="4">
      <c r="A10" s="16" t="s">
        <v>16</v>
      </c>
      <c r="B10" s="17" t="s">
        <v>17</v>
      </c>
      <c r="C10" s="18">
        <f>SUM(C11:C14)</f>
        <v>28829190.83</v>
      </c>
      <c r="D10" s="18">
        <f>SUM(D11:D14)</f>
        <v>0</v>
      </c>
      <c r="E10" s="18">
        <f>SUM(E11:E14)</f>
        <v>15526578.479999999</v>
      </c>
      <c r="F10" s="18">
        <f>SUM(F11:F14)</f>
        <v>13302612.35</v>
      </c>
      <c r="G10" s="18">
        <f>SUM(G11:G14)</f>
        <v>29290808.87</v>
      </c>
      <c r="H10" s="18">
        <f>SUM(H11:H14)</f>
        <v>0</v>
      </c>
      <c r="I10" s="18">
        <f>SUM(I11:I14)</f>
        <v>15357113.41</v>
      </c>
      <c r="J10" s="18">
        <f>SUM(J11:J14)</f>
        <v>13933695.46</v>
      </c>
      <c r="K10" s="18">
        <f>SUM(K11:K14)</f>
        <v>461618.0400000015</v>
      </c>
      <c r="L10" s="18">
        <f>SUM(L11:L14)</f>
        <v>0</v>
      </c>
      <c r="M10" s="18">
        <f>SUM(M11:M14)</f>
        <v>-169465.06999999977</v>
      </c>
      <c r="N10" s="18">
        <f>SUM(N11:N14)</f>
        <v>631083.1100000013</v>
      </c>
      <c r="O10" s="19">
        <f t="shared" si="0"/>
        <v>101.60121746989734</v>
      </c>
    </row>
    <row r="11" spans="1:15" s="1" customFormat="1" ht="33" customHeight="1" outlineLevel="6">
      <c r="A11" s="16" t="s">
        <v>18</v>
      </c>
      <c r="B11" s="17" t="s">
        <v>19</v>
      </c>
      <c r="C11" s="18">
        <f aca="true" t="shared" si="1" ref="C11:C14">SUM(D11:F11)</f>
        <v>13302612.35</v>
      </c>
      <c r="D11" s="18"/>
      <c r="E11" s="18"/>
      <c r="F11" s="18">
        <v>13302612.35</v>
      </c>
      <c r="G11" s="18">
        <f aca="true" t="shared" si="2" ref="G11:G14">SUM(H11:J11)</f>
        <v>13933695.46</v>
      </c>
      <c r="H11" s="18"/>
      <c r="I11" s="18"/>
      <c r="J11" s="18">
        <v>13933695.46</v>
      </c>
      <c r="K11" s="18">
        <f aca="true" t="shared" si="3" ref="K11:K14">SUM(L11:N11)</f>
        <v>631083.1100000013</v>
      </c>
      <c r="L11" s="18">
        <f aca="true" t="shared" si="4" ref="L11:L14">SUM(H11-D11)</f>
        <v>0</v>
      </c>
      <c r="M11" s="18">
        <f aca="true" t="shared" si="5" ref="M11:M14">SUM(I11-E11)</f>
        <v>0</v>
      </c>
      <c r="N11" s="18">
        <f aca="true" t="shared" si="6" ref="N11:N14">SUM(J11-F11)</f>
        <v>631083.1100000013</v>
      </c>
      <c r="O11" s="19">
        <f t="shared" si="0"/>
        <v>104.74405397523292</v>
      </c>
    </row>
    <row r="12" spans="1:15" s="1" customFormat="1" ht="161.25" customHeight="1" outlineLevel="6">
      <c r="A12" s="16" t="s">
        <v>20</v>
      </c>
      <c r="B12" s="17" t="s">
        <v>21</v>
      </c>
      <c r="C12" s="18">
        <f t="shared" si="1"/>
        <v>159378.2</v>
      </c>
      <c r="D12" s="18"/>
      <c r="E12" s="18">
        <v>159378.2</v>
      </c>
      <c r="F12" s="18"/>
      <c r="G12" s="18">
        <f t="shared" si="2"/>
        <v>85399.5</v>
      </c>
      <c r="H12" s="18"/>
      <c r="I12" s="18">
        <v>85399.5</v>
      </c>
      <c r="J12" s="18"/>
      <c r="K12" s="18">
        <f t="shared" si="3"/>
        <v>-73978.70000000001</v>
      </c>
      <c r="L12" s="18">
        <f t="shared" si="4"/>
        <v>0</v>
      </c>
      <c r="M12" s="18">
        <f t="shared" si="5"/>
        <v>-73978.70000000001</v>
      </c>
      <c r="N12" s="18">
        <f t="shared" si="6"/>
        <v>0</v>
      </c>
      <c r="O12" s="19">
        <f t="shared" si="0"/>
        <v>53.58292413893493</v>
      </c>
    </row>
    <row r="13" spans="1:15" s="1" customFormat="1" ht="108.75" customHeight="1" outlineLevel="6">
      <c r="A13" s="16" t="s">
        <v>22</v>
      </c>
      <c r="B13" s="17" t="s">
        <v>23</v>
      </c>
      <c r="C13" s="18">
        <f t="shared" si="1"/>
        <v>355122.25</v>
      </c>
      <c r="D13" s="18"/>
      <c r="E13" s="18">
        <v>355122.25</v>
      </c>
      <c r="F13" s="18"/>
      <c r="G13" s="18">
        <f t="shared" si="2"/>
        <v>319510.14</v>
      </c>
      <c r="H13" s="18"/>
      <c r="I13" s="18">
        <v>319510.14</v>
      </c>
      <c r="J13" s="18"/>
      <c r="K13" s="18">
        <f t="shared" si="3"/>
        <v>-35612.109999999986</v>
      </c>
      <c r="L13" s="18">
        <f t="shared" si="4"/>
        <v>0</v>
      </c>
      <c r="M13" s="18">
        <f t="shared" si="5"/>
        <v>-35612.109999999986</v>
      </c>
      <c r="N13" s="18">
        <f t="shared" si="6"/>
        <v>0</v>
      </c>
      <c r="O13" s="19">
        <f t="shared" si="0"/>
        <v>89.97187306624691</v>
      </c>
    </row>
    <row r="14" spans="1:15" s="1" customFormat="1" ht="204.75" customHeight="1" outlineLevel="6">
      <c r="A14" s="16" t="s">
        <v>24</v>
      </c>
      <c r="B14" s="17" t="s">
        <v>25</v>
      </c>
      <c r="C14" s="18">
        <f t="shared" si="1"/>
        <v>15012078.03</v>
      </c>
      <c r="D14" s="18"/>
      <c r="E14" s="18">
        <v>15012078.03</v>
      </c>
      <c r="F14" s="18"/>
      <c r="G14" s="18">
        <f t="shared" si="2"/>
        <v>14952203.77</v>
      </c>
      <c r="H14" s="18"/>
      <c r="I14" s="18">
        <v>14952203.77</v>
      </c>
      <c r="J14" s="18"/>
      <c r="K14" s="18">
        <f t="shared" si="3"/>
        <v>-59874.25999999978</v>
      </c>
      <c r="L14" s="18">
        <f t="shared" si="4"/>
        <v>0</v>
      </c>
      <c r="M14" s="18">
        <f t="shared" si="5"/>
        <v>-59874.25999999978</v>
      </c>
      <c r="N14" s="18">
        <f t="shared" si="6"/>
        <v>0</v>
      </c>
      <c r="O14" s="19">
        <f t="shared" si="0"/>
        <v>99.60115941390427</v>
      </c>
    </row>
    <row r="15" spans="1:15" s="1" customFormat="1" ht="18.75" customHeight="1" outlineLevel="2">
      <c r="A15" s="12" t="s">
        <v>26</v>
      </c>
      <c r="B15" s="13" t="s">
        <v>27</v>
      </c>
      <c r="C15" s="14">
        <f>SUM(C16+C21+C24+C26)</f>
        <v>78405091.48</v>
      </c>
      <c r="D15" s="14">
        <f>SUM(D16+D21+D24+D26)</f>
        <v>26739634.45</v>
      </c>
      <c r="E15" s="14">
        <f>SUM(E16+E21+E24+E26)</f>
        <v>38854959.46</v>
      </c>
      <c r="F15" s="14">
        <f>SUM(F16+F21+F24+F26)</f>
        <v>12810497.57</v>
      </c>
      <c r="G15" s="14">
        <f>SUM(G16+G21+G24+G26)</f>
        <v>200978555.33</v>
      </c>
      <c r="H15" s="14">
        <f>SUM(H16+H21+H24+H26)</f>
        <v>140030820.6</v>
      </c>
      <c r="I15" s="14">
        <f>SUM(I16+I21+I24+I26)</f>
        <v>47728831.309999995</v>
      </c>
      <c r="J15" s="14">
        <f>SUM(J16+J21+J24+J26)</f>
        <v>13218903.42</v>
      </c>
      <c r="K15" s="14">
        <f>SUM(K16+K21+K24+K26)</f>
        <v>122573463.85</v>
      </c>
      <c r="L15" s="14">
        <f>SUM(L16+L21+L24+L26)</f>
        <v>113291186.14999999</v>
      </c>
      <c r="M15" s="14">
        <f>SUM(M16+M21+M24+M26)</f>
        <v>8873871.849999996</v>
      </c>
      <c r="N15" s="14">
        <f>SUM(N16+N21+N24+N26)</f>
        <v>408405.84999999905</v>
      </c>
      <c r="O15" s="15">
        <f t="shared" si="0"/>
        <v>256.3335512225845</v>
      </c>
    </row>
    <row r="16" spans="1:15" s="1" customFormat="1" ht="30.75" customHeight="1" outlineLevel="4">
      <c r="A16" s="16" t="s">
        <v>28</v>
      </c>
      <c r="B16" s="17" t="s">
        <v>29</v>
      </c>
      <c r="C16" s="18">
        <f>SUM(C17:C20)</f>
        <v>49597266.46000001</v>
      </c>
      <c r="D16" s="18">
        <f>SUM(D17:D20)</f>
        <v>0</v>
      </c>
      <c r="E16" s="18">
        <f>SUM(E17:E20)</f>
        <v>36842298.81</v>
      </c>
      <c r="F16" s="18">
        <f>SUM(F17:F20)</f>
        <v>12754967.65</v>
      </c>
      <c r="G16" s="18">
        <f>SUM(G17:G20)</f>
        <v>50242234.45999999</v>
      </c>
      <c r="H16" s="18">
        <f>SUM(H17:H20)</f>
        <v>0</v>
      </c>
      <c r="I16" s="18">
        <f>SUM(I17:I20)</f>
        <v>37188872.23</v>
      </c>
      <c r="J16" s="18">
        <f>SUM(J17:J20)</f>
        <v>13053362.23</v>
      </c>
      <c r="K16" s="18">
        <f>SUM(K17:K20)</f>
        <v>644967.9999999934</v>
      </c>
      <c r="L16" s="18">
        <f>SUM(L17:L20)</f>
        <v>0</v>
      </c>
      <c r="M16" s="18">
        <f>SUM(M17:M20)</f>
        <v>346573.41999999434</v>
      </c>
      <c r="N16" s="18">
        <f>SUM(N17:N20)</f>
        <v>298394.579999999</v>
      </c>
      <c r="O16" s="19">
        <f t="shared" si="0"/>
        <v>101.3004103774956</v>
      </c>
    </row>
    <row r="17" spans="1:15" s="1" customFormat="1" ht="48.75" customHeight="1" outlineLevel="6">
      <c r="A17" s="16" t="s">
        <v>30</v>
      </c>
      <c r="B17" s="17" t="s">
        <v>31</v>
      </c>
      <c r="C17" s="18">
        <f aca="true" t="shared" si="7" ref="C17:C20">SUM(D17:F17)</f>
        <v>11809423.05</v>
      </c>
      <c r="D17" s="18"/>
      <c r="E17" s="18"/>
      <c r="F17" s="18">
        <v>11809423.05</v>
      </c>
      <c r="G17" s="18">
        <f aca="true" t="shared" si="8" ref="G17:G20">SUM(H17:J17)</f>
        <v>12165555.43</v>
      </c>
      <c r="H17" s="18"/>
      <c r="I17" s="18"/>
      <c r="J17" s="18">
        <v>12165555.43</v>
      </c>
      <c r="K17" s="18">
        <f aca="true" t="shared" si="9" ref="K17:K20">SUM(L17:N17)</f>
        <v>356132.37999999896</v>
      </c>
      <c r="L17" s="18">
        <f aca="true" t="shared" si="10" ref="L17:L20">SUM(H17-D17)</f>
        <v>0</v>
      </c>
      <c r="M17" s="18">
        <f aca="true" t="shared" si="11" ref="M17:M20">SUM(I17-E17)</f>
        <v>0</v>
      </c>
      <c r="N17" s="18">
        <f aca="true" t="shared" si="12" ref="N17:N20">SUM(J17-F17)</f>
        <v>356132.37999999896</v>
      </c>
      <c r="O17" s="19">
        <f t="shared" si="0"/>
        <v>103.01566281851508</v>
      </c>
    </row>
    <row r="18" spans="1:15" s="1" customFormat="1" ht="48.75" customHeight="1" outlineLevel="6">
      <c r="A18" s="16" t="s">
        <v>32</v>
      </c>
      <c r="B18" s="17" t="s">
        <v>33</v>
      </c>
      <c r="C18" s="18">
        <f t="shared" si="7"/>
        <v>945544.6</v>
      </c>
      <c r="D18" s="18"/>
      <c r="E18" s="18"/>
      <c r="F18" s="18">
        <v>945544.6</v>
      </c>
      <c r="G18" s="18">
        <f t="shared" si="8"/>
        <v>887806.8</v>
      </c>
      <c r="H18" s="18"/>
      <c r="I18" s="18"/>
      <c r="J18" s="18">
        <v>887806.8</v>
      </c>
      <c r="K18" s="18">
        <f t="shared" si="9"/>
        <v>-57737.79999999993</v>
      </c>
      <c r="L18" s="18">
        <f t="shared" si="10"/>
        <v>0</v>
      </c>
      <c r="M18" s="18">
        <f t="shared" si="11"/>
        <v>0</v>
      </c>
      <c r="N18" s="18">
        <f t="shared" si="12"/>
        <v>-57737.79999999993</v>
      </c>
      <c r="O18" s="19">
        <f t="shared" si="0"/>
        <v>93.89369893286896</v>
      </c>
    </row>
    <row r="19" spans="1:15" s="1" customFormat="1" ht="129" customHeight="1" outlineLevel="6">
      <c r="A19" s="16" t="s">
        <v>34</v>
      </c>
      <c r="B19" s="20" t="s">
        <v>35</v>
      </c>
      <c r="C19" s="18">
        <f t="shared" si="7"/>
        <v>7845</v>
      </c>
      <c r="D19" s="18"/>
      <c r="E19" s="18">
        <v>7845</v>
      </c>
      <c r="F19" s="18"/>
      <c r="G19" s="18">
        <f t="shared" si="8"/>
        <v>0</v>
      </c>
      <c r="H19" s="18"/>
      <c r="I19" s="18"/>
      <c r="J19" s="18"/>
      <c r="K19" s="18">
        <f t="shared" si="9"/>
        <v>-7845</v>
      </c>
      <c r="L19" s="18">
        <f t="shared" si="10"/>
        <v>0</v>
      </c>
      <c r="M19" s="18">
        <f t="shared" si="11"/>
        <v>-7845</v>
      </c>
      <c r="N19" s="18">
        <f t="shared" si="12"/>
        <v>0</v>
      </c>
      <c r="O19" s="19">
        <f t="shared" si="0"/>
        <v>0</v>
      </c>
    </row>
    <row r="20" spans="1:15" s="1" customFormat="1" ht="224.25" customHeight="1" outlineLevel="6">
      <c r="A20" s="16" t="s">
        <v>36</v>
      </c>
      <c r="B20" s="17" t="s">
        <v>37</v>
      </c>
      <c r="C20" s="18">
        <f t="shared" si="7"/>
        <v>36834453.81</v>
      </c>
      <c r="D20" s="18"/>
      <c r="E20" s="18">
        <v>36834453.81</v>
      </c>
      <c r="F20" s="18"/>
      <c r="G20" s="18">
        <f t="shared" si="8"/>
        <v>37188872.23</v>
      </c>
      <c r="H20" s="18"/>
      <c r="I20" s="18">
        <v>37188872.23</v>
      </c>
      <c r="J20" s="18"/>
      <c r="K20" s="18">
        <f t="shared" si="9"/>
        <v>354418.41999999434</v>
      </c>
      <c r="L20" s="18">
        <f t="shared" si="10"/>
        <v>0</v>
      </c>
      <c r="M20" s="18">
        <f t="shared" si="11"/>
        <v>354418.41999999434</v>
      </c>
      <c r="N20" s="18">
        <f t="shared" si="12"/>
        <v>0</v>
      </c>
      <c r="O20" s="19">
        <f t="shared" si="0"/>
        <v>100.9621926846755</v>
      </c>
    </row>
    <row r="21" spans="1:15" s="1" customFormat="1" ht="28.5" customHeight="1" outlineLevel="4">
      <c r="A21" s="16" t="s">
        <v>38</v>
      </c>
      <c r="B21" s="17" t="s">
        <v>39</v>
      </c>
      <c r="C21" s="18">
        <f>SUM(C22:C23)</f>
        <v>28807825.02</v>
      </c>
      <c r="D21" s="18">
        <f>SUM(D22:D23)</f>
        <v>26739634.45</v>
      </c>
      <c r="E21" s="18">
        <f>SUM(E22:E23)</f>
        <v>2012660.65</v>
      </c>
      <c r="F21" s="18">
        <f>SUM(F22:F23)</f>
        <v>55529.92</v>
      </c>
      <c r="G21" s="18">
        <f>SUM(G22:G23)</f>
        <v>42557</v>
      </c>
      <c r="H21" s="18">
        <f>SUM(H22:H23)</f>
        <v>0</v>
      </c>
      <c r="I21" s="18">
        <f>SUM(I22:I23)</f>
        <v>0</v>
      </c>
      <c r="J21" s="18">
        <f>SUM(J22:J23)</f>
        <v>42557</v>
      </c>
      <c r="K21" s="18">
        <f>SUM(K22:K23)</f>
        <v>-28765268.02</v>
      </c>
      <c r="L21" s="18">
        <f>SUM(L22:L23)</f>
        <v>-26739634.45</v>
      </c>
      <c r="M21" s="18">
        <f>SUM(M22:M23)</f>
        <v>-2012660.65</v>
      </c>
      <c r="N21" s="18">
        <f>SUM(N22:N23)</f>
        <v>-12972.919999999998</v>
      </c>
      <c r="O21" s="19">
        <f t="shared" si="0"/>
        <v>0.1477272233167709</v>
      </c>
    </row>
    <row r="22" spans="1:15" s="1" customFormat="1" ht="50.25" customHeight="1" outlineLevel="4">
      <c r="A22" s="16" t="s">
        <v>40</v>
      </c>
      <c r="B22" s="17" t="s">
        <v>41</v>
      </c>
      <c r="C22" s="18">
        <f aca="true" t="shared" si="13" ref="C22:C23">SUM(D22:F22)</f>
        <v>35200</v>
      </c>
      <c r="D22" s="18"/>
      <c r="E22" s="18"/>
      <c r="F22" s="18">
        <v>35200</v>
      </c>
      <c r="G22" s="18">
        <f aca="true" t="shared" si="14" ref="G22:G23">SUM(H22:J22)</f>
        <v>42557</v>
      </c>
      <c r="H22" s="18"/>
      <c r="I22" s="18"/>
      <c r="J22" s="18">
        <v>42557</v>
      </c>
      <c r="K22" s="18">
        <f aca="true" t="shared" si="15" ref="K22:K23">SUM(L22:N22)</f>
        <v>7357</v>
      </c>
      <c r="L22" s="18">
        <f aca="true" t="shared" si="16" ref="L22:L23">SUM(H22-D22)</f>
        <v>0</v>
      </c>
      <c r="M22" s="18">
        <f aca="true" t="shared" si="17" ref="M22:M23">SUM(I22-E22)</f>
        <v>0</v>
      </c>
      <c r="N22" s="18">
        <f aca="true" t="shared" si="18" ref="N22:N23">SUM(J22-F22)</f>
        <v>7357</v>
      </c>
      <c r="O22" s="19">
        <f t="shared" si="0"/>
        <v>120.90056818181819</v>
      </c>
    </row>
    <row r="23" spans="1:15" s="1" customFormat="1" ht="156.75" customHeight="1" outlineLevel="4">
      <c r="A23" s="21" t="s">
        <v>42</v>
      </c>
      <c r="B23" s="22" t="s">
        <v>43</v>
      </c>
      <c r="C23" s="18">
        <f t="shared" si="13"/>
        <v>28772625.02</v>
      </c>
      <c r="D23" s="18">
        <v>26739634.45</v>
      </c>
      <c r="E23" s="18">
        <v>2012660.65</v>
      </c>
      <c r="F23" s="18">
        <v>20329.92</v>
      </c>
      <c r="G23" s="18">
        <f t="shared" si="14"/>
        <v>0</v>
      </c>
      <c r="H23" s="18"/>
      <c r="I23" s="18"/>
      <c r="J23" s="18"/>
      <c r="K23" s="18">
        <f t="shared" si="15"/>
        <v>-28772625.02</v>
      </c>
      <c r="L23" s="18">
        <f t="shared" si="16"/>
        <v>-26739634.45</v>
      </c>
      <c r="M23" s="18">
        <f t="shared" si="17"/>
        <v>-2012660.65</v>
      </c>
      <c r="N23" s="18">
        <f t="shared" si="18"/>
        <v>-20329.92</v>
      </c>
      <c r="O23" s="19">
        <f t="shared" si="0"/>
        <v>0</v>
      </c>
    </row>
    <row r="24" spans="1:15" s="1" customFormat="1" ht="20.25" customHeight="1" outlineLevel="4">
      <c r="A24" s="21" t="s">
        <v>44</v>
      </c>
      <c r="B24" s="22" t="s">
        <v>45</v>
      </c>
      <c r="C24" s="18">
        <f>SUM(C25)</f>
        <v>0</v>
      </c>
      <c r="D24" s="18">
        <f>SUM(D25)</f>
        <v>0</v>
      </c>
      <c r="E24" s="18">
        <f>SUM(E25)</f>
        <v>0</v>
      </c>
      <c r="F24" s="18">
        <f>SUM(F25)</f>
        <v>0</v>
      </c>
      <c r="G24" s="18">
        <f>SUM(G25)</f>
        <v>109266086.72</v>
      </c>
      <c r="H24" s="18">
        <f>SUM(H25)</f>
        <v>101530303.44</v>
      </c>
      <c r="I24" s="18">
        <f>SUM(I25)</f>
        <v>7642070.69</v>
      </c>
      <c r="J24" s="18">
        <f>SUM(J25)</f>
        <v>93712.59</v>
      </c>
      <c r="K24" s="18">
        <f>SUM(K25)</f>
        <v>109266086.72</v>
      </c>
      <c r="L24" s="18">
        <f>SUM(L25)</f>
        <v>101530303.44</v>
      </c>
      <c r="M24" s="18">
        <f>SUM(M25)</f>
        <v>7642070.69</v>
      </c>
      <c r="N24" s="18">
        <f>SUM(N25)</f>
        <v>93712.59</v>
      </c>
      <c r="O24" s="19" t="e">
        <f t="shared" si="0"/>
        <v>#DIV/0!</v>
      </c>
    </row>
    <row r="25" spans="1:15" s="1" customFormat="1" ht="32.25" customHeight="1" outlineLevel="4">
      <c r="A25" s="23" t="s">
        <v>46</v>
      </c>
      <c r="B25" s="22" t="s">
        <v>47</v>
      </c>
      <c r="C25" s="18">
        <f>SUM(D25:F25)</f>
        <v>0</v>
      </c>
      <c r="D25" s="18"/>
      <c r="E25" s="18"/>
      <c r="F25" s="18"/>
      <c r="G25" s="18">
        <f>SUM(H25:J25)</f>
        <v>109266086.72</v>
      </c>
      <c r="H25" s="18">
        <v>101530303.44</v>
      </c>
      <c r="I25" s="18">
        <v>7642070.69</v>
      </c>
      <c r="J25" s="18">
        <v>93712.59</v>
      </c>
      <c r="K25" s="18">
        <f>SUM(L25:N25)</f>
        <v>109266086.72</v>
      </c>
      <c r="L25" s="18">
        <f>SUM(H25-D25)</f>
        <v>101530303.44</v>
      </c>
      <c r="M25" s="18">
        <f>SUM(I25-E25)</f>
        <v>7642070.69</v>
      </c>
      <c r="N25" s="18">
        <f>SUM(J25-F25)</f>
        <v>93712.59</v>
      </c>
      <c r="O25" s="19" t="e">
        <f t="shared" si="0"/>
        <v>#DIV/0!</v>
      </c>
    </row>
    <row r="26" spans="1:15" s="1" customFormat="1" ht="48.75" customHeight="1" outlineLevel="4">
      <c r="A26" s="23" t="s">
        <v>48</v>
      </c>
      <c r="B26" s="24" t="s">
        <v>49</v>
      </c>
      <c r="C26" s="18">
        <f>SUM(C27)</f>
        <v>0</v>
      </c>
      <c r="D26" s="18">
        <f>SUM(D27)</f>
        <v>0</v>
      </c>
      <c r="E26" s="18">
        <f>SUM(E27)</f>
        <v>0</v>
      </c>
      <c r="F26" s="18">
        <f>SUM(F27)</f>
        <v>0</v>
      </c>
      <c r="G26" s="18">
        <f>SUM(G27)</f>
        <v>41427677.15</v>
      </c>
      <c r="H26" s="18">
        <f>SUM(H27)</f>
        <v>38500517.16</v>
      </c>
      <c r="I26" s="18">
        <f>SUM(I27)</f>
        <v>2897888.39</v>
      </c>
      <c r="J26" s="18">
        <f>SUM(J27)</f>
        <v>29271.6</v>
      </c>
      <c r="K26" s="18">
        <f>SUM(K27)</f>
        <v>41427677.15</v>
      </c>
      <c r="L26" s="18">
        <f>SUM(L27)</f>
        <v>38500517.16</v>
      </c>
      <c r="M26" s="18">
        <f>SUM(M27)</f>
        <v>2897888.39</v>
      </c>
      <c r="N26" s="18">
        <f>SUM(N27)</f>
        <v>29271.6</v>
      </c>
      <c r="O26" s="19" t="e">
        <f t="shared" si="0"/>
        <v>#DIV/0!</v>
      </c>
    </row>
    <row r="27" spans="1:15" s="1" customFormat="1" ht="160.5" customHeight="1" outlineLevel="4">
      <c r="A27" s="23" t="s">
        <v>50</v>
      </c>
      <c r="B27" s="24" t="s">
        <v>51</v>
      </c>
      <c r="C27" s="18">
        <f>SUM(D27:F27)</f>
        <v>0</v>
      </c>
      <c r="D27" s="18"/>
      <c r="E27" s="18"/>
      <c r="F27" s="18"/>
      <c r="G27" s="18">
        <f>SUM(H27:J27)</f>
        <v>41427677.15</v>
      </c>
      <c r="H27" s="18">
        <v>38500517.16</v>
      </c>
      <c r="I27" s="18">
        <v>2897888.39</v>
      </c>
      <c r="J27" s="18">
        <v>29271.6</v>
      </c>
      <c r="K27" s="18">
        <f>SUM(L27:N27)</f>
        <v>41427677.15</v>
      </c>
      <c r="L27" s="18">
        <f>SUM(H27-D27)</f>
        <v>38500517.16</v>
      </c>
      <c r="M27" s="18">
        <f>SUM(I27-E27)</f>
        <v>2897888.39</v>
      </c>
      <c r="N27" s="18">
        <f>SUM(J27-F27)</f>
        <v>29271.6</v>
      </c>
      <c r="O27" s="19" t="e">
        <f t="shared" si="0"/>
        <v>#DIV/0!</v>
      </c>
    </row>
    <row r="28" spans="1:15" s="1" customFormat="1" ht="34.5" customHeight="1" outlineLevel="2">
      <c r="A28" s="12" t="s">
        <v>52</v>
      </c>
      <c r="B28" s="13" t="s">
        <v>53</v>
      </c>
      <c r="C28" s="14">
        <f>SUM(C29)</f>
        <v>4270356.4799999995</v>
      </c>
      <c r="D28" s="14">
        <f>SUM(D29)</f>
        <v>0</v>
      </c>
      <c r="E28" s="14">
        <f>SUM(E29)</f>
        <v>794541.46</v>
      </c>
      <c r="F28" s="14">
        <f>SUM(F29)</f>
        <v>3475815.02</v>
      </c>
      <c r="G28" s="14">
        <f>SUM(G29)</f>
        <v>4060931.17</v>
      </c>
      <c r="H28" s="14">
        <f>SUM(H29)</f>
        <v>0</v>
      </c>
      <c r="I28" s="14">
        <f>SUM(I29)</f>
        <v>600014.97</v>
      </c>
      <c r="J28" s="14">
        <f>SUM(J29)</f>
        <v>3460916.1999999997</v>
      </c>
      <c r="K28" s="14">
        <f>SUM(K29)</f>
        <v>-209425.31000000003</v>
      </c>
      <c r="L28" s="14">
        <f>SUM(L29)</f>
        <v>0</v>
      </c>
      <c r="M28" s="14">
        <f>SUM(M29)</f>
        <v>-194526.48999999993</v>
      </c>
      <c r="N28" s="14">
        <f>SUM(N29)</f>
        <v>-14898.820000000092</v>
      </c>
      <c r="O28" s="15">
        <f t="shared" si="0"/>
        <v>95.09583541840517</v>
      </c>
    </row>
    <row r="29" spans="1:15" s="1" customFormat="1" ht="33.75" customHeight="1" outlineLevel="4">
      <c r="A29" s="16" t="s">
        <v>54</v>
      </c>
      <c r="B29" s="17" t="s">
        <v>55</v>
      </c>
      <c r="C29" s="18">
        <f>SUM(C30:C34)</f>
        <v>4270356.4799999995</v>
      </c>
      <c r="D29" s="18">
        <f>SUM(D30:D34)</f>
        <v>0</v>
      </c>
      <c r="E29" s="18">
        <f>SUM(E30:E34)</f>
        <v>794541.46</v>
      </c>
      <c r="F29" s="18">
        <f>SUM(F30:F34)</f>
        <v>3475815.02</v>
      </c>
      <c r="G29" s="18">
        <f>SUM(G30:G34)</f>
        <v>4060931.17</v>
      </c>
      <c r="H29" s="18">
        <f>SUM(H30:H34)</f>
        <v>0</v>
      </c>
      <c r="I29" s="18">
        <f>SUM(I30:I34)</f>
        <v>600014.97</v>
      </c>
      <c r="J29" s="18">
        <f>SUM(J30:J34)</f>
        <v>3460916.1999999997</v>
      </c>
      <c r="K29" s="18">
        <f>SUM(K30:K34)</f>
        <v>-209425.31000000003</v>
      </c>
      <c r="L29" s="18">
        <f>SUM(L30:L34)</f>
        <v>0</v>
      </c>
      <c r="M29" s="18">
        <f>SUM(M30:M34)</f>
        <v>-194526.48999999993</v>
      </c>
      <c r="N29" s="18">
        <f>SUM(N30:N34)</f>
        <v>-14898.820000000092</v>
      </c>
      <c r="O29" s="19">
        <f t="shared" si="0"/>
        <v>95.09583541840517</v>
      </c>
    </row>
    <row r="30" spans="1:15" s="1" customFormat="1" ht="48" customHeight="1" outlineLevel="6">
      <c r="A30" s="16" t="s">
        <v>56</v>
      </c>
      <c r="B30" s="17" t="s">
        <v>57</v>
      </c>
      <c r="C30" s="18">
        <f aca="true" t="shared" si="19" ref="C30:C34">SUM(D30:F30)</f>
        <v>3464158.48</v>
      </c>
      <c r="D30" s="18"/>
      <c r="E30" s="18"/>
      <c r="F30" s="18">
        <v>3464158.48</v>
      </c>
      <c r="G30" s="18">
        <f aca="true" t="shared" si="20" ref="G30:G34">SUM(H30:J30)</f>
        <v>3453898.38</v>
      </c>
      <c r="H30" s="18"/>
      <c r="I30" s="18"/>
      <c r="J30" s="18">
        <v>3453898.38</v>
      </c>
      <c r="K30" s="18">
        <f aca="true" t="shared" si="21" ref="K30:K34">SUM(L30:N30)</f>
        <v>-10260.100000000093</v>
      </c>
      <c r="L30" s="18">
        <f aca="true" t="shared" si="22" ref="L30:L34">SUM(H30-D30)</f>
        <v>0</v>
      </c>
      <c r="M30" s="18">
        <f aca="true" t="shared" si="23" ref="M30:M34">SUM(I30-E30)</f>
        <v>0</v>
      </c>
      <c r="N30" s="18">
        <f aca="true" t="shared" si="24" ref="N30:N34">SUM(J30-F30)</f>
        <v>-10260.100000000093</v>
      </c>
      <c r="O30" s="19">
        <f t="shared" si="0"/>
        <v>99.70382128706767</v>
      </c>
    </row>
    <row r="31" spans="1:15" s="1" customFormat="1" ht="110.25" customHeight="1" outlineLevel="6">
      <c r="A31" s="16" t="s">
        <v>58</v>
      </c>
      <c r="B31" s="20" t="s">
        <v>59</v>
      </c>
      <c r="C31" s="18">
        <f t="shared" si="19"/>
        <v>514543.99</v>
      </c>
      <c r="D31" s="18"/>
      <c r="E31" s="18">
        <v>514543.99</v>
      </c>
      <c r="F31" s="18"/>
      <c r="G31" s="18">
        <f t="shared" si="20"/>
        <v>220604.01</v>
      </c>
      <c r="H31" s="18"/>
      <c r="I31" s="18">
        <v>220604.01</v>
      </c>
      <c r="J31" s="18"/>
      <c r="K31" s="18">
        <f t="shared" si="21"/>
        <v>-293939.98</v>
      </c>
      <c r="L31" s="18">
        <f t="shared" si="22"/>
        <v>0</v>
      </c>
      <c r="M31" s="18">
        <f t="shared" si="23"/>
        <v>-293939.98</v>
      </c>
      <c r="N31" s="18">
        <f t="shared" si="24"/>
        <v>0</v>
      </c>
      <c r="O31" s="19">
        <f t="shared" si="0"/>
        <v>42.87369287900924</v>
      </c>
    </row>
    <row r="32" spans="1:15" s="1" customFormat="1" ht="114" customHeight="1" outlineLevel="6">
      <c r="A32" s="16" t="s">
        <v>60</v>
      </c>
      <c r="B32" s="20" t="s">
        <v>61</v>
      </c>
      <c r="C32" s="18">
        <f t="shared" si="19"/>
        <v>279997.47</v>
      </c>
      <c r="D32" s="18"/>
      <c r="E32" s="18">
        <v>279997.47</v>
      </c>
      <c r="F32" s="18"/>
      <c r="G32" s="18">
        <f t="shared" si="20"/>
        <v>379410.96</v>
      </c>
      <c r="H32" s="18"/>
      <c r="I32" s="18">
        <v>379410.96</v>
      </c>
      <c r="J32" s="18"/>
      <c r="K32" s="18">
        <f t="shared" si="21"/>
        <v>99413.49000000005</v>
      </c>
      <c r="L32" s="18">
        <f t="shared" si="22"/>
        <v>0</v>
      </c>
      <c r="M32" s="18">
        <f t="shared" si="23"/>
        <v>99413.49000000005</v>
      </c>
      <c r="N32" s="18">
        <f t="shared" si="24"/>
        <v>0</v>
      </c>
      <c r="O32" s="19">
        <f t="shared" si="0"/>
        <v>135.50513867143158</v>
      </c>
    </row>
    <row r="33" spans="1:15" s="1" customFormat="1" ht="95.25" customHeight="1" outlineLevel="6">
      <c r="A33" s="25" t="s">
        <v>62</v>
      </c>
      <c r="B33" s="26" t="s">
        <v>63</v>
      </c>
      <c r="C33" s="18">
        <f t="shared" si="19"/>
        <v>6669.94</v>
      </c>
      <c r="D33" s="18"/>
      <c r="E33" s="18"/>
      <c r="F33" s="18">
        <v>6669.94</v>
      </c>
      <c r="G33" s="18">
        <f t="shared" si="20"/>
        <v>3186.55</v>
      </c>
      <c r="H33" s="18"/>
      <c r="I33" s="18"/>
      <c r="J33" s="18">
        <v>3186.55</v>
      </c>
      <c r="K33" s="18">
        <f t="shared" si="21"/>
        <v>-3483.3899999999994</v>
      </c>
      <c r="L33" s="18">
        <f t="shared" si="22"/>
        <v>0</v>
      </c>
      <c r="M33" s="18">
        <f t="shared" si="23"/>
        <v>0</v>
      </c>
      <c r="N33" s="18">
        <f t="shared" si="24"/>
        <v>-3483.3899999999994</v>
      </c>
      <c r="O33" s="19">
        <f t="shared" si="0"/>
        <v>47.774792576844774</v>
      </c>
    </row>
    <row r="34" spans="1:15" s="1" customFormat="1" ht="90.75" customHeight="1" outlineLevel="6">
      <c r="A34" s="25" t="s">
        <v>64</v>
      </c>
      <c r="B34" s="26" t="s">
        <v>65</v>
      </c>
      <c r="C34" s="18">
        <f t="shared" si="19"/>
        <v>4986.6</v>
      </c>
      <c r="D34" s="18"/>
      <c r="E34" s="18"/>
      <c r="F34" s="18">
        <v>4986.6</v>
      </c>
      <c r="G34" s="18">
        <f t="shared" si="20"/>
        <v>3831.27</v>
      </c>
      <c r="H34" s="18"/>
      <c r="I34" s="18"/>
      <c r="J34" s="18">
        <v>3831.27</v>
      </c>
      <c r="K34" s="18">
        <f t="shared" si="21"/>
        <v>-1155.3300000000004</v>
      </c>
      <c r="L34" s="18">
        <f t="shared" si="22"/>
        <v>0</v>
      </c>
      <c r="M34" s="18">
        <f t="shared" si="23"/>
        <v>0</v>
      </c>
      <c r="N34" s="18">
        <f t="shared" si="24"/>
        <v>-1155.3300000000004</v>
      </c>
      <c r="O34" s="19">
        <f t="shared" si="0"/>
        <v>76.8313079051859</v>
      </c>
    </row>
    <row r="35" spans="1:15" s="1" customFormat="1" ht="32.25" customHeight="1" outlineLevel="2">
      <c r="A35" s="12" t="s">
        <v>66</v>
      </c>
      <c r="B35" s="13" t="s">
        <v>67</v>
      </c>
      <c r="C35" s="14">
        <f>SUM(C36)</f>
        <v>826717.8400000001</v>
      </c>
      <c r="D35" s="14">
        <f>SUM(D36)</f>
        <v>0</v>
      </c>
      <c r="E35" s="14">
        <f>SUM(E36)</f>
        <v>300300</v>
      </c>
      <c r="F35" s="14">
        <f>SUM(F36)</f>
        <v>526417.8400000001</v>
      </c>
      <c r="G35" s="14">
        <f>SUM(G36)</f>
        <v>877277.48</v>
      </c>
      <c r="H35" s="14">
        <f>SUM(H36)</f>
        <v>0</v>
      </c>
      <c r="I35" s="14">
        <f>SUM(I36)</f>
        <v>300300</v>
      </c>
      <c r="J35" s="14">
        <f>SUM(J36)</f>
        <v>576977.48</v>
      </c>
      <c r="K35" s="14">
        <f>SUM(K36)</f>
        <v>50559.639999999956</v>
      </c>
      <c r="L35" s="14">
        <f>SUM(L36)</f>
        <v>0</v>
      </c>
      <c r="M35" s="14">
        <f>SUM(M36)</f>
        <v>0</v>
      </c>
      <c r="N35" s="14">
        <f>SUM(N36)</f>
        <v>50559.639999999956</v>
      </c>
      <c r="O35" s="15">
        <f t="shared" si="0"/>
        <v>106.11570690188563</v>
      </c>
    </row>
    <row r="36" spans="1:15" s="1" customFormat="1" ht="33" customHeight="1" outlineLevel="4">
      <c r="A36" s="16" t="s">
        <v>68</v>
      </c>
      <c r="B36" s="17" t="s">
        <v>69</v>
      </c>
      <c r="C36" s="18">
        <f>SUM(C37:C39)</f>
        <v>826717.8400000001</v>
      </c>
      <c r="D36" s="18">
        <f>SUM(D37:D39)</f>
        <v>0</v>
      </c>
      <c r="E36" s="18">
        <f>SUM(E37:E39)</f>
        <v>300300</v>
      </c>
      <c r="F36" s="18">
        <f>SUM(F37:F39)</f>
        <v>526417.8400000001</v>
      </c>
      <c r="G36" s="18">
        <f>SUM(G37:G39)</f>
        <v>877277.48</v>
      </c>
      <c r="H36" s="18">
        <f>SUM(H37:H39)</f>
        <v>0</v>
      </c>
      <c r="I36" s="18">
        <f>SUM(I37:I39)</f>
        <v>300300</v>
      </c>
      <c r="J36" s="18">
        <f>SUM(J37:J39)</f>
        <v>576977.48</v>
      </c>
      <c r="K36" s="18">
        <f>SUM(K37:K39)</f>
        <v>50559.639999999956</v>
      </c>
      <c r="L36" s="18">
        <f>SUM(L37:L39)</f>
        <v>0</v>
      </c>
      <c r="M36" s="18">
        <f>SUM(M37:M39)</f>
        <v>0</v>
      </c>
      <c r="N36" s="18">
        <f>SUM(N37:N39)</f>
        <v>50559.639999999956</v>
      </c>
      <c r="O36" s="19">
        <f t="shared" si="0"/>
        <v>106.11570690188563</v>
      </c>
    </row>
    <row r="37" spans="1:15" s="1" customFormat="1" ht="33.75" customHeight="1" outlineLevel="6">
      <c r="A37" s="16" t="s">
        <v>70</v>
      </c>
      <c r="B37" s="17" t="s">
        <v>71</v>
      </c>
      <c r="C37" s="18">
        <f aca="true" t="shared" si="25" ref="C37:C39">SUM(D37:F37)</f>
        <v>325447.84</v>
      </c>
      <c r="D37" s="18"/>
      <c r="E37" s="18"/>
      <c r="F37" s="18">
        <v>325447.84</v>
      </c>
      <c r="G37" s="18">
        <f aca="true" t="shared" si="26" ref="G37:G39">SUM(H37:J37)</f>
        <v>376007.48</v>
      </c>
      <c r="H37" s="18"/>
      <c r="I37" s="18"/>
      <c r="J37" s="18">
        <v>376007.48</v>
      </c>
      <c r="K37" s="18">
        <f aca="true" t="shared" si="27" ref="K37:K39">SUM(L37:N37)</f>
        <v>50559.639999999956</v>
      </c>
      <c r="L37" s="18">
        <f aca="true" t="shared" si="28" ref="L37:L39">SUM(H37-D37)</f>
        <v>0</v>
      </c>
      <c r="M37" s="18">
        <f aca="true" t="shared" si="29" ref="M37:M39">SUM(I37-E37)</f>
        <v>0</v>
      </c>
      <c r="N37" s="18">
        <f aca="true" t="shared" si="30" ref="N37:N39">SUM(J37-F37)</f>
        <v>50559.639999999956</v>
      </c>
      <c r="O37" s="19">
        <f t="shared" si="0"/>
        <v>115.53540499761803</v>
      </c>
    </row>
    <row r="38" spans="1:15" s="1" customFormat="1" ht="66" customHeight="1" outlineLevel="6">
      <c r="A38" s="21" t="s">
        <v>72</v>
      </c>
      <c r="B38" s="22" t="s">
        <v>73</v>
      </c>
      <c r="C38" s="18">
        <f t="shared" si="25"/>
        <v>23100</v>
      </c>
      <c r="D38" s="18"/>
      <c r="E38" s="18">
        <v>23100</v>
      </c>
      <c r="F38" s="18"/>
      <c r="G38" s="18">
        <f t="shared" si="26"/>
        <v>23100</v>
      </c>
      <c r="H38" s="18"/>
      <c r="I38" s="18">
        <v>23100</v>
      </c>
      <c r="J38" s="18"/>
      <c r="K38" s="18">
        <f t="shared" si="27"/>
        <v>0</v>
      </c>
      <c r="L38" s="18">
        <f t="shared" si="28"/>
        <v>0</v>
      </c>
      <c r="M38" s="18">
        <f t="shared" si="29"/>
        <v>0</v>
      </c>
      <c r="N38" s="18">
        <f t="shared" si="30"/>
        <v>0</v>
      </c>
      <c r="O38" s="19">
        <f t="shared" si="0"/>
        <v>100</v>
      </c>
    </row>
    <row r="39" spans="1:15" s="1" customFormat="1" ht="60.75" customHeight="1" outlineLevel="6">
      <c r="A39" s="21" t="s">
        <v>74</v>
      </c>
      <c r="B39" s="22" t="s">
        <v>75</v>
      </c>
      <c r="C39" s="18">
        <f t="shared" si="25"/>
        <v>478170</v>
      </c>
      <c r="D39" s="18"/>
      <c r="E39" s="18">
        <v>277200</v>
      </c>
      <c r="F39" s="18">
        <v>200970</v>
      </c>
      <c r="G39" s="18">
        <f t="shared" si="26"/>
        <v>478170</v>
      </c>
      <c r="H39" s="18"/>
      <c r="I39" s="18">
        <v>277200</v>
      </c>
      <c r="J39" s="18">
        <v>200970</v>
      </c>
      <c r="K39" s="18">
        <f t="shared" si="27"/>
        <v>0</v>
      </c>
      <c r="L39" s="18">
        <f t="shared" si="28"/>
        <v>0</v>
      </c>
      <c r="M39" s="18">
        <f t="shared" si="29"/>
        <v>0</v>
      </c>
      <c r="N39" s="18">
        <f t="shared" si="30"/>
        <v>0</v>
      </c>
      <c r="O39" s="19">
        <f t="shared" si="0"/>
        <v>100</v>
      </c>
    </row>
    <row r="40" spans="1:15" s="1" customFormat="1" ht="79.5" customHeight="1" outlineLevel="2">
      <c r="A40" s="12" t="s">
        <v>76</v>
      </c>
      <c r="B40" s="13" t="s">
        <v>77</v>
      </c>
      <c r="C40" s="14">
        <f>SUM(C41)</f>
        <v>776146.97</v>
      </c>
      <c r="D40" s="14">
        <f>SUM(D41)</f>
        <v>0</v>
      </c>
      <c r="E40" s="14">
        <f>SUM(E41)</f>
        <v>0</v>
      </c>
      <c r="F40" s="14">
        <f>SUM(F41)</f>
        <v>776146.97</v>
      </c>
      <c r="G40" s="14">
        <f>SUM(G41)</f>
        <v>615144.05</v>
      </c>
      <c r="H40" s="14">
        <f>SUM(H41)</f>
        <v>0</v>
      </c>
      <c r="I40" s="14">
        <f>SUM(I41)</f>
        <v>0</v>
      </c>
      <c r="J40" s="14">
        <f>SUM(J41)</f>
        <v>615144.05</v>
      </c>
      <c r="K40" s="14">
        <f>SUM(K41)</f>
        <v>-161002.92000000004</v>
      </c>
      <c r="L40" s="14">
        <f>SUM(L41)</f>
        <v>0</v>
      </c>
      <c r="M40" s="14">
        <f>SUM(M41)</f>
        <v>0</v>
      </c>
      <c r="N40" s="14">
        <f>SUM(N41)</f>
        <v>-161002.92000000004</v>
      </c>
      <c r="O40" s="15">
        <f t="shared" si="0"/>
        <v>79.2561298023234</v>
      </c>
    </row>
    <row r="41" spans="1:15" s="1" customFormat="1" ht="51" customHeight="1" outlineLevel="4">
      <c r="A41" s="16" t="s">
        <v>78</v>
      </c>
      <c r="B41" s="17" t="s">
        <v>79</v>
      </c>
      <c r="C41" s="18">
        <f>SUM(C42+C43)</f>
        <v>776146.97</v>
      </c>
      <c r="D41" s="18">
        <f>SUM(D42+D43)</f>
        <v>0</v>
      </c>
      <c r="E41" s="18">
        <f>SUM(E42+E43)</f>
        <v>0</v>
      </c>
      <c r="F41" s="18">
        <f>SUM(F42+F43)</f>
        <v>776146.97</v>
      </c>
      <c r="G41" s="18">
        <f>SUM(G42+G43)</f>
        <v>615144.05</v>
      </c>
      <c r="H41" s="18">
        <f>SUM(H42+H43)</f>
        <v>0</v>
      </c>
      <c r="I41" s="18">
        <f>SUM(I42+I43)</f>
        <v>0</v>
      </c>
      <c r="J41" s="18">
        <f>SUM(J42+J43)</f>
        <v>615144.05</v>
      </c>
      <c r="K41" s="18">
        <f>SUM(K42+K43)</f>
        <v>-161002.92000000004</v>
      </c>
      <c r="L41" s="18">
        <f>SUM(L42+L43)</f>
        <v>0</v>
      </c>
      <c r="M41" s="18">
        <f>SUM(M42+M43)</f>
        <v>0</v>
      </c>
      <c r="N41" s="18">
        <f>SUM(N42+N43)</f>
        <v>-161002.92000000004</v>
      </c>
      <c r="O41" s="19">
        <f t="shared" si="0"/>
        <v>79.2561298023234</v>
      </c>
    </row>
    <row r="42" spans="1:15" s="1" customFormat="1" ht="46.5" customHeight="1" outlineLevel="6">
      <c r="A42" s="16" t="s">
        <v>80</v>
      </c>
      <c r="B42" s="17" t="s">
        <v>81</v>
      </c>
      <c r="C42" s="18">
        <f aca="true" t="shared" si="31" ref="C42:C43">SUM(D42:F42)</f>
        <v>550556.29</v>
      </c>
      <c r="D42" s="18"/>
      <c r="E42" s="18"/>
      <c r="F42" s="18">
        <v>550556.29</v>
      </c>
      <c r="G42" s="18">
        <f aca="true" t="shared" si="32" ref="G42:G43">SUM(H42:J42)</f>
        <v>490247.73</v>
      </c>
      <c r="H42" s="18"/>
      <c r="I42" s="18"/>
      <c r="J42" s="18">
        <v>490247.73</v>
      </c>
      <c r="K42" s="18">
        <f aca="true" t="shared" si="33" ref="K42:K43">SUM(L42:N42)</f>
        <v>-60308.560000000056</v>
      </c>
      <c r="L42" s="18">
        <f aca="true" t="shared" si="34" ref="L42:L43">SUM(H42-D42)</f>
        <v>0</v>
      </c>
      <c r="M42" s="18">
        <f aca="true" t="shared" si="35" ref="M42:M43">SUM(I42-E42)</f>
        <v>0</v>
      </c>
      <c r="N42" s="18">
        <f aca="true" t="shared" si="36" ref="N42:N43">SUM(J42-F42)</f>
        <v>-60308.560000000056</v>
      </c>
      <c r="O42" s="19">
        <f t="shared" si="0"/>
        <v>89.04588666128943</v>
      </c>
    </row>
    <row r="43" spans="1:15" s="1" customFormat="1" ht="46.5" customHeight="1" outlineLevel="6">
      <c r="A43" s="16" t="s">
        <v>82</v>
      </c>
      <c r="B43" s="20" t="s">
        <v>83</v>
      </c>
      <c r="C43" s="18">
        <f t="shared" si="31"/>
        <v>225590.68</v>
      </c>
      <c r="D43" s="18"/>
      <c r="E43" s="18"/>
      <c r="F43" s="18">
        <v>225590.68</v>
      </c>
      <c r="G43" s="18">
        <f t="shared" si="32"/>
        <v>124896.32</v>
      </c>
      <c r="H43" s="18"/>
      <c r="I43" s="18"/>
      <c r="J43" s="18">
        <v>124896.32</v>
      </c>
      <c r="K43" s="18">
        <f t="shared" si="33"/>
        <v>-100694.35999999999</v>
      </c>
      <c r="L43" s="18">
        <f t="shared" si="34"/>
        <v>0</v>
      </c>
      <c r="M43" s="18">
        <f t="shared" si="35"/>
        <v>0</v>
      </c>
      <c r="N43" s="18">
        <f t="shared" si="36"/>
        <v>-100694.35999999999</v>
      </c>
      <c r="O43" s="19">
        <f t="shared" si="0"/>
        <v>55.36413117775966</v>
      </c>
    </row>
    <row r="44" spans="1:15" s="1" customFormat="1" ht="46.5" customHeight="1" outlineLevel="6">
      <c r="A44" s="12" t="s">
        <v>84</v>
      </c>
      <c r="B44" s="27" t="s">
        <v>85</v>
      </c>
      <c r="C44" s="14">
        <f aca="true" t="shared" si="37" ref="C44:C45">SUM(C45)</f>
        <v>27235.25</v>
      </c>
      <c r="D44" s="14">
        <f aca="true" t="shared" si="38" ref="D44:D45">SUM(D45)</f>
        <v>0</v>
      </c>
      <c r="E44" s="14">
        <f aca="true" t="shared" si="39" ref="E44:E45">SUM(E45)</f>
        <v>0</v>
      </c>
      <c r="F44" s="14">
        <f aca="true" t="shared" si="40" ref="F44:F45">SUM(F45)</f>
        <v>27235.25</v>
      </c>
      <c r="G44" s="14">
        <f aca="true" t="shared" si="41" ref="G44:G45">SUM(G45)</f>
        <v>33130.37</v>
      </c>
      <c r="H44" s="14">
        <f aca="true" t="shared" si="42" ref="H44:H45">SUM(H45)</f>
        <v>0</v>
      </c>
      <c r="I44" s="14">
        <f aca="true" t="shared" si="43" ref="I44:I45">SUM(I45)</f>
        <v>0</v>
      </c>
      <c r="J44" s="14">
        <f aca="true" t="shared" si="44" ref="J44:J45">SUM(J45)</f>
        <v>33130.37</v>
      </c>
      <c r="K44" s="14">
        <f aca="true" t="shared" si="45" ref="K44:K45">SUM(K45)</f>
        <v>5895.120000000003</v>
      </c>
      <c r="L44" s="14">
        <f aca="true" t="shared" si="46" ref="L44:L45">SUM(L45)</f>
        <v>0</v>
      </c>
      <c r="M44" s="14">
        <f aca="true" t="shared" si="47" ref="M44:M45">SUM(M45)</f>
        <v>0</v>
      </c>
      <c r="N44" s="14">
        <f aca="true" t="shared" si="48" ref="N44:N45">SUM(N45)</f>
        <v>5895.120000000003</v>
      </c>
      <c r="O44" s="15">
        <f t="shared" si="0"/>
        <v>121.645184090471</v>
      </c>
    </row>
    <row r="45" spans="1:15" s="1" customFormat="1" ht="46.5" customHeight="1" outlineLevel="6">
      <c r="A45" s="16" t="s">
        <v>86</v>
      </c>
      <c r="B45" s="20" t="s">
        <v>87</v>
      </c>
      <c r="C45" s="18">
        <f t="shared" si="37"/>
        <v>27235.25</v>
      </c>
      <c r="D45" s="18">
        <f t="shared" si="38"/>
        <v>0</v>
      </c>
      <c r="E45" s="18">
        <f t="shared" si="39"/>
        <v>0</v>
      </c>
      <c r="F45" s="18">
        <f t="shared" si="40"/>
        <v>27235.25</v>
      </c>
      <c r="G45" s="18">
        <f t="shared" si="41"/>
        <v>33130.37</v>
      </c>
      <c r="H45" s="18">
        <f t="shared" si="42"/>
        <v>0</v>
      </c>
      <c r="I45" s="18">
        <f t="shared" si="43"/>
        <v>0</v>
      </c>
      <c r="J45" s="18">
        <f t="shared" si="44"/>
        <v>33130.37</v>
      </c>
      <c r="K45" s="18">
        <f t="shared" si="45"/>
        <v>5895.120000000003</v>
      </c>
      <c r="L45" s="18">
        <f t="shared" si="46"/>
        <v>0</v>
      </c>
      <c r="M45" s="18">
        <f t="shared" si="47"/>
        <v>0</v>
      </c>
      <c r="N45" s="18">
        <f t="shared" si="48"/>
        <v>5895.120000000003</v>
      </c>
      <c r="O45" s="19">
        <f t="shared" si="0"/>
        <v>121.645184090471</v>
      </c>
    </row>
    <row r="46" spans="1:15" s="1" customFormat="1" ht="36" customHeight="1" outlineLevel="6">
      <c r="A46" s="16" t="s">
        <v>88</v>
      </c>
      <c r="B46" s="20" t="s">
        <v>89</v>
      </c>
      <c r="C46" s="18">
        <f>SUM(D46:F46)</f>
        <v>27235.25</v>
      </c>
      <c r="D46" s="18"/>
      <c r="E46" s="18"/>
      <c r="F46" s="18">
        <v>27235.25</v>
      </c>
      <c r="G46" s="18">
        <f>SUM(H46:J46)</f>
        <v>33130.37</v>
      </c>
      <c r="H46" s="18"/>
      <c r="I46" s="18"/>
      <c r="J46" s="18">
        <v>33130.37</v>
      </c>
      <c r="K46" s="18">
        <f>SUM(L46:N46)</f>
        <v>5895.120000000003</v>
      </c>
      <c r="L46" s="18">
        <f>SUM(H46-D46)</f>
        <v>0</v>
      </c>
      <c r="M46" s="18">
        <f>SUM(I46-E46)</f>
        <v>0</v>
      </c>
      <c r="N46" s="18">
        <f>SUM(J46-F46)</f>
        <v>5895.120000000003</v>
      </c>
      <c r="O46" s="19">
        <f t="shared" si="0"/>
        <v>121.645184090471</v>
      </c>
    </row>
    <row r="47" spans="1:15" s="1" customFormat="1" ht="22.5" customHeight="1" outlineLevel="6">
      <c r="A47" s="28" t="s">
        <v>90</v>
      </c>
      <c r="B47" s="29" t="s">
        <v>91</v>
      </c>
      <c r="C47" s="14">
        <f aca="true" t="shared" si="49" ref="C47:C48">SUM(C48)</f>
        <v>10000</v>
      </c>
      <c r="D47" s="14">
        <f aca="true" t="shared" si="50" ref="D47:D48">SUM(D48)</f>
        <v>0</v>
      </c>
      <c r="E47" s="14">
        <f aca="true" t="shared" si="51" ref="E47:E48">SUM(E48)</f>
        <v>0</v>
      </c>
      <c r="F47" s="14">
        <f aca="true" t="shared" si="52" ref="F47:F48">SUM(F48)</f>
        <v>10000</v>
      </c>
      <c r="G47" s="14">
        <f aca="true" t="shared" si="53" ref="G47:G48">SUM(G48)</f>
        <v>7000</v>
      </c>
      <c r="H47" s="14">
        <f aca="true" t="shared" si="54" ref="H47:H48">SUM(H48)</f>
        <v>0</v>
      </c>
      <c r="I47" s="14">
        <f aca="true" t="shared" si="55" ref="I47:I48">SUM(I48)</f>
        <v>0</v>
      </c>
      <c r="J47" s="14">
        <f aca="true" t="shared" si="56" ref="J47:J48">SUM(J48)</f>
        <v>7000</v>
      </c>
      <c r="K47" s="14">
        <f aca="true" t="shared" si="57" ref="K47:K48">SUM(K48)</f>
        <v>-3000</v>
      </c>
      <c r="L47" s="14">
        <f aca="true" t="shared" si="58" ref="L47:L48">SUM(L48)</f>
        <v>0</v>
      </c>
      <c r="M47" s="14">
        <f aca="true" t="shared" si="59" ref="M47:M48">SUM(M48)</f>
        <v>0</v>
      </c>
      <c r="N47" s="14">
        <f aca="true" t="shared" si="60" ref="N47:N48">SUM(N48)</f>
        <v>-3000</v>
      </c>
      <c r="O47" s="15">
        <f t="shared" si="0"/>
        <v>70</v>
      </c>
    </row>
    <row r="48" spans="1:15" s="1" customFormat="1" ht="36" customHeight="1" outlineLevel="6">
      <c r="A48" s="21" t="s">
        <v>92</v>
      </c>
      <c r="B48" s="22" t="s">
        <v>93</v>
      </c>
      <c r="C48" s="18">
        <f t="shared" si="49"/>
        <v>10000</v>
      </c>
      <c r="D48" s="18">
        <f t="shared" si="50"/>
        <v>0</v>
      </c>
      <c r="E48" s="18">
        <f t="shared" si="51"/>
        <v>0</v>
      </c>
      <c r="F48" s="18">
        <f t="shared" si="52"/>
        <v>10000</v>
      </c>
      <c r="G48" s="18">
        <f t="shared" si="53"/>
        <v>7000</v>
      </c>
      <c r="H48" s="18">
        <f t="shared" si="54"/>
        <v>0</v>
      </c>
      <c r="I48" s="18">
        <f t="shared" si="55"/>
        <v>0</v>
      </c>
      <c r="J48" s="18">
        <f t="shared" si="56"/>
        <v>7000</v>
      </c>
      <c r="K48" s="18">
        <f t="shared" si="57"/>
        <v>-3000</v>
      </c>
      <c r="L48" s="18">
        <f t="shared" si="58"/>
        <v>0</v>
      </c>
      <c r="M48" s="18">
        <f t="shared" si="59"/>
        <v>0</v>
      </c>
      <c r="N48" s="18">
        <f t="shared" si="60"/>
        <v>-3000</v>
      </c>
      <c r="O48" s="19">
        <f t="shared" si="0"/>
        <v>70</v>
      </c>
    </row>
    <row r="49" spans="1:15" s="1" customFormat="1" ht="36" customHeight="1" outlineLevel="6">
      <c r="A49" s="21" t="s">
        <v>94</v>
      </c>
      <c r="B49" s="22" t="s">
        <v>95</v>
      </c>
      <c r="C49" s="18">
        <f>SUM(D49:F49)</f>
        <v>10000</v>
      </c>
      <c r="D49" s="18"/>
      <c r="E49" s="18"/>
      <c r="F49" s="18">
        <v>10000</v>
      </c>
      <c r="G49" s="18">
        <f>SUM(H49:J49)</f>
        <v>7000</v>
      </c>
      <c r="H49" s="18"/>
      <c r="I49" s="18"/>
      <c r="J49" s="18">
        <v>7000</v>
      </c>
      <c r="K49" s="18">
        <f>SUM(L49:N49)</f>
        <v>-3000</v>
      </c>
      <c r="L49" s="18">
        <f>SUM(H49-D49)</f>
        <v>0</v>
      </c>
      <c r="M49" s="18">
        <f>SUM(I49-E49)</f>
        <v>0</v>
      </c>
      <c r="N49" s="18">
        <f>SUM(J49-F49)</f>
        <v>-3000</v>
      </c>
      <c r="O49" s="19">
        <f t="shared" si="0"/>
        <v>70</v>
      </c>
    </row>
    <row r="50" spans="1:15" s="1" customFormat="1" ht="62.25" customHeight="1" outlineLevel="2">
      <c r="A50" s="12" t="s">
        <v>96</v>
      </c>
      <c r="B50" s="13" t="s">
        <v>97</v>
      </c>
      <c r="C50" s="14">
        <f>SUM(C51)</f>
        <v>4560129.7299999995</v>
      </c>
      <c r="D50" s="14">
        <f>SUM(D51)</f>
        <v>0</v>
      </c>
      <c r="E50" s="14">
        <f>SUM(E51)</f>
        <v>0</v>
      </c>
      <c r="F50" s="14">
        <f>SUM(F51)</f>
        <v>4560129.7299999995</v>
      </c>
      <c r="G50" s="14">
        <f>SUM(G51)</f>
        <v>4568465.97</v>
      </c>
      <c r="H50" s="14">
        <f>SUM(H51)</f>
        <v>0</v>
      </c>
      <c r="I50" s="14">
        <f>SUM(I51)</f>
        <v>0</v>
      </c>
      <c r="J50" s="14">
        <f>SUM(J51)</f>
        <v>4568465.97</v>
      </c>
      <c r="K50" s="14">
        <f>SUM(K51)</f>
        <v>8336.23999999999</v>
      </c>
      <c r="L50" s="14">
        <f>SUM(L51)</f>
        <v>0</v>
      </c>
      <c r="M50" s="14">
        <f>SUM(M51)</f>
        <v>0</v>
      </c>
      <c r="N50" s="14">
        <f>SUM(N51)</f>
        <v>8336.23999999999</v>
      </c>
      <c r="O50" s="15">
        <f t="shared" si="0"/>
        <v>100.18280707992051</v>
      </c>
    </row>
    <row r="51" spans="1:15" s="1" customFormat="1" ht="66" customHeight="1" outlineLevel="4">
      <c r="A51" s="16" t="s">
        <v>98</v>
      </c>
      <c r="B51" s="17" t="s">
        <v>99</v>
      </c>
      <c r="C51" s="18">
        <f>SUM(C52:C53)</f>
        <v>4560129.7299999995</v>
      </c>
      <c r="D51" s="18">
        <f>SUM(D52:D53)</f>
        <v>0</v>
      </c>
      <c r="E51" s="18">
        <f>SUM(E52:E53)</f>
        <v>0</v>
      </c>
      <c r="F51" s="18">
        <f>SUM(F52:F53)</f>
        <v>4560129.7299999995</v>
      </c>
      <c r="G51" s="18">
        <f>SUM(G52:G53)</f>
        <v>4568465.97</v>
      </c>
      <c r="H51" s="18">
        <f>SUM(H52:H53)</f>
        <v>0</v>
      </c>
      <c r="I51" s="18">
        <f>SUM(I52:I53)</f>
        <v>0</v>
      </c>
      <c r="J51" s="18">
        <f>SUM(J52:J53)</f>
        <v>4568465.97</v>
      </c>
      <c r="K51" s="18">
        <f>SUM(K52:K53)</f>
        <v>8336.23999999999</v>
      </c>
      <c r="L51" s="18">
        <f>SUM(L52:L53)</f>
        <v>0</v>
      </c>
      <c r="M51" s="18">
        <f>SUM(M52:M53)</f>
        <v>0</v>
      </c>
      <c r="N51" s="18">
        <f>SUM(N52:N53)</f>
        <v>8336.23999999999</v>
      </c>
      <c r="O51" s="19">
        <f t="shared" si="0"/>
        <v>100.18280707992051</v>
      </c>
    </row>
    <row r="52" spans="1:15" s="1" customFormat="1" ht="50.25" customHeight="1" outlineLevel="6">
      <c r="A52" s="16" t="s">
        <v>100</v>
      </c>
      <c r="B52" s="17" t="s">
        <v>101</v>
      </c>
      <c r="C52" s="18">
        <f aca="true" t="shared" si="61" ref="C52:C53">SUM(D52:F52)</f>
        <v>1112339.66</v>
      </c>
      <c r="D52" s="18"/>
      <c r="E52" s="18"/>
      <c r="F52" s="18">
        <v>1112339.66</v>
      </c>
      <c r="G52" s="18">
        <f aca="true" t="shared" si="62" ref="G52:G53">SUM(H52:J52)</f>
        <v>1153198.38</v>
      </c>
      <c r="H52" s="18"/>
      <c r="I52" s="18"/>
      <c r="J52" s="18">
        <v>1153198.38</v>
      </c>
      <c r="K52" s="18">
        <f aca="true" t="shared" si="63" ref="K52:K53">SUM(L52:N52)</f>
        <v>40858.71999999997</v>
      </c>
      <c r="L52" s="18">
        <f aca="true" t="shared" si="64" ref="L52:L53">SUM(H52-D52)</f>
        <v>0</v>
      </c>
      <c r="M52" s="18">
        <f aca="true" t="shared" si="65" ref="M52:M53">SUM(I52-E52)</f>
        <v>0</v>
      </c>
      <c r="N52" s="18">
        <f aca="true" t="shared" si="66" ref="N52:N53">SUM(J52-F52)</f>
        <v>40858.71999999997</v>
      </c>
      <c r="O52" s="19">
        <f t="shared" si="0"/>
        <v>103.67322333899341</v>
      </c>
    </row>
    <row r="53" spans="1:15" s="1" customFormat="1" ht="63" customHeight="1" outlineLevel="6">
      <c r="A53" s="16" t="s">
        <v>102</v>
      </c>
      <c r="B53" s="17" t="s">
        <v>103</v>
      </c>
      <c r="C53" s="18">
        <f t="shared" si="61"/>
        <v>3447790.07</v>
      </c>
      <c r="D53" s="18"/>
      <c r="E53" s="18"/>
      <c r="F53" s="18">
        <v>3447790.07</v>
      </c>
      <c r="G53" s="18">
        <f t="shared" si="62"/>
        <v>3415267.59</v>
      </c>
      <c r="H53" s="18"/>
      <c r="I53" s="18"/>
      <c r="J53" s="18">
        <v>3415267.59</v>
      </c>
      <c r="K53" s="18">
        <f t="shared" si="63"/>
        <v>-32522.47999999998</v>
      </c>
      <c r="L53" s="18">
        <f t="shared" si="64"/>
        <v>0</v>
      </c>
      <c r="M53" s="18">
        <f t="shared" si="65"/>
        <v>0</v>
      </c>
      <c r="N53" s="18">
        <f t="shared" si="66"/>
        <v>-32522.47999999998</v>
      </c>
      <c r="O53" s="19">
        <f t="shared" si="0"/>
        <v>99.056715190319</v>
      </c>
    </row>
    <row r="54" spans="1:15" s="1" customFormat="1" ht="66.75" customHeight="1" outlineLevel="2">
      <c r="A54" s="12" t="s">
        <v>104</v>
      </c>
      <c r="B54" s="13" t="s">
        <v>105</v>
      </c>
      <c r="C54" s="14">
        <f aca="true" t="shared" si="67" ref="C54:C55">SUM(C55)</f>
        <v>1652584.17</v>
      </c>
      <c r="D54" s="14">
        <f aca="true" t="shared" si="68" ref="D54:D55">SUM(D55)</f>
        <v>0</v>
      </c>
      <c r="E54" s="14">
        <f aca="true" t="shared" si="69" ref="E54:E55">SUM(E55)</f>
        <v>0</v>
      </c>
      <c r="F54" s="14">
        <f aca="true" t="shared" si="70" ref="F54:F55">SUM(F55)</f>
        <v>1652584.17</v>
      </c>
      <c r="G54" s="14">
        <f aca="true" t="shared" si="71" ref="G54:G55">SUM(G55)</f>
        <v>1859949.4</v>
      </c>
      <c r="H54" s="14">
        <f aca="true" t="shared" si="72" ref="H54:H55">SUM(H55)</f>
        <v>0</v>
      </c>
      <c r="I54" s="14">
        <f aca="true" t="shared" si="73" ref="I54:I55">SUM(I55)</f>
        <v>0</v>
      </c>
      <c r="J54" s="14">
        <f aca="true" t="shared" si="74" ref="J54:J55">SUM(J55)</f>
        <v>1859949.4</v>
      </c>
      <c r="K54" s="14">
        <f aca="true" t="shared" si="75" ref="K54:K55">SUM(K55)</f>
        <v>207365.22999999998</v>
      </c>
      <c r="L54" s="14">
        <f aca="true" t="shared" si="76" ref="L54:L55">SUM(L55)</f>
        <v>0</v>
      </c>
      <c r="M54" s="14">
        <f aca="true" t="shared" si="77" ref="M54:M55">SUM(M55)</f>
        <v>0</v>
      </c>
      <c r="N54" s="14">
        <f aca="true" t="shared" si="78" ref="N54:N55">SUM(N55)</f>
        <v>207365.22999999998</v>
      </c>
      <c r="O54" s="15">
        <f t="shared" si="0"/>
        <v>112.54793757343083</v>
      </c>
    </row>
    <row r="55" spans="1:15" s="1" customFormat="1" ht="50.25" customHeight="1" outlineLevel="4">
      <c r="A55" s="16" t="s">
        <v>106</v>
      </c>
      <c r="B55" s="17" t="s">
        <v>107</v>
      </c>
      <c r="C55" s="18">
        <f t="shared" si="67"/>
        <v>1652584.17</v>
      </c>
      <c r="D55" s="18">
        <f t="shared" si="68"/>
        <v>0</v>
      </c>
      <c r="E55" s="18">
        <f t="shared" si="69"/>
        <v>0</v>
      </c>
      <c r="F55" s="18">
        <f t="shared" si="70"/>
        <v>1652584.17</v>
      </c>
      <c r="G55" s="18">
        <f t="shared" si="71"/>
        <v>1859949.4</v>
      </c>
      <c r="H55" s="18">
        <f t="shared" si="72"/>
        <v>0</v>
      </c>
      <c r="I55" s="18">
        <f t="shared" si="73"/>
        <v>0</v>
      </c>
      <c r="J55" s="18">
        <f t="shared" si="74"/>
        <v>1859949.4</v>
      </c>
      <c r="K55" s="18">
        <f t="shared" si="75"/>
        <v>207365.22999999998</v>
      </c>
      <c r="L55" s="18">
        <f t="shared" si="76"/>
        <v>0</v>
      </c>
      <c r="M55" s="18">
        <f t="shared" si="77"/>
        <v>0</v>
      </c>
      <c r="N55" s="18">
        <f t="shared" si="78"/>
        <v>207365.22999999998</v>
      </c>
      <c r="O55" s="19">
        <f t="shared" si="0"/>
        <v>112.54793757343083</v>
      </c>
    </row>
    <row r="56" spans="1:15" s="1" customFormat="1" ht="18.75" customHeight="1" outlineLevel="6">
      <c r="A56" s="16" t="s">
        <v>108</v>
      </c>
      <c r="B56" s="17" t="s">
        <v>109</v>
      </c>
      <c r="C56" s="18">
        <f>SUM(D56:F56)</f>
        <v>1652584.17</v>
      </c>
      <c r="D56" s="18"/>
      <c r="E56" s="18"/>
      <c r="F56" s="18">
        <v>1652584.17</v>
      </c>
      <c r="G56" s="18">
        <f>SUM(H56:J56)</f>
        <v>1859949.4</v>
      </c>
      <c r="H56" s="18"/>
      <c r="I56" s="18"/>
      <c r="J56" s="18">
        <v>1859949.4</v>
      </c>
      <c r="K56" s="18">
        <f>SUM(L56:N56)</f>
        <v>207365.22999999998</v>
      </c>
      <c r="L56" s="18">
        <f>SUM(H56-D56)</f>
        <v>0</v>
      </c>
      <c r="M56" s="18">
        <f>SUM(I56-E56)</f>
        <v>0</v>
      </c>
      <c r="N56" s="18">
        <f>SUM(J56-F56)</f>
        <v>207365.22999999998</v>
      </c>
      <c r="O56" s="19">
        <f t="shared" si="0"/>
        <v>112.54793757343083</v>
      </c>
    </row>
    <row r="57" spans="1:15" s="1" customFormat="1" ht="21" customHeight="1" outlineLevel="2">
      <c r="A57" s="12" t="s">
        <v>110</v>
      </c>
      <c r="B57" s="13" t="s">
        <v>111</v>
      </c>
      <c r="C57" s="14">
        <f aca="true" t="shared" si="79" ref="C57:C58">SUM(C58)</f>
        <v>162232</v>
      </c>
      <c r="D57" s="14">
        <f aca="true" t="shared" si="80" ref="D57:D58">SUM(D58)</f>
        <v>0</v>
      </c>
      <c r="E57" s="14">
        <f aca="true" t="shared" si="81" ref="E57:E58">SUM(E58)</f>
        <v>0</v>
      </c>
      <c r="F57" s="14">
        <f aca="true" t="shared" si="82" ref="F57:F58">SUM(F58)</f>
        <v>162232</v>
      </c>
      <c r="G57" s="14">
        <f aca="true" t="shared" si="83" ref="G57:G58">SUM(G58)</f>
        <v>61982</v>
      </c>
      <c r="H57" s="14">
        <f aca="true" t="shared" si="84" ref="H57:H58">SUM(H58)</f>
        <v>0</v>
      </c>
      <c r="I57" s="14">
        <f aca="true" t="shared" si="85" ref="I57:I58">SUM(I58)</f>
        <v>0</v>
      </c>
      <c r="J57" s="14">
        <f aca="true" t="shared" si="86" ref="J57:J58">SUM(J58)</f>
        <v>61982</v>
      </c>
      <c r="K57" s="14">
        <f aca="true" t="shared" si="87" ref="K57:K58">SUM(K58)</f>
        <v>-100250</v>
      </c>
      <c r="L57" s="14">
        <f aca="true" t="shared" si="88" ref="L57:L58">SUM(L58)</f>
        <v>0</v>
      </c>
      <c r="M57" s="14">
        <f aca="true" t="shared" si="89" ref="M57:M58">SUM(M58)</f>
        <v>0</v>
      </c>
      <c r="N57" s="14">
        <f aca="true" t="shared" si="90" ref="N57:N58">SUM(N58)</f>
        <v>-100250</v>
      </c>
      <c r="O57" s="15">
        <f t="shared" si="0"/>
        <v>38.205779377681345</v>
      </c>
    </row>
    <row r="58" spans="1:15" s="1" customFormat="1" ht="30.75" customHeight="1" outlineLevel="4">
      <c r="A58" s="16" t="s">
        <v>112</v>
      </c>
      <c r="B58" s="17" t="s">
        <v>113</v>
      </c>
      <c r="C58" s="18">
        <f t="shared" si="79"/>
        <v>162232</v>
      </c>
      <c r="D58" s="18">
        <f t="shared" si="80"/>
        <v>0</v>
      </c>
      <c r="E58" s="18">
        <f t="shared" si="81"/>
        <v>0</v>
      </c>
      <c r="F58" s="18">
        <f t="shared" si="82"/>
        <v>162232</v>
      </c>
      <c r="G58" s="18">
        <f t="shared" si="83"/>
        <v>61982</v>
      </c>
      <c r="H58" s="18">
        <f t="shared" si="84"/>
        <v>0</v>
      </c>
      <c r="I58" s="18">
        <f t="shared" si="85"/>
        <v>0</v>
      </c>
      <c r="J58" s="18">
        <f t="shared" si="86"/>
        <v>61982</v>
      </c>
      <c r="K58" s="18">
        <f t="shared" si="87"/>
        <v>-100250</v>
      </c>
      <c r="L58" s="18">
        <f t="shared" si="88"/>
        <v>0</v>
      </c>
      <c r="M58" s="18">
        <f t="shared" si="89"/>
        <v>0</v>
      </c>
      <c r="N58" s="18">
        <f t="shared" si="90"/>
        <v>-100250</v>
      </c>
      <c r="O58" s="19">
        <f t="shared" si="0"/>
        <v>38.205779377681345</v>
      </c>
    </row>
    <row r="59" spans="1:15" s="1" customFormat="1" ht="34.5" customHeight="1" outlineLevel="6">
      <c r="A59" s="16" t="s">
        <v>114</v>
      </c>
      <c r="B59" s="17" t="s">
        <v>115</v>
      </c>
      <c r="C59" s="18">
        <f>SUM(D59:F59)</f>
        <v>162232</v>
      </c>
      <c r="D59" s="18"/>
      <c r="E59" s="18"/>
      <c r="F59" s="18">
        <v>162232</v>
      </c>
      <c r="G59" s="18">
        <f>SUM(H59:J59)</f>
        <v>61982</v>
      </c>
      <c r="H59" s="18"/>
      <c r="I59" s="18"/>
      <c r="J59" s="18">
        <v>61982</v>
      </c>
      <c r="K59" s="18">
        <f>SUM(L59:N59)</f>
        <v>-100250</v>
      </c>
      <c r="L59" s="18">
        <f>SUM(H59-D59)</f>
        <v>0</v>
      </c>
      <c r="M59" s="18">
        <f>SUM(I59-E59)</f>
        <v>0</v>
      </c>
      <c r="N59" s="18">
        <f>SUM(J59-F59)</f>
        <v>-100250</v>
      </c>
      <c r="O59" s="19">
        <f t="shared" si="0"/>
        <v>38.205779377681345</v>
      </c>
    </row>
    <row r="60" spans="1:15" s="1" customFormat="1" ht="112.5" customHeight="1" outlineLevel="1">
      <c r="A60" s="12" t="s">
        <v>116</v>
      </c>
      <c r="B60" s="13" t="s">
        <v>117</v>
      </c>
      <c r="C60" s="14">
        <f>SUM(C61+C64+C68+C71+C75)</f>
        <v>677076.29</v>
      </c>
      <c r="D60" s="14">
        <f>SUM(D61+D64+D68+D71+D75)</f>
        <v>0</v>
      </c>
      <c r="E60" s="14">
        <f>SUM(E61+E64+E68+E71+E75)</f>
        <v>306653.04</v>
      </c>
      <c r="F60" s="14">
        <f>SUM(F61+F64+F68+F71+F75)</f>
        <v>470320.54000000004</v>
      </c>
      <c r="G60" s="14">
        <f>SUM(G61+G64+G68+G71+G75)</f>
        <v>292990.57</v>
      </c>
      <c r="H60" s="14">
        <f>SUM(H61+H64+H68+H71+H75)</f>
        <v>1082050.2</v>
      </c>
      <c r="I60" s="14">
        <f>SUM(I61+I64+I68+I71+I75)</f>
        <v>82615.3</v>
      </c>
      <c r="J60" s="14">
        <f>SUM(J61+J64+J68+J71+J75)</f>
        <v>343764.81</v>
      </c>
      <c r="K60" s="14">
        <f>SUM(K61+K64+K68+K71+K75)</f>
        <v>731456.7299999999</v>
      </c>
      <c r="L60" s="14">
        <f>SUM(L61+L64+L68+L71+L75)</f>
        <v>1082050.2</v>
      </c>
      <c r="M60" s="14">
        <f>SUM(M61+M64+M68+M71+M75)</f>
        <v>-224037.74</v>
      </c>
      <c r="N60" s="14">
        <f>SUM(N61+N64+N68+N71+N75)</f>
        <v>-126555.73000000001</v>
      </c>
      <c r="O60" s="15">
        <f t="shared" si="0"/>
        <v>43.27290356009956</v>
      </c>
    </row>
    <row r="61" spans="1:15" s="1" customFormat="1" ht="33.75" customHeight="1" outlineLevel="1">
      <c r="A61" s="28" t="s">
        <v>118</v>
      </c>
      <c r="B61" s="29" t="s">
        <v>119</v>
      </c>
      <c r="C61" s="14">
        <f aca="true" t="shared" si="91" ref="C61:C62">SUM(C62)</f>
        <v>0</v>
      </c>
      <c r="D61" s="14">
        <f aca="true" t="shared" si="92" ref="D61:D62">SUM(D62)</f>
        <v>0</v>
      </c>
      <c r="E61" s="14">
        <f aca="true" t="shared" si="93" ref="E61:E62">SUM(E62)</f>
        <v>0</v>
      </c>
      <c r="F61" s="14">
        <f aca="true" t="shared" si="94" ref="F61:F62">SUM(F62)</f>
        <v>0</v>
      </c>
      <c r="G61" s="14">
        <f aca="true" t="shared" si="95" ref="G61:G62">SUM(G62)</f>
        <v>0</v>
      </c>
      <c r="H61" s="14">
        <f aca="true" t="shared" si="96" ref="H61:H62">SUM(H62)</f>
        <v>1082050.2</v>
      </c>
      <c r="I61" s="14">
        <f aca="true" t="shared" si="97" ref="I61:I62">SUM(I62)</f>
        <v>82615.3</v>
      </c>
      <c r="J61" s="14">
        <f aca="true" t="shared" si="98" ref="J61:J62">SUM(J62)</f>
        <v>834.5</v>
      </c>
      <c r="K61" s="14">
        <f aca="true" t="shared" si="99" ref="K61:K62">SUM(K62)</f>
        <v>1165500</v>
      </c>
      <c r="L61" s="14">
        <f aca="true" t="shared" si="100" ref="L61:L62">SUM(L62)</f>
        <v>1082050.2</v>
      </c>
      <c r="M61" s="14">
        <f aca="true" t="shared" si="101" ref="M61:M62">SUM(M62)</f>
        <v>82615.3</v>
      </c>
      <c r="N61" s="14">
        <f aca="true" t="shared" si="102" ref="N61:N62">SUM(N62)</f>
        <v>834.5</v>
      </c>
      <c r="O61" s="15" t="e">
        <f t="shared" si="0"/>
        <v>#DIV/0!</v>
      </c>
    </row>
    <row r="62" spans="1:15" s="1" customFormat="1" ht="33.75" customHeight="1" outlineLevel="1">
      <c r="A62" s="21" t="s">
        <v>120</v>
      </c>
      <c r="B62" s="22" t="s">
        <v>121</v>
      </c>
      <c r="C62" s="18">
        <f t="shared" si="91"/>
        <v>0</v>
      </c>
      <c r="D62" s="18">
        <f t="shared" si="92"/>
        <v>0</v>
      </c>
      <c r="E62" s="18">
        <f t="shared" si="93"/>
        <v>0</v>
      </c>
      <c r="F62" s="18">
        <f t="shared" si="94"/>
        <v>0</v>
      </c>
      <c r="G62" s="18">
        <f t="shared" si="95"/>
        <v>1165500</v>
      </c>
      <c r="H62" s="18">
        <f t="shared" si="96"/>
        <v>1082050.2</v>
      </c>
      <c r="I62" s="18">
        <f t="shared" si="97"/>
        <v>82615.3</v>
      </c>
      <c r="J62" s="18">
        <f t="shared" si="98"/>
        <v>834.5</v>
      </c>
      <c r="K62" s="18">
        <f t="shared" si="99"/>
        <v>1165500</v>
      </c>
      <c r="L62" s="18">
        <f t="shared" si="100"/>
        <v>1082050.2</v>
      </c>
      <c r="M62" s="18">
        <f t="shared" si="101"/>
        <v>82615.3</v>
      </c>
      <c r="N62" s="18">
        <f t="shared" si="102"/>
        <v>834.5</v>
      </c>
      <c r="O62" s="19" t="e">
        <f t="shared" si="0"/>
        <v>#DIV/0!</v>
      </c>
    </row>
    <row r="63" spans="1:15" s="1" customFormat="1" ht="51.75" customHeight="1" outlineLevel="1">
      <c r="A63" s="21" t="s">
        <v>122</v>
      </c>
      <c r="B63" s="22" t="s">
        <v>123</v>
      </c>
      <c r="C63" s="18">
        <f>SUM(D63:F63)</f>
        <v>0</v>
      </c>
      <c r="D63" s="18"/>
      <c r="E63" s="18"/>
      <c r="F63" s="18"/>
      <c r="G63" s="18">
        <f>SUM(H63:J63)</f>
        <v>1165500</v>
      </c>
      <c r="H63" s="18">
        <v>1082050.2</v>
      </c>
      <c r="I63" s="18">
        <v>82615.3</v>
      </c>
      <c r="J63" s="18">
        <v>834.5</v>
      </c>
      <c r="K63" s="18">
        <f>SUM(L63:N63)</f>
        <v>1165500</v>
      </c>
      <c r="L63" s="18">
        <f>SUM(H63-D63)</f>
        <v>1082050.2</v>
      </c>
      <c r="M63" s="18">
        <f>SUM(I63-E63)</f>
        <v>82615.3</v>
      </c>
      <c r="N63" s="18">
        <f>SUM(J63-F63)</f>
        <v>834.5</v>
      </c>
      <c r="O63" s="19" t="e">
        <f t="shared" si="0"/>
        <v>#DIV/0!</v>
      </c>
    </row>
    <row r="64" spans="1:15" s="1" customFormat="1" ht="54" customHeight="1" outlineLevel="1">
      <c r="A64" s="12" t="s">
        <v>124</v>
      </c>
      <c r="B64" s="27" t="s">
        <v>125</v>
      </c>
      <c r="C64" s="14">
        <f>SUM(C65)</f>
        <v>399600</v>
      </c>
      <c r="D64" s="14">
        <f>SUM(D65)</f>
        <v>0</v>
      </c>
      <c r="E64" s="14">
        <f>SUM(E65)</f>
        <v>306653.04</v>
      </c>
      <c r="F64" s="14">
        <f>SUM(F65)</f>
        <v>92946.96</v>
      </c>
      <c r="G64" s="14">
        <f>SUM(G65)</f>
        <v>0</v>
      </c>
      <c r="H64" s="14">
        <f>SUM(H65)</f>
        <v>0</v>
      </c>
      <c r="I64" s="14">
        <f>SUM(I65)</f>
        <v>0</v>
      </c>
      <c r="J64" s="14">
        <f>SUM(J65)</f>
        <v>0</v>
      </c>
      <c r="K64" s="14">
        <f>SUM(K65)</f>
        <v>-399600</v>
      </c>
      <c r="L64" s="14">
        <f>SUM(L65)</f>
        <v>0</v>
      </c>
      <c r="M64" s="14">
        <f>SUM(M65)</f>
        <v>-306653.04</v>
      </c>
      <c r="N64" s="14">
        <f>SUM(N65)</f>
        <v>-92946.96</v>
      </c>
      <c r="O64" s="15">
        <f t="shared" si="0"/>
        <v>0</v>
      </c>
    </row>
    <row r="65" spans="1:15" s="1" customFormat="1" ht="49.5" customHeight="1" outlineLevel="1">
      <c r="A65" s="16" t="s">
        <v>126</v>
      </c>
      <c r="B65" s="20" t="s">
        <v>127</v>
      </c>
      <c r="C65" s="18">
        <f>SUM(C66:C67)</f>
        <v>399600</v>
      </c>
      <c r="D65" s="18">
        <f>SUM(D66:D67)</f>
        <v>0</v>
      </c>
      <c r="E65" s="18">
        <f>SUM(E66:E67)</f>
        <v>306653.04</v>
      </c>
      <c r="F65" s="18">
        <f>SUM(F66:F67)</f>
        <v>92946.96</v>
      </c>
      <c r="G65" s="18">
        <f>SUM(G66:G67)</f>
        <v>0</v>
      </c>
      <c r="H65" s="18">
        <f>SUM(H66:H67)</f>
        <v>0</v>
      </c>
      <c r="I65" s="18">
        <f>SUM(I66:I67)</f>
        <v>0</v>
      </c>
      <c r="J65" s="18">
        <f>SUM(J66:J67)</f>
        <v>0</v>
      </c>
      <c r="K65" s="18">
        <f>SUM(K66:K67)</f>
        <v>-399600</v>
      </c>
      <c r="L65" s="18">
        <f>SUM(L66:L67)</f>
        <v>0</v>
      </c>
      <c r="M65" s="18">
        <f>SUM(M66:M67)</f>
        <v>-306653.04</v>
      </c>
      <c r="N65" s="18">
        <f>SUM(N66:N67)</f>
        <v>-92946.96</v>
      </c>
      <c r="O65" s="19">
        <f t="shared" si="0"/>
        <v>0</v>
      </c>
    </row>
    <row r="66" spans="1:15" s="1" customFormat="1" ht="97.5" customHeight="1" outlineLevel="1">
      <c r="A66" s="16" t="s">
        <v>128</v>
      </c>
      <c r="B66" s="20" t="s">
        <v>129</v>
      </c>
      <c r="C66" s="18">
        <f aca="true" t="shared" si="103" ref="C66:C67">SUM(D66:F66)</f>
        <v>306653.04</v>
      </c>
      <c r="D66" s="18"/>
      <c r="E66" s="18">
        <v>306653.04</v>
      </c>
      <c r="F66" s="18"/>
      <c r="G66" s="18">
        <f aca="true" t="shared" si="104" ref="G66:G67">SUM(H66:J66)</f>
        <v>0</v>
      </c>
      <c r="H66" s="18"/>
      <c r="I66" s="18"/>
      <c r="J66" s="18"/>
      <c r="K66" s="18">
        <f aca="true" t="shared" si="105" ref="K66:K67">SUM(L66:N66)</f>
        <v>-306653.04</v>
      </c>
      <c r="L66" s="18">
        <f aca="true" t="shared" si="106" ref="L66:L67">SUM(H66-D66)</f>
        <v>0</v>
      </c>
      <c r="M66" s="18">
        <f aca="true" t="shared" si="107" ref="M66:M67">SUM(I66-E66)</f>
        <v>-306653.04</v>
      </c>
      <c r="N66" s="18">
        <f aca="true" t="shared" si="108" ref="N66:N67">SUM(J66-F66)</f>
        <v>0</v>
      </c>
      <c r="O66" s="19">
        <f t="shared" si="0"/>
        <v>0</v>
      </c>
    </row>
    <row r="67" spans="1:15" s="1" customFormat="1" ht="112.5" customHeight="1" outlineLevel="1">
      <c r="A67" s="16" t="s">
        <v>130</v>
      </c>
      <c r="B67" s="20" t="s">
        <v>131</v>
      </c>
      <c r="C67" s="18">
        <f t="shared" si="103"/>
        <v>92946.96</v>
      </c>
      <c r="D67" s="18"/>
      <c r="E67" s="18"/>
      <c r="F67" s="18">
        <v>92946.96</v>
      </c>
      <c r="G67" s="18">
        <f t="shared" si="104"/>
        <v>0</v>
      </c>
      <c r="H67" s="18"/>
      <c r="I67" s="18"/>
      <c r="J67" s="18"/>
      <c r="K67" s="18">
        <f t="shared" si="105"/>
        <v>-92946.96</v>
      </c>
      <c r="L67" s="18">
        <f t="shared" si="106"/>
        <v>0</v>
      </c>
      <c r="M67" s="18">
        <f t="shared" si="107"/>
        <v>0</v>
      </c>
      <c r="N67" s="18">
        <f t="shared" si="108"/>
        <v>-92946.96</v>
      </c>
      <c r="O67" s="19">
        <f t="shared" si="0"/>
        <v>0</v>
      </c>
    </row>
    <row r="68" spans="1:15" s="1" customFormat="1" ht="33.75" customHeight="1" outlineLevel="2">
      <c r="A68" s="12" t="s">
        <v>132</v>
      </c>
      <c r="B68" s="13" t="s">
        <v>133</v>
      </c>
      <c r="C68" s="14">
        <f aca="true" t="shared" si="109" ref="C68:C69">SUM(C69)</f>
        <v>0</v>
      </c>
      <c r="D68" s="14">
        <f aca="true" t="shared" si="110" ref="D68:D69">SUM(D69)</f>
        <v>0</v>
      </c>
      <c r="E68" s="14">
        <f aca="true" t="shared" si="111" ref="E68:E69">SUM(E69)</f>
        <v>0</v>
      </c>
      <c r="F68" s="14">
        <f aca="true" t="shared" si="112" ref="F68:F69">SUM(F69)</f>
        <v>99897.29</v>
      </c>
      <c r="G68" s="14">
        <f aca="true" t="shared" si="113" ref="G68:G69">SUM(G69)</f>
        <v>0</v>
      </c>
      <c r="H68" s="14">
        <f aca="true" t="shared" si="114" ref="H68:H69">SUM(H69)</f>
        <v>0</v>
      </c>
      <c r="I68" s="14">
        <f aca="true" t="shared" si="115" ref="I68:I69">SUM(I69)</f>
        <v>0</v>
      </c>
      <c r="J68" s="14">
        <f aca="true" t="shared" si="116" ref="J68:J69">SUM(J69)</f>
        <v>49939.74</v>
      </c>
      <c r="K68" s="14">
        <f aca="true" t="shared" si="117" ref="K68:K69">SUM(K69)</f>
        <v>-49957.549999999996</v>
      </c>
      <c r="L68" s="14">
        <f aca="true" t="shared" si="118" ref="L68:L69">SUM(L69)</f>
        <v>0</v>
      </c>
      <c r="M68" s="14">
        <f aca="true" t="shared" si="119" ref="M68:M69">SUM(M69)</f>
        <v>0</v>
      </c>
      <c r="N68" s="14">
        <f aca="true" t="shared" si="120" ref="N68:N69">SUM(N69)</f>
        <v>-49957.549999999996</v>
      </c>
      <c r="O68" s="15" t="e">
        <f t="shared" si="0"/>
        <v>#DIV/0!</v>
      </c>
    </row>
    <row r="69" spans="1:15" s="1" customFormat="1" ht="66" customHeight="1" outlineLevel="4">
      <c r="A69" s="21" t="s">
        <v>134</v>
      </c>
      <c r="B69" s="22" t="s">
        <v>135</v>
      </c>
      <c r="C69" s="18">
        <f t="shared" si="109"/>
        <v>99897.29</v>
      </c>
      <c r="D69" s="18">
        <f t="shared" si="110"/>
        <v>0</v>
      </c>
      <c r="E69" s="18">
        <f t="shared" si="111"/>
        <v>0</v>
      </c>
      <c r="F69" s="18">
        <f t="shared" si="112"/>
        <v>99897.29</v>
      </c>
      <c r="G69" s="18">
        <f t="shared" si="113"/>
        <v>49939.74</v>
      </c>
      <c r="H69" s="18">
        <f t="shared" si="114"/>
        <v>0</v>
      </c>
      <c r="I69" s="18">
        <f t="shared" si="115"/>
        <v>0</v>
      </c>
      <c r="J69" s="18">
        <f t="shared" si="116"/>
        <v>49939.74</v>
      </c>
      <c r="K69" s="18">
        <f t="shared" si="117"/>
        <v>-49957.549999999996</v>
      </c>
      <c r="L69" s="18">
        <f t="shared" si="118"/>
        <v>0</v>
      </c>
      <c r="M69" s="18">
        <f t="shared" si="119"/>
        <v>0</v>
      </c>
      <c r="N69" s="18">
        <f t="shared" si="120"/>
        <v>-49957.549999999996</v>
      </c>
      <c r="O69" s="19">
        <f t="shared" si="0"/>
        <v>49.99108584427065</v>
      </c>
    </row>
    <row r="70" spans="1:15" s="1" customFormat="1" ht="34.5" customHeight="1" outlineLevel="6">
      <c r="A70" s="21" t="s">
        <v>136</v>
      </c>
      <c r="B70" s="30" t="s">
        <v>137</v>
      </c>
      <c r="C70" s="18">
        <f>SUM(D70:F70)</f>
        <v>99897.29</v>
      </c>
      <c r="D70" s="18"/>
      <c r="E70" s="18"/>
      <c r="F70" s="18">
        <v>99897.29</v>
      </c>
      <c r="G70" s="18">
        <f>SUM(H70:J70)</f>
        <v>49939.74</v>
      </c>
      <c r="H70" s="18"/>
      <c r="I70" s="18"/>
      <c r="J70" s="18">
        <v>49939.74</v>
      </c>
      <c r="K70" s="18">
        <f>SUM(L70:N70)</f>
        <v>-49957.549999999996</v>
      </c>
      <c r="L70" s="18">
        <f>SUM(H70-D70)</f>
        <v>0</v>
      </c>
      <c r="M70" s="18">
        <f>SUM(I70-E70)</f>
        <v>0</v>
      </c>
      <c r="N70" s="18">
        <f>SUM(J70-F70)</f>
        <v>-49957.549999999996</v>
      </c>
      <c r="O70" s="19">
        <f t="shared" si="0"/>
        <v>49.99108584427065</v>
      </c>
    </row>
    <row r="71" spans="1:15" s="1" customFormat="1" ht="34.5" customHeight="1" outlineLevel="6">
      <c r="A71" s="28" t="s">
        <v>138</v>
      </c>
      <c r="B71" s="29" t="s">
        <v>139</v>
      </c>
      <c r="C71" s="14">
        <f>SUM(C72)</f>
        <v>68161.39</v>
      </c>
      <c r="D71" s="14">
        <f>SUM(D72)</f>
        <v>0</v>
      </c>
      <c r="E71" s="14">
        <f>SUM(E72)</f>
        <v>0</v>
      </c>
      <c r="F71" s="14">
        <f>SUM(F72)</f>
        <v>68161.39</v>
      </c>
      <c r="G71" s="14">
        <f>SUM(G72)</f>
        <v>292990.57</v>
      </c>
      <c r="H71" s="14">
        <f>SUM(H72)</f>
        <v>0</v>
      </c>
      <c r="I71" s="14">
        <f>SUM(I72)</f>
        <v>0</v>
      </c>
      <c r="J71" s="14">
        <f>SUM(J72)</f>
        <v>292990.57</v>
      </c>
      <c r="K71" s="14">
        <f>SUM(K72)</f>
        <v>224829.18</v>
      </c>
      <c r="L71" s="14">
        <f>SUM(L72)</f>
        <v>0</v>
      </c>
      <c r="M71" s="14">
        <f>SUM(M72)</f>
        <v>0</v>
      </c>
      <c r="N71" s="14">
        <f>SUM(N72)</f>
        <v>224829.18</v>
      </c>
      <c r="O71" s="15">
        <f t="shared" si="0"/>
        <v>429.84829094594465</v>
      </c>
    </row>
    <row r="72" spans="1:15" s="1" customFormat="1" ht="34.5" customHeight="1" outlineLevel="6">
      <c r="A72" s="28" t="s">
        <v>140</v>
      </c>
      <c r="B72" s="29" t="s">
        <v>141</v>
      </c>
      <c r="C72" s="14">
        <f>SUM(C73:C74)</f>
        <v>68161.39</v>
      </c>
      <c r="D72" s="14">
        <f>SUM(D73:D74)</f>
        <v>0</v>
      </c>
      <c r="E72" s="14">
        <f>SUM(E73:E74)</f>
        <v>0</v>
      </c>
      <c r="F72" s="14">
        <f>SUM(F73:F74)</f>
        <v>68161.39</v>
      </c>
      <c r="G72" s="14">
        <f>SUM(G73:G74)</f>
        <v>292990.57</v>
      </c>
      <c r="H72" s="14">
        <f>SUM(H73:H74)</f>
        <v>0</v>
      </c>
      <c r="I72" s="14">
        <f>SUM(I73:I74)</f>
        <v>0</v>
      </c>
      <c r="J72" s="14">
        <f>SUM(J73:J74)</f>
        <v>292990.57</v>
      </c>
      <c r="K72" s="14">
        <f>SUM(K73:K74)</f>
        <v>224829.18</v>
      </c>
      <c r="L72" s="14">
        <f>SUM(L73:L74)</f>
        <v>0</v>
      </c>
      <c r="M72" s="14">
        <f>SUM(M73:M74)</f>
        <v>0</v>
      </c>
      <c r="N72" s="14">
        <f>SUM(N73:N74)</f>
        <v>224829.18</v>
      </c>
      <c r="O72" s="15">
        <f t="shared" si="0"/>
        <v>429.84829094594465</v>
      </c>
    </row>
    <row r="73" spans="1:15" s="1" customFormat="1" ht="18.75" customHeight="1" outlineLevel="6">
      <c r="A73" s="21" t="s">
        <v>142</v>
      </c>
      <c r="B73" s="22" t="s">
        <v>143</v>
      </c>
      <c r="C73" s="18">
        <f aca="true" t="shared" si="121" ref="C73:C74">SUM(D73:F73)</f>
        <v>68161.39</v>
      </c>
      <c r="D73" s="18"/>
      <c r="E73" s="18"/>
      <c r="F73" s="18">
        <v>68161.39</v>
      </c>
      <c r="G73" s="18">
        <f aca="true" t="shared" si="122" ref="G73:G74">SUM(H73:J73)</f>
        <v>9398.44</v>
      </c>
      <c r="H73" s="18"/>
      <c r="I73" s="18"/>
      <c r="J73" s="18">
        <v>9398.44</v>
      </c>
      <c r="K73" s="18">
        <f aca="true" t="shared" si="123" ref="K73:K74">SUM(L73:N73)</f>
        <v>-58762.95</v>
      </c>
      <c r="L73" s="18">
        <f aca="true" t="shared" si="124" ref="L73:L74">SUM(H73-D73)</f>
        <v>0</v>
      </c>
      <c r="M73" s="18">
        <f aca="true" t="shared" si="125" ref="M73:M74">SUM(I73-E73)</f>
        <v>0</v>
      </c>
      <c r="N73" s="18">
        <f aca="true" t="shared" si="126" ref="N73:N74">SUM(J73-F73)</f>
        <v>-58762.95</v>
      </c>
      <c r="O73" s="19">
        <f t="shared" si="0"/>
        <v>13.788509888075934</v>
      </c>
    </row>
    <row r="74" spans="1:15" s="1" customFormat="1" ht="34.5" customHeight="1" outlineLevel="6">
      <c r="A74" s="21" t="s">
        <v>144</v>
      </c>
      <c r="B74" s="22" t="s">
        <v>145</v>
      </c>
      <c r="C74" s="18">
        <f t="shared" si="121"/>
        <v>0</v>
      </c>
      <c r="D74" s="18"/>
      <c r="E74" s="18"/>
      <c r="F74" s="18"/>
      <c r="G74" s="18">
        <f t="shared" si="122"/>
        <v>283592.13</v>
      </c>
      <c r="H74" s="18"/>
      <c r="I74" s="18"/>
      <c r="J74" s="18">
        <v>283592.13</v>
      </c>
      <c r="K74" s="18">
        <f t="shared" si="123"/>
        <v>283592.13</v>
      </c>
      <c r="L74" s="18">
        <f t="shared" si="124"/>
        <v>0</v>
      </c>
      <c r="M74" s="18">
        <f t="shared" si="125"/>
        <v>0</v>
      </c>
      <c r="N74" s="18">
        <f t="shared" si="126"/>
        <v>283592.13</v>
      </c>
      <c r="O74" s="19" t="e">
        <f t="shared" si="0"/>
        <v>#DIV/0!</v>
      </c>
    </row>
    <row r="75" spans="1:15" s="1" customFormat="1" ht="36.75" customHeight="1" outlineLevel="6">
      <c r="A75" s="12" t="s">
        <v>146</v>
      </c>
      <c r="B75" s="27" t="s">
        <v>147</v>
      </c>
      <c r="C75" s="14">
        <f>SUM(C76)</f>
        <v>209314.9</v>
      </c>
      <c r="D75" s="14">
        <f>SUM(D76)</f>
        <v>0</v>
      </c>
      <c r="E75" s="14">
        <f>SUM(E76)</f>
        <v>0</v>
      </c>
      <c r="F75" s="14">
        <f>SUM(F76)</f>
        <v>209314.9</v>
      </c>
      <c r="G75" s="14">
        <f>SUM(G76)</f>
        <v>0</v>
      </c>
      <c r="H75" s="14">
        <f>SUM(H76)</f>
        <v>0</v>
      </c>
      <c r="I75" s="14">
        <f>SUM(I76)</f>
        <v>0</v>
      </c>
      <c r="J75" s="14">
        <f>SUM(J76)</f>
        <v>0</v>
      </c>
      <c r="K75" s="14">
        <f>SUM(K76)</f>
        <v>-209314.9</v>
      </c>
      <c r="L75" s="14">
        <f>SUM(L76)</f>
        <v>0</v>
      </c>
      <c r="M75" s="14">
        <f>SUM(M76)</f>
        <v>0</v>
      </c>
      <c r="N75" s="14">
        <f>SUM(N76)</f>
        <v>-209314.9</v>
      </c>
      <c r="O75" s="15">
        <f t="shared" si="0"/>
        <v>0</v>
      </c>
    </row>
    <row r="76" spans="1:15" s="1" customFormat="1" ht="36" customHeight="1" outlineLevel="6">
      <c r="A76" s="16" t="s">
        <v>148</v>
      </c>
      <c r="B76" s="20" t="s">
        <v>149</v>
      </c>
      <c r="C76" s="18">
        <f>SUM(C77:C78)</f>
        <v>209314.9</v>
      </c>
      <c r="D76" s="18">
        <f>SUM(D77:D78)</f>
        <v>0</v>
      </c>
      <c r="E76" s="18">
        <f>SUM(E77:E78)</f>
        <v>0</v>
      </c>
      <c r="F76" s="18">
        <f>SUM(F77:F78)</f>
        <v>209314.9</v>
      </c>
      <c r="G76" s="18">
        <f>SUM(G77:G78)</f>
        <v>0</v>
      </c>
      <c r="H76" s="18">
        <f>SUM(H77:H78)</f>
        <v>0</v>
      </c>
      <c r="I76" s="18">
        <f>SUM(I77:I78)</f>
        <v>0</v>
      </c>
      <c r="J76" s="18">
        <f>SUM(J77:J78)</f>
        <v>0</v>
      </c>
      <c r="K76" s="18">
        <f>SUM(K77:K78)</f>
        <v>-209314.9</v>
      </c>
      <c r="L76" s="18">
        <f>SUM(L77:L78)</f>
        <v>0</v>
      </c>
      <c r="M76" s="18">
        <f>SUM(M77:M78)</f>
        <v>0</v>
      </c>
      <c r="N76" s="18">
        <f>SUM(N77:N78)</f>
        <v>-209314.9</v>
      </c>
      <c r="O76" s="19">
        <f t="shared" si="0"/>
        <v>0</v>
      </c>
    </row>
    <row r="77" spans="1:15" s="1" customFormat="1" ht="36.75" customHeight="1" outlineLevel="6">
      <c r="A77" s="16" t="s">
        <v>150</v>
      </c>
      <c r="B77" s="20" t="s">
        <v>151</v>
      </c>
      <c r="C77" s="18">
        <f aca="true" t="shared" si="127" ref="C77:C78">SUM(D77:F77)</f>
        <v>111401.54</v>
      </c>
      <c r="D77" s="18"/>
      <c r="E77" s="18"/>
      <c r="F77" s="18">
        <v>111401.54</v>
      </c>
      <c r="G77" s="18">
        <f aca="true" t="shared" si="128" ref="G77:G78">SUM(H77:J77)</f>
        <v>0</v>
      </c>
      <c r="H77" s="18"/>
      <c r="I77" s="18"/>
      <c r="J77" s="18"/>
      <c r="K77" s="18">
        <f aca="true" t="shared" si="129" ref="K77:K78">SUM(L77:N77)</f>
        <v>-111401.54</v>
      </c>
      <c r="L77" s="18">
        <f aca="true" t="shared" si="130" ref="L77:L78">SUM(H77-D77)</f>
        <v>0</v>
      </c>
      <c r="M77" s="18">
        <f aca="true" t="shared" si="131" ref="M77:M78">SUM(I77-E77)</f>
        <v>0</v>
      </c>
      <c r="N77" s="18">
        <f aca="true" t="shared" si="132" ref="N77:N78">SUM(J77-F77)</f>
        <v>-111401.54</v>
      </c>
      <c r="O77" s="19">
        <f t="shared" si="0"/>
        <v>0</v>
      </c>
    </row>
    <row r="78" spans="1:15" s="1" customFormat="1" ht="51" customHeight="1" outlineLevel="6">
      <c r="A78" s="16" t="s">
        <v>152</v>
      </c>
      <c r="B78" s="20" t="s">
        <v>153</v>
      </c>
      <c r="C78" s="18">
        <f t="shared" si="127"/>
        <v>97913.36</v>
      </c>
      <c r="D78" s="18"/>
      <c r="E78" s="18"/>
      <c r="F78" s="18">
        <v>97913.36</v>
      </c>
      <c r="G78" s="18">
        <f t="shared" si="128"/>
        <v>0</v>
      </c>
      <c r="H78" s="18"/>
      <c r="I78" s="18"/>
      <c r="J78" s="18"/>
      <c r="K78" s="18">
        <f t="shared" si="129"/>
        <v>-97913.36</v>
      </c>
      <c r="L78" s="18">
        <f t="shared" si="130"/>
        <v>0</v>
      </c>
      <c r="M78" s="18">
        <f t="shared" si="131"/>
        <v>0</v>
      </c>
      <c r="N78" s="18">
        <f t="shared" si="132"/>
        <v>-97913.36</v>
      </c>
      <c r="O78" s="19">
        <f t="shared" si="0"/>
        <v>0</v>
      </c>
    </row>
    <row r="79" spans="1:15" s="1" customFormat="1" ht="51" customHeight="1" outlineLevel="6">
      <c r="A79" s="28" t="s">
        <v>154</v>
      </c>
      <c r="B79" s="29" t="s">
        <v>155</v>
      </c>
      <c r="C79" s="14">
        <f aca="true" t="shared" si="133" ref="C79:C80">SUM(C80)</f>
        <v>0</v>
      </c>
      <c r="D79" s="14">
        <f aca="true" t="shared" si="134" ref="D79:D80">SUM(D80)</f>
        <v>0</v>
      </c>
      <c r="E79" s="14">
        <f aca="true" t="shared" si="135" ref="E79:E80">SUM(E80)</f>
        <v>0</v>
      </c>
      <c r="F79" s="14">
        <f aca="true" t="shared" si="136" ref="F79:F80">SUM(F80)</f>
        <v>3600</v>
      </c>
      <c r="G79" s="14">
        <f aca="true" t="shared" si="137" ref="G79:G80">SUM(G80)</f>
        <v>0</v>
      </c>
      <c r="H79" s="14">
        <f aca="true" t="shared" si="138" ref="H79:H80">SUM(H80)</f>
        <v>0</v>
      </c>
      <c r="I79" s="14">
        <f aca="true" t="shared" si="139" ref="I79:I80">SUM(I80)</f>
        <v>0</v>
      </c>
      <c r="J79" s="14">
        <f aca="true" t="shared" si="140" ref="J79:J80">SUM(J80)</f>
        <v>62715</v>
      </c>
      <c r="K79" s="14">
        <f aca="true" t="shared" si="141" ref="K79:K80">SUM(K80)</f>
        <v>59115</v>
      </c>
      <c r="L79" s="14">
        <f aca="true" t="shared" si="142" ref="L79:L80">SUM(L80)</f>
        <v>0</v>
      </c>
      <c r="M79" s="14">
        <f aca="true" t="shared" si="143" ref="M79:M80">SUM(M80)</f>
        <v>0</v>
      </c>
      <c r="N79" s="14">
        <f aca="true" t="shared" si="144" ref="N79:N80">SUM(N80)</f>
        <v>59115</v>
      </c>
      <c r="O79" s="15" t="e">
        <f t="shared" si="0"/>
        <v>#DIV/0!</v>
      </c>
    </row>
    <row r="80" spans="1:15" s="1" customFormat="1" ht="51" customHeight="1" outlineLevel="6">
      <c r="A80" s="28" t="s">
        <v>156</v>
      </c>
      <c r="B80" s="29" t="s">
        <v>157</v>
      </c>
      <c r="C80" s="14">
        <f t="shared" si="133"/>
        <v>3600</v>
      </c>
      <c r="D80" s="14">
        <f t="shared" si="134"/>
        <v>0</v>
      </c>
      <c r="E80" s="14">
        <f t="shared" si="135"/>
        <v>0</v>
      </c>
      <c r="F80" s="14">
        <f t="shared" si="136"/>
        <v>3600</v>
      </c>
      <c r="G80" s="14">
        <f t="shared" si="137"/>
        <v>62715</v>
      </c>
      <c r="H80" s="14">
        <f t="shared" si="138"/>
        <v>0</v>
      </c>
      <c r="I80" s="14">
        <f t="shared" si="139"/>
        <v>0</v>
      </c>
      <c r="J80" s="14">
        <f t="shared" si="140"/>
        <v>62715</v>
      </c>
      <c r="K80" s="14">
        <f t="shared" si="141"/>
        <v>59115</v>
      </c>
      <c r="L80" s="14">
        <f t="shared" si="142"/>
        <v>0</v>
      </c>
      <c r="M80" s="14">
        <f t="shared" si="143"/>
        <v>0</v>
      </c>
      <c r="N80" s="14">
        <f t="shared" si="144"/>
        <v>59115</v>
      </c>
      <c r="O80" s="15">
        <f t="shared" si="0"/>
        <v>1742.0833333333335</v>
      </c>
    </row>
    <row r="81" spans="1:15" s="1" customFormat="1" ht="51" customHeight="1" outlineLevel="6">
      <c r="A81" s="28" t="s">
        <v>158</v>
      </c>
      <c r="B81" s="29" t="s">
        <v>159</v>
      </c>
      <c r="C81" s="14">
        <f>SUM(C82:C83)</f>
        <v>3600</v>
      </c>
      <c r="D81" s="14">
        <f>SUM(D82:D83)</f>
        <v>0</v>
      </c>
      <c r="E81" s="14">
        <f>SUM(E82:E83)</f>
        <v>0</v>
      </c>
      <c r="F81" s="14">
        <f>SUM(F82:F83)</f>
        <v>3600</v>
      </c>
      <c r="G81" s="14">
        <f>SUM(G82:G83)</f>
        <v>62715</v>
      </c>
      <c r="H81" s="14">
        <f>SUM(H82:H83)</f>
        <v>0</v>
      </c>
      <c r="I81" s="14">
        <f>SUM(I82:I83)</f>
        <v>0</v>
      </c>
      <c r="J81" s="14">
        <f>SUM(J82:J83)</f>
        <v>62715</v>
      </c>
      <c r="K81" s="14">
        <f>SUM(K82:K83)</f>
        <v>59115</v>
      </c>
      <c r="L81" s="14">
        <f>SUM(L82:L83)</f>
        <v>0</v>
      </c>
      <c r="M81" s="14">
        <f>SUM(M82:M83)</f>
        <v>0</v>
      </c>
      <c r="N81" s="14">
        <f>SUM(N82:N83)</f>
        <v>59115</v>
      </c>
      <c r="O81" s="15">
        <f t="shared" si="0"/>
        <v>1742.0833333333335</v>
      </c>
    </row>
    <row r="82" spans="1:15" s="1" customFormat="1" ht="36" customHeight="1" outlineLevel="6">
      <c r="A82" s="21" t="s">
        <v>160</v>
      </c>
      <c r="B82" s="22" t="s">
        <v>161</v>
      </c>
      <c r="C82" s="18">
        <f aca="true" t="shared" si="145" ref="C82:C83">SUM(D82:F82)</f>
        <v>0</v>
      </c>
      <c r="D82" s="18"/>
      <c r="E82" s="18"/>
      <c r="F82" s="18"/>
      <c r="G82" s="18">
        <f aca="true" t="shared" si="146" ref="G82:G83">SUM(H82:J82)</f>
        <v>62715</v>
      </c>
      <c r="H82" s="18"/>
      <c r="I82" s="18"/>
      <c r="J82" s="18">
        <v>62715</v>
      </c>
      <c r="K82" s="18">
        <f aca="true" t="shared" si="147" ref="K82:K83">SUM(L82:N82)</f>
        <v>62715</v>
      </c>
      <c r="L82" s="18">
        <f aca="true" t="shared" si="148" ref="L82:L83">SUM(H82-D82)</f>
        <v>0</v>
      </c>
      <c r="M82" s="18">
        <f aca="true" t="shared" si="149" ref="M82:M83">SUM(I82-E82)</f>
        <v>0</v>
      </c>
      <c r="N82" s="18">
        <f aca="true" t="shared" si="150" ref="N82:N83">SUM(J82-F82)</f>
        <v>62715</v>
      </c>
      <c r="O82" s="19" t="e">
        <f t="shared" si="0"/>
        <v>#DIV/0!</v>
      </c>
    </row>
    <row r="83" spans="1:15" s="1" customFormat="1" ht="30.75" customHeight="1" outlineLevel="6">
      <c r="A83" s="16" t="s">
        <v>162</v>
      </c>
      <c r="B83" s="20" t="s">
        <v>163</v>
      </c>
      <c r="C83" s="18">
        <f t="shared" si="145"/>
        <v>3600</v>
      </c>
      <c r="D83" s="18"/>
      <c r="E83" s="18"/>
      <c r="F83" s="18">
        <v>3600</v>
      </c>
      <c r="G83" s="18">
        <f t="shared" si="146"/>
        <v>0</v>
      </c>
      <c r="H83" s="18"/>
      <c r="I83" s="18"/>
      <c r="J83" s="18"/>
      <c r="K83" s="18">
        <f t="shared" si="147"/>
        <v>-3600</v>
      </c>
      <c r="L83" s="18">
        <f t="shared" si="148"/>
        <v>0</v>
      </c>
      <c r="M83" s="18">
        <f t="shared" si="149"/>
        <v>0</v>
      </c>
      <c r="N83" s="18">
        <f t="shared" si="150"/>
        <v>-3600</v>
      </c>
      <c r="O83" s="19">
        <f t="shared" si="0"/>
        <v>0</v>
      </c>
    </row>
    <row r="84" spans="1:15" s="1" customFormat="1" ht="66.75" customHeight="1" outlineLevel="6">
      <c r="A84" s="28" t="s">
        <v>164</v>
      </c>
      <c r="B84" s="29" t="s">
        <v>165</v>
      </c>
      <c r="C84" s="14">
        <f>SUM(C85+C88+C91+C94)</f>
        <v>0</v>
      </c>
      <c r="D84" s="14">
        <f>SUM(D85+D88+D91+D94)</f>
        <v>0</v>
      </c>
      <c r="E84" s="14">
        <f>SUM(E85+E88+E91+E94)</f>
        <v>0</v>
      </c>
      <c r="F84" s="14">
        <f>SUM(F85+F88+F91+F94)</f>
        <v>241945.65</v>
      </c>
      <c r="G84" s="14">
        <f>SUM(G85+G88+G91+G94)</f>
        <v>0</v>
      </c>
      <c r="H84" s="14">
        <f>SUM(H85+H88+H91+H94)</f>
        <v>0</v>
      </c>
      <c r="I84" s="14">
        <f>SUM(I85+I88+I91+I94)</f>
        <v>18500</v>
      </c>
      <c r="J84" s="14">
        <f>SUM(J85+J88+J91+J94)</f>
        <v>191899.22</v>
      </c>
      <c r="K84" s="14">
        <f>SUM(K85+K88+K91+K94)</f>
        <v>-31546.43</v>
      </c>
      <c r="L84" s="14">
        <f>SUM(L85+L88+L91+L94)</f>
        <v>0</v>
      </c>
      <c r="M84" s="14">
        <f>SUM(M85+M88+M91+M94)</f>
        <v>18500</v>
      </c>
      <c r="N84" s="14">
        <f>SUM(N85+N88+N91+N94)</f>
        <v>-50046.43</v>
      </c>
      <c r="O84" s="15" t="e">
        <f t="shared" si="0"/>
        <v>#DIV/0!</v>
      </c>
    </row>
    <row r="85" spans="1:15" s="1" customFormat="1" ht="50.25" customHeight="1" outlineLevel="6">
      <c r="A85" s="28" t="s">
        <v>166</v>
      </c>
      <c r="B85" s="29" t="s">
        <v>167</v>
      </c>
      <c r="C85" s="14">
        <f aca="true" t="shared" si="151" ref="C85:C86">SUM(C86)</f>
        <v>0</v>
      </c>
      <c r="D85" s="14">
        <f aca="true" t="shared" si="152" ref="D85:D86">SUM(D86)</f>
        <v>0</v>
      </c>
      <c r="E85" s="14">
        <f aca="true" t="shared" si="153" ref="E85:E86">SUM(E86)</f>
        <v>0</v>
      </c>
      <c r="F85" s="14">
        <f aca="true" t="shared" si="154" ref="F85:F86">SUM(F86)</f>
        <v>0</v>
      </c>
      <c r="G85" s="14">
        <f aca="true" t="shared" si="155" ref="G85:G86">SUM(G86)</f>
        <v>0</v>
      </c>
      <c r="H85" s="14">
        <f aca="true" t="shared" si="156" ref="H85:H86">SUM(H86)</f>
        <v>0</v>
      </c>
      <c r="I85" s="14">
        <f aca="true" t="shared" si="157" ref="I85:I86">SUM(I86)</f>
        <v>18500</v>
      </c>
      <c r="J85" s="14">
        <f aca="true" t="shared" si="158" ref="J85:J86">SUM(J86)</f>
        <v>0</v>
      </c>
      <c r="K85" s="14">
        <f aca="true" t="shared" si="159" ref="K85:K86">SUM(K86)</f>
        <v>18500</v>
      </c>
      <c r="L85" s="14">
        <f aca="true" t="shared" si="160" ref="L85:L86">SUM(L86)</f>
        <v>0</v>
      </c>
      <c r="M85" s="14">
        <f aca="true" t="shared" si="161" ref="M85:M86">SUM(M86)</f>
        <v>18500</v>
      </c>
      <c r="N85" s="14">
        <f aca="true" t="shared" si="162" ref="N85:N86">SUM(N86)</f>
        <v>0</v>
      </c>
      <c r="O85" s="15" t="e">
        <f t="shared" si="0"/>
        <v>#DIV/0!</v>
      </c>
    </row>
    <row r="86" spans="1:15" s="1" customFormat="1" ht="46.5" customHeight="1" outlineLevel="6">
      <c r="A86" s="28" t="s">
        <v>168</v>
      </c>
      <c r="B86" s="29" t="s">
        <v>169</v>
      </c>
      <c r="C86" s="14">
        <f t="shared" si="151"/>
        <v>0</v>
      </c>
      <c r="D86" s="14">
        <f t="shared" si="152"/>
        <v>0</v>
      </c>
      <c r="E86" s="14">
        <f t="shared" si="153"/>
        <v>0</v>
      </c>
      <c r="F86" s="14">
        <f t="shared" si="154"/>
        <v>0</v>
      </c>
      <c r="G86" s="14">
        <f t="shared" si="155"/>
        <v>18500</v>
      </c>
      <c r="H86" s="14">
        <f t="shared" si="156"/>
        <v>0</v>
      </c>
      <c r="I86" s="14">
        <f t="shared" si="157"/>
        <v>18500</v>
      </c>
      <c r="J86" s="14">
        <f t="shared" si="158"/>
        <v>0</v>
      </c>
      <c r="K86" s="14">
        <f t="shared" si="159"/>
        <v>18500</v>
      </c>
      <c r="L86" s="14">
        <f t="shared" si="160"/>
        <v>0</v>
      </c>
      <c r="M86" s="14">
        <f t="shared" si="161"/>
        <v>18500</v>
      </c>
      <c r="N86" s="14">
        <f t="shared" si="162"/>
        <v>0</v>
      </c>
      <c r="O86" s="15" t="e">
        <f t="shared" si="0"/>
        <v>#DIV/0!</v>
      </c>
    </row>
    <row r="87" spans="1:15" s="1" customFormat="1" ht="145.5" customHeight="1" outlineLevel="6">
      <c r="A87" s="21" t="s">
        <v>170</v>
      </c>
      <c r="B87" s="22" t="s">
        <v>171</v>
      </c>
      <c r="C87" s="18">
        <f>SUM(D87:F87)</f>
        <v>0</v>
      </c>
      <c r="D87" s="18"/>
      <c r="E87" s="18"/>
      <c r="F87" s="18"/>
      <c r="G87" s="18">
        <f>SUM(H87:J87)</f>
        <v>18500</v>
      </c>
      <c r="H87" s="18"/>
      <c r="I87" s="18">
        <v>18500</v>
      </c>
      <c r="J87" s="18"/>
      <c r="K87" s="18">
        <f>SUM(L87:N87)</f>
        <v>18500</v>
      </c>
      <c r="L87" s="18">
        <f>SUM(H87-D87)</f>
        <v>0</v>
      </c>
      <c r="M87" s="18">
        <f>SUM(I87-E87)</f>
        <v>18500</v>
      </c>
      <c r="N87" s="18">
        <f>SUM(J87-F87)</f>
        <v>0</v>
      </c>
      <c r="O87" s="19" t="e">
        <f t="shared" si="0"/>
        <v>#DIV/0!</v>
      </c>
    </row>
    <row r="88" spans="1:15" s="1" customFormat="1" ht="30.75" customHeight="1" outlineLevel="6">
      <c r="A88" s="28" t="s">
        <v>172</v>
      </c>
      <c r="B88" s="29" t="s">
        <v>173</v>
      </c>
      <c r="C88" s="14">
        <f aca="true" t="shared" si="163" ref="C88:C89">SUM(C89)</f>
        <v>0</v>
      </c>
      <c r="D88" s="14">
        <f aca="true" t="shared" si="164" ref="D88:D89">SUM(D89)</f>
        <v>0</v>
      </c>
      <c r="E88" s="14">
        <f aca="true" t="shared" si="165" ref="E88:E89">SUM(E89)</f>
        <v>0</v>
      </c>
      <c r="F88" s="14">
        <f aca="true" t="shared" si="166" ref="F88:F89">SUM(F89)</f>
        <v>175051</v>
      </c>
      <c r="G88" s="14">
        <f aca="true" t="shared" si="167" ref="G88:G89">SUM(G89)</f>
        <v>0</v>
      </c>
      <c r="H88" s="14">
        <f aca="true" t="shared" si="168" ref="H88:H89">SUM(H89)</f>
        <v>0</v>
      </c>
      <c r="I88" s="14">
        <f aca="true" t="shared" si="169" ref="I88:I89">SUM(I89)</f>
        <v>0</v>
      </c>
      <c r="J88" s="14">
        <f aca="true" t="shared" si="170" ref="J88:J89">SUM(J89)</f>
        <v>88424.56</v>
      </c>
      <c r="K88" s="14">
        <f aca="true" t="shared" si="171" ref="K88:K89">SUM(K89)</f>
        <v>-86626.44</v>
      </c>
      <c r="L88" s="14">
        <f aca="true" t="shared" si="172" ref="L88:L89">SUM(L89)</f>
        <v>0</v>
      </c>
      <c r="M88" s="14">
        <f aca="true" t="shared" si="173" ref="M88:M89">SUM(M89)</f>
        <v>0</v>
      </c>
      <c r="N88" s="14">
        <f aca="true" t="shared" si="174" ref="N88:N89">SUM(N89)</f>
        <v>-86626.44</v>
      </c>
      <c r="O88" s="15" t="e">
        <f t="shared" si="0"/>
        <v>#DIV/0!</v>
      </c>
    </row>
    <row r="89" spans="1:15" s="1" customFormat="1" ht="48" customHeight="1" outlineLevel="6">
      <c r="A89" s="21" t="s">
        <v>174</v>
      </c>
      <c r="B89" s="22" t="s">
        <v>175</v>
      </c>
      <c r="C89" s="18">
        <f t="shared" si="163"/>
        <v>175051</v>
      </c>
      <c r="D89" s="18">
        <f t="shared" si="164"/>
        <v>0</v>
      </c>
      <c r="E89" s="18">
        <f t="shared" si="165"/>
        <v>0</v>
      </c>
      <c r="F89" s="18">
        <f t="shared" si="166"/>
        <v>175051</v>
      </c>
      <c r="G89" s="18">
        <f t="shared" si="167"/>
        <v>88424.56</v>
      </c>
      <c r="H89" s="18">
        <f t="shared" si="168"/>
        <v>0</v>
      </c>
      <c r="I89" s="18">
        <f t="shared" si="169"/>
        <v>0</v>
      </c>
      <c r="J89" s="18">
        <f t="shared" si="170"/>
        <v>88424.56</v>
      </c>
      <c r="K89" s="18">
        <f t="shared" si="171"/>
        <v>-86626.44</v>
      </c>
      <c r="L89" s="18">
        <f t="shared" si="172"/>
        <v>0</v>
      </c>
      <c r="M89" s="18">
        <f t="shared" si="173"/>
        <v>0</v>
      </c>
      <c r="N89" s="18">
        <f t="shared" si="174"/>
        <v>-86626.44</v>
      </c>
      <c r="O89" s="19">
        <f t="shared" si="0"/>
        <v>50.51359889403659</v>
      </c>
    </row>
    <row r="90" spans="1:15" s="1" customFormat="1" ht="45.75" customHeight="1" outlineLevel="6">
      <c r="A90" s="21" t="s">
        <v>176</v>
      </c>
      <c r="B90" s="22" t="s">
        <v>177</v>
      </c>
      <c r="C90" s="18">
        <f>SUM(D90:F90)</f>
        <v>175051</v>
      </c>
      <c r="D90" s="18"/>
      <c r="E90" s="18"/>
      <c r="F90" s="18">
        <v>175051</v>
      </c>
      <c r="G90" s="18">
        <f>SUM(H90:J90)</f>
        <v>88424.56</v>
      </c>
      <c r="H90" s="18"/>
      <c r="I90" s="18"/>
      <c r="J90" s="18">
        <v>88424.56</v>
      </c>
      <c r="K90" s="18">
        <f>SUM(L90:N90)</f>
        <v>-86626.44</v>
      </c>
      <c r="L90" s="18">
        <f>SUM(H90-D90)</f>
        <v>0</v>
      </c>
      <c r="M90" s="18">
        <f>SUM(I90-E90)</f>
        <v>0</v>
      </c>
      <c r="N90" s="18">
        <f>SUM(J90-F90)</f>
        <v>-86626.44</v>
      </c>
      <c r="O90" s="19">
        <f t="shared" si="0"/>
        <v>50.51359889403659</v>
      </c>
    </row>
    <row r="91" spans="1:15" s="1" customFormat="1" ht="30.75" customHeight="1" outlineLevel="6">
      <c r="A91" s="28" t="s">
        <v>178</v>
      </c>
      <c r="B91" s="29" t="s">
        <v>179</v>
      </c>
      <c r="C91" s="14">
        <f aca="true" t="shared" si="175" ref="C91:C92">SUM(C92)</f>
        <v>0</v>
      </c>
      <c r="D91" s="14">
        <f aca="true" t="shared" si="176" ref="D91:D92">SUM(D92)</f>
        <v>0</v>
      </c>
      <c r="E91" s="14">
        <f aca="true" t="shared" si="177" ref="E91:E92">SUM(E92)</f>
        <v>0</v>
      </c>
      <c r="F91" s="14">
        <f aca="true" t="shared" si="178" ref="F91:F92">SUM(F92)</f>
        <v>58494.65</v>
      </c>
      <c r="G91" s="14">
        <f aca="true" t="shared" si="179" ref="G91:G92">SUM(G92)</f>
        <v>0</v>
      </c>
      <c r="H91" s="14">
        <f aca="true" t="shared" si="180" ref="H91:H92">SUM(H92)</f>
        <v>0</v>
      </c>
      <c r="I91" s="14">
        <f aca="true" t="shared" si="181" ref="I91:I92">SUM(I92)</f>
        <v>0</v>
      </c>
      <c r="J91" s="14">
        <f aca="true" t="shared" si="182" ref="J91:J92">SUM(J92)</f>
        <v>103474.66</v>
      </c>
      <c r="K91" s="14">
        <f aca="true" t="shared" si="183" ref="K91:K92">SUM(K92)</f>
        <v>44980.01</v>
      </c>
      <c r="L91" s="14">
        <f aca="true" t="shared" si="184" ref="L91:L92">SUM(L92)</f>
        <v>0</v>
      </c>
      <c r="M91" s="14">
        <f aca="true" t="shared" si="185" ref="M91:M92">SUM(M92)</f>
        <v>0</v>
      </c>
      <c r="N91" s="14">
        <f aca="true" t="shared" si="186" ref="N91:N92">SUM(N92)</f>
        <v>44980.01</v>
      </c>
      <c r="O91" s="15" t="e">
        <f t="shared" si="0"/>
        <v>#DIV/0!</v>
      </c>
    </row>
    <row r="92" spans="1:15" s="1" customFormat="1" ht="53.25" customHeight="1" outlineLevel="6">
      <c r="A92" s="28" t="s">
        <v>180</v>
      </c>
      <c r="B92" s="29" t="s">
        <v>181</v>
      </c>
      <c r="C92" s="14">
        <f t="shared" si="175"/>
        <v>58494.65</v>
      </c>
      <c r="D92" s="14">
        <f t="shared" si="176"/>
        <v>0</v>
      </c>
      <c r="E92" s="14">
        <f t="shared" si="177"/>
        <v>0</v>
      </c>
      <c r="F92" s="14">
        <f t="shared" si="178"/>
        <v>58494.65</v>
      </c>
      <c r="G92" s="14">
        <f t="shared" si="179"/>
        <v>103474.66</v>
      </c>
      <c r="H92" s="14">
        <f t="shared" si="180"/>
        <v>0</v>
      </c>
      <c r="I92" s="14">
        <f t="shared" si="181"/>
        <v>0</v>
      </c>
      <c r="J92" s="14">
        <f t="shared" si="182"/>
        <v>103474.66</v>
      </c>
      <c r="K92" s="14">
        <f t="shared" si="183"/>
        <v>44980.01</v>
      </c>
      <c r="L92" s="14">
        <f t="shared" si="184"/>
        <v>0</v>
      </c>
      <c r="M92" s="14">
        <f t="shared" si="185"/>
        <v>0</v>
      </c>
      <c r="N92" s="14">
        <f t="shared" si="186"/>
        <v>44980.01</v>
      </c>
      <c r="O92" s="15">
        <f t="shared" si="0"/>
        <v>176.89593834649835</v>
      </c>
    </row>
    <row r="93" spans="1:15" s="1" customFormat="1" ht="30.75" customHeight="1" outlineLevel="6">
      <c r="A93" s="21" t="s">
        <v>182</v>
      </c>
      <c r="B93" s="22" t="s">
        <v>183</v>
      </c>
      <c r="C93" s="18">
        <f>SUM(D93:F93)</f>
        <v>58494.65</v>
      </c>
      <c r="D93" s="18"/>
      <c r="E93" s="18"/>
      <c r="F93" s="18">
        <v>58494.65</v>
      </c>
      <c r="G93" s="18">
        <f>SUM(H93:J93)</f>
        <v>103474.66</v>
      </c>
      <c r="H93" s="18"/>
      <c r="I93" s="18"/>
      <c r="J93" s="18">
        <v>103474.66</v>
      </c>
      <c r="K93" s="18">
        <f>SUM(L93:N93)</f>
        <v>44980.01</v>
      </c>
      <c r="L93" s="18">
        <f>SUM(H93-D93)</f>
        <v>0</v>
      </c>
      <c r="M93" s="18">
        <f>SUM(I93-E93)</f>
        <v>0</v>
      </c>
      <c r="N93" s="18">
        <f>SUM(J93-F93)</f>
        <v>44980.01</v>
      </c>
      <c r="O93" s="19">
        <f t="shared" si="0"/>
        <v>176.89593834649835</v>
      </c>
    </row>
    <row r="94" spans="1:15" s="1" customFormat="1" ht="46.5" customHeight="1" outlineLevel="6">
      <c r="A94" s="12" t="s">
        <v>184</v>
      </c>
      <c r="B94" s="27" t="s">
        <v>185</v>
      </c>
      <c r="C94" s="14">
        <f aca="true" t="shared" si="187" ref="C94:C95">SUM(C95)</f>
        <v>0</v>
      </c>
      <c r="D94" s="14">
        <f aca="true" t="shared" si="188" ref="D94:D95">SUM(D95)</f>
        <v>0</v>
      </c>
      <c r="E94" s="14">
        <f aca="true" t="shared" si="189" ref="E94:E95">SUM(E95)</f>
        <v>0</v>
      </c>
      <c r="F94" s="14">
        <f aca="true" t="shared" si="190" ref="F94:F95">SUM(F95)</f>
        <v>8400</v>
      </c>
      <c r="G94" s="14">
        <f aca="true" t="shared" si="191" ref="G94:G95">SUM(G95)</f>
        <v>0</v>
      </c>
      <c r="H94" s="14">
        <f aca="true" t="shared" si="192" ref="H94:H95">SUM(H95)</f>
        <v>0</v>
      </c>
      <c r="I94" s="14">
        <f aca="true" t="shared" si="193" ref="I94:I95">SUM(I95)</f>
        <v>0</v>
      </c>
      <c r="J94" s="14">
        <f aca="true" t="shared" si="194" ref="J94:J95">SUM(J95)</f>
        <v>0</v>
      </c>
      <c r="K94" s="14">
        <f aca="true" t="shared" si="195" ref="K94:K95">SUM(K95)</f>
        <v>-8400</v>
      </c>
      <c r="L94" s="14">
        <f aca="true" t="shared" si="196" ref="L94:L95">SUM(L95)</f>
        <v>0</v>
      </c>
      <c r="M94" s="14">
        <f aca="true" t="shared" si="197" ref="M94:M95">SUM(M95)</f>
        <v>0</v>
      </c>
      <c r="N94" s="14">
        <f aca="true" t="shared" si="198" ref="N94:N95">SUM(N95)</f>
        <v>-8400</v>
      </c>
      <c r="O94" s="15" t="e">
        <f t="shared" si="0"/>
        <v>#DIV/0!</v>
      </c>
    </row>
    <row r="95" spans="1:15" s="1" customFormat="1" ht="52.5" customHeight="1" outlineLevel="6">
      <c r="A95" s="16" t="s">
        <v>186</v>
      </c>
      <c r="B95" s="20" t="s">
        <v>187</v>
      </c>
      <c r="C95" s="18">
        <f t="shared" si="187"/>
        <v>8400</v>
      </c>
      <c r="D95" s="18">
        <f t="shared" si="188"/>
        <v>0</v>
      </c>
      <c r="E95" s="18">
        <f t="shared" si="189"/>
        <v>0</v>
      </c>
      <c r="F95" s="18">
        <f t="shared" si="190"/>
        <v>8400</v>
      </c>
      <c r="G95" s="18">
        <f t="shared" si="191"/>
        <v>0</v>
      </c>
      <c r="H95" s="18">
        <f t="shared" si="192"/>
        <v>0</v>
      </c>
      <c r="I95" s="18">
        <f t="shared" si="193"/>
        <v>0</v>
      </c>
      <c r="J95" s="18">
        <f t="shared" si="194"/>
        <v>0</v>
      </c>
      <c r="K95" s="18">
        <f t="shared" si="195"/>
        <v>-8400</v>
      </c>
      <c r="L95" s="18">
        <f t="shared" si="196"/>
        <v>0</v>
      </c>
      <c r="M95" s="18">
        <f t="shared" si="197"/>
        <v>0</v>
      </c>
      <c r="N95" s="18">
        <f t="shared" si="198"/>
        <v>-8400</v>
      </c>
      <c r="O95" s="19">
        <f t="shared" si="0"/>
        <v>0</v>
      </c>
    </row>
    <row r="96" spans="1:15" s="1" customFormat="1" ht="30.75" customHeight="1" outlineLevel="6">
      <c r="A96" s="16" t="s">
        <v>188</v>
      </c>
      <c r="B96" s="20" t="s">
        <v>189</v>
      </c>
      <c r="C96" s="18">
        <f>SUM(D96:F96)</f>
        <v>8400</v>
      </c>
      <c r="D96" s="18"/>
      <c r="E96" s="18"/>
      <c r="F96" s="18">
        <v>8400</v>
      </c>
      <c r="G96" s="18">
        <f>SUM(H96:J96)</f>
        <v>0</v>
      </c>
      <c r="H96" s="18"/>
      <c r="I96" s="18"/>
      <c r="J96" s="18"/>
      <c r="K96" s="18">
        <f>SUM(L96:N96)</f>
        <v>-8400</v>
      </c>
      <c r="L96" s="18">
        <f>SUM(H96-D96)</f>
        <v>0</v>
      </c>
      <c r="M96" s="18">
        <f>SUM(I96-E96)</f>
        <v>0</v>
      </c>
      <c r="N96" s="18">
        <f>SUM(J96-F96)</f>
        <v>-8400</v>
      </c>
      <c r="O96" s="19">
        <f t="shared" si="0"/>
        <v>0</v>
      </c>
    </row>
    <row r="97" spans="1:15" s="1" customFormat="1" ht="66" customHeight="1" outlineLevel="1">
      <c r="A97" s="12" t="s">
        <v>190</v>
      </c>
      <c r="B97" s="13" t="s">
        <v>191</v>
      </c>
      <c r="C97" s="14">
        <f aca="true" t="shared" si="199" ref="C97:C98">SUM(C98)</f>
        <v>0</v>
      </c>
      <c r="D97" s="14">
        <f aca="true" t="shared" si="200" ref="D97:D98">SUM(D98)</f>
        <v>0</v>
      </c>
      <c r="E97" s="14">
        <f aca="true" t="shared" si="201" ref="E97:E98">SUM(E98)</f>
        <v>0</v>
      </c>
      <c r="F97" s="14">
        <f aca="true" t="shared" si="202" ref="F97:F98">SUM(F98)</f>
        <v>1703894</v>
      </c>
      <c r="G97" s="14">
        <f aca="true" t="shared" si="203" ref="G97:G98">SUM(G98)</f>
        <v>0</v>
      </c>
      <c r="H97" s="14">
        <f aca="true" t="shared" si="204" ref="H97:H98">SUM(H98)</f>
        <v>0</v>
      </c>
      <c r="I97" s="14">
        <f aca="true" t="shared" si="205" ref="I97:I98">SUM(I98)</f>
        <v>0</v>
      </c>
      <c r="J97" s="14">
        <f aca="true" t="shared" si="206" ref="J97:J98">SUM(J98)</f>
        <v>2101884.5</v>
      </c>
      <c r="K97" s="14">
        <f aca="true" t="shared" si="207" ref="K97:K98">SUM(K98)</f>
        <v>397990.5</v>
      </c>
      <c r="L97" s="14">
        <f aca="true" t="shared" si="208" ref="L97:L98">SUM(L98)</f>
        <v>0</v>
      </c>
      <c r="M97" s="14">
        <f aca="true" t="shared" si="209" ref="M97:M98">SUM(M98)</f>
        <v>0</v>
      </c>
      <c r="N97" s="14">
        <f aca="true" t="shared" si="210" ref="N97:N98">SUM(N98)</f>
        <v>397990.5</v>
      </c>
      <c r="O97" s="15" t="e">
        <f t="shared" si="0"/>
        <v>#DIV/0!</v>
      </c>
    </row>
    <row r="98" spans="1:15" s="1" customFormat="1" ht="64.5" customHeight="1" outlineLevel="2">
      <c r="A98" s="12" t="s">
        <v>192</v>
      </c>
      <c r="B98" s="13" t="s">
        <v>193</v>
      </c>
      <c r="C98" s="14">
        <f t="shared" si="199"/>
        <v>1703894</v>
      </c>
      <c r="D98" s="14">
        <f t="shared" si="200"/>
        <v>0</v>
      </c>
      <c r="E98" s="14">
        <f t="shared" si="201"/>
        <v>0</v>
      </c>
      <c r="F98" s="14">
        <f t="shared" si="202"/>
        <v>1703894</v>
      </c>
      <c r="G98" s="14">
        <f t="shared" si="203"/>
        <v>2101884.5</v>
      </c>
      <c r="H98" s="14">
        <f t="shared" si="204"/>
        <v>0</v>
      </c>
      <c r="I98" s="14">
        <f t="shared" si="205"/>
        <v>0</v>
      </c>
      <c r="J98" s="14">
        <f t="shared" si="206"/>
        <v>2101884.5</v>
      </c>
      <c r="K98" s="14">
        <f t="shared" si="207"/>
        <v>397990.5</v>
      </c>
      <c r="L98" s="14">
        <f t="shared" si="208"/>
        <v>0</v>
      </c>
      <c r="M98" s="14">
        <f t="shared" si="209"/>
        <v>0</v>
      </c>
      <c r="N98" s="14">
        <f t="shared" si="210"/>
        <v>397990.5</v>
      </c>
      <c r="O98" s="15">
        <f t="shared" si="0"/>
        <v>123.35770300265156</v>
      </c>
    </row>
    <row r="99" spans="1:15" s="1" customFormat="1" ht="64.5" customHeight="1" outlineLevel="4">
      <c r="A99" s="16" t="s">
        <v>194</v>
      </c>
      <c r="B99" s="17" t="s">
        <v>195</v>
      </c>
      <c r="C99" s="18">
        <f>SUM(C100:C101)</f>
        <v>1703894</v>
      </c>
      <c r="D99" s="18">
        <f>SUM(D100:D101)</f>
        <v>0</v>
      </c>
      <c r="E99" s="18">
        <f>SUM(E100:E101)</f>
        <v>0</v>
      </c>
      <c r="F99" s="18">
        <f>SUM(F100:F101)</f>
        <v>1703894</v>
      </c>
      <c r="G99" s="18">
        <f>SUM(G100:G101)</f>
        <v>2101884.5</v>
      </c>
      <c r="H99" s="18">
        <f>SUM(H100:H101)</f>
        <v>0</v>
      </c>
      <c r="I99" s="18">
        <f>SUM(I100:I101)</f>
        <v>0</v>
      </c>
      <c r="J99" s="18">
        <f>SUM(J100:J101)</f>
        <v>2101884.5</v>
      </c>
      <c r="K99" s="18">
        <f>SUM(K100:K101)</f>
        <v>397990.5</v>
      </c>
      <c r="L99" s="18">
        <f>SUM(L100:L101)</f>
        <v>0</v>
      </c>
      <c r="M99" s="18">
        <f>SUM(M100:M101)</f>
        <v>0</v>
      </c>
      <c r="N99" s="18">
        <f>SUM(N100:N101)</f>
        <v>397990.5</v>
      </c>
      <c r="O99" s="19">
        <f t="shared" si="0"/>
        <v>123.35770300265156</v>
      </c>
    </row>
    <row r="100" spans="1:15" s="1" customFormat="1" ht="50.25" customHeight="1" outlineLevel="6">
      <c r="A100" s="16" t="s">
        <v>196</v>
      </c>
      <c r="B100" s="17" t="s">
        <v>197</v>
      </c>
      <c r="C100" s="18">
        <f aca="true" t="shared" si="211" ref="C100:C101">SUM(D100:F100)</f>
        <v>1545000</v>
      </c>
      <c r="D100" s="18"/>
      <c r="E100" s="18"/>
      <c r="F100" s="18">
        <v>1545000</v>
      </c>
      <c r="G100" s="18">
        <f aca="true" t="shared" si="212" ref="G100:G101">SUM(H100:J100)</f>
        <v>1882000</v>
      </c>
      <c r="H100" s="18"/>
      <c r="I100" s="18"/>
      <c r="J100" s="18">
        <v>1882000</v>
      </c>
      <c r="K100" s="18">
        <f aca="true" t="shared" si="213" ref="K100:K101">SUM(L100:N100)</f>
        <v>337000</v>
      </c>
      <c r="L100" s="18">
        <f aca="true" t="shared" si="214" ref="L100:L101">SUM(H100-D100)</f>
        <v>0</v>
      </c>
      <c r="M100" s="18">
        <f aca="true" t="shared" si="215" ref="M100:M101">SUM(I100-E100)</f>
        <v>0</v>
      </c>
      <c r="N100" s="18">
        <f aca="true" t="shared" si="216" ref="N100:N101">SUM(J100-F100)</f>
        <v>337000</v>
      </c>
      <c r="O100" s="19">
        <f t="shared" si="0"/>
        <v>121.81229773462783</v>
      </c>
    </row>
    <row r="101" spans="1:15" s="1" customFormat="1" ht="114" customHeight="1" outlineLevel="6">
      <c r="A101" s="16" t="s">
        <v>198</v>
      </c>
      <c r="B101" s="17" t="s">
        <v>199</v>
      </c>
      <c r="C101" s="18">
        <f t="shared" si="211"/>
        <v>158894</v>
      </c>
      <c r="D101" s="18"/>
      <c r="E101" s="18"/>
      <c r="F101" s="18">
        <v>158894</v>
      </c>
      <c r="G101" s="18">
        <f t="shared" si="212"/>
        <v>219884.5</v>
      </c>
      <c r="H101" s="18"/>
      <c r="I101" s="18"/>
      <c r="J101" s="18">
        <v>219884.5</v>
      </c>
      <c r="K101" s="18">
        <f t="shared" si="213"/>
        <v>60990.5</v>
      </c>
      <c r="L101" s="18">
        <f t="shared" si="214"/>
        <v>0</v>
      </c>
      <c r="M101" s="18">
        <f t="shared" si="215"/>
        <v>0</v>
      </c>
      <c r="N101" s="18">
        <f t="shared" si="216"/>
        <v>60990.5</v>
      </c>
      <c r="O101" s="19">
        <f t="shared" si="0"/>
        <v>138.3843946278651</v>
      </c>
    </row>
    <row r="102" spans="1:15" s="1" customFormat="1" ht="48.75" customHeight="1" outlineLevel="1">
      <c r="A102" s="12" t="s">
        <v>200</v>
      </c>
      <c r="B102" s="13" t="s">
        <v>201</v>
      </c>
      <c r="C102" s="14">
        <f>SUM(C103+C109+C112)</f>
        <v>524824.4299999999</v>
      </c>
      <c r="D102" s="14">
        <f>SUM(D103+D109+D112)</f>
        <v>0</v>
      </c>
      <c r="E102" s="14">
        <f>SUM(E103+E109+E112)</f>
        <v>316950.63</v>
      </c>
      <c r="F102" s="14">
        <f>SUM(F103+F109+F112)</f>
        <v>214873.8</v>
      </c>
      <c r="G102" s="14">
        <f>SUM(G103+G109+G112)</f>
        <v>592901.14</v>
      </c>
      <c r="H102" s="14">
        <f>SUM(H103+H109+H112)</f>
        <v>0</v>
      </c>
      <c r="I102" s="14">
        <f>SUM(I103+I109+I112)</f>
        <v>280409.64</v>
      </c>
      <c r="J102" s="14">
        <f>SUM(J103+J109+J112)</f>
        <v>312491.5</v>
      </c>
      <c r="K102" s="14">
        <f>SUM(K103+K109+K112)</f>
        <v>61076.71000000001</v>
      </c>
      <c r="L102" s="14">
        <f>SUM(L103+L109+L112)</f>
        <v>0</v>
      </c>
      <c r="M102" s="14">
        <f>SUM(M103+M109+M112)</f>
        <v>-36540.98999999999</v>
      </c>
      <c r="N102" s="14">
        <f>SUM(N103+N109+N112)</f>
        <v>97617.7</v>
      </c>
      <c r="O102" s="15">
        <f t="shared" si="0"/>
        <v>112.97133024085791</v>
      </c>
    </row>
    <row r="103" spans="1:15" s="1" customFormat="1" ht="48" customHeight="1" outlineLevel="2">
      <c r="A103" s="12" t="s">
        <v>202</v>
      </c>
      <c r="B103" s="13" t="s">
        <v>203</v>
      </c>
      <c r="C103" s="14">
        <f>SUM(C104+C106)</f>
        <v>315344.43</v>
      </c>
      <c r="D103" s="14">
        <f>SUM(D104+D106)</f>
        <v>0</v>
      </c>
      <c r="E103" s="14">
        <f>SUM(E104+E106)</f>
        <v>264950.63</v>
      </c>
      <c r="F103" s="14">
        <f>SUM(F104+F106)</f>
        <v>50393.8</v>
      </c>
      <c r="G103" s="14">
        <f>SUM(G104+G106)</f>
        <v>362654.64</v>
      </c>
      <c r="H103" s="14">
        <f>SUM(H104+H106)</f>
        <v>0</v>
      </c>
      <c r="I103" s="14">
        <f>SUM(I104+I106)</f>
        <v>280409.64</v>
      </c>
      <c r="J103" s="14">
        <f>SUM(J104+J106)</f>
        <v>82245</v>
      </c>
      <c r="K103" s="14">
        <f>SUM(K104+K106)</f>
        <v>47310.21000000001</v>
      </c>
      <c r="L103" s="14">
        <f>SUM(L104+L106)</f>
        <v>0</v>
      </c>
      <c r="M103" s="14">
        <f>SUM(M104+M106)</f>
        <v>15459.01000000001</v>
      </c>
      <c r="N103" s="14">
        <f>SUM(N104+N106)</f>
        <v>31851.199999999997</v>
      </c>
      <c r="O103" s="15">
        <f t="shared" si="0"/>
        <v>115.00270989406727</v>
      </c>
    </row>
    <row r="104" spans="1:15" s="1" customFormat="1" ht="31.5" customHeight="1" outlineLevel="4">
      <c r="A104" s="16" t="s">
        <v>204</v>
      </c>
      <c r="B104" s="17" t="s">
        <v>205</v>
      </c>
      <c r="C104" s="18">
        <f>SUM(C105:C105)</f>
        <v>31743.8</v>
      </c>
      <c r="D104" s="18">
        <f>SUM(D105:D105)</f>
        <v>0</v>
      </c>
      <c r="E104" s="18">
        <f>SUM(E105:E105)</f>
        <v>0</v>
      </c>
      <c r="F104" s="18">
        <f>SUM(F105:F105)</f>
        <v>31743.8</v>
      </c>
      <c r="G104" s="18">
        <f>SUM(G105:G105)</f>
        <v>67245</v>
      </c>
      <c r="H104" s="18">
        <f>SUM(H105:H105)</f>
        <v>0</v>
      </c>
      <c r="I104" s="18">
        <f>SUM(I105:I105)</f>
        <v>0</v>
      </c>
      <c r="J104" s="18">
        <f>SUM(J105:J105)</f>
        <v>67245</v>
      </c>
      <c r="K104" s="18">
        <f>SUM(K105:K105)</f>
        <v>35501.2</v>
      </c>
      <c r="L104" s="18">
        <f>SUM(L105:L105)</f>
        <v>0</v>
      </c>
      <c r="M104" s="18">
        <f>SUM(M105:M105)</f>
        <v>0</v>
      </c>
      <c r="N104" s="18">
        <f>SUM(N105:N105)</f>
        <v>35501.2</v>
      </c>
      <c r="O104" s="19">
        <f t="shared" si="0"/>
        <v>211.83664211594078</v>
      </c>
    </row>
    <row r="105" spans="1:15" s="1" customFormat="1" ht="47.25" customHeight="1" outlineLevel="6">
      <c r="A105" s="16" t="s">
        <v>206</v>
      </c>
      <c r="B105" s="17" t="s">
        <v>207</v>
      </c>
      <c r="C105" s="18">
        <f>SUM(D105:F105)</f>
        <v>31743.8</v>
      </c>
      <c r="D105" s="18"/>
      <c r="E105" s="18"/>
      <c r="F105" s="18">
        <v>31743.8</v>
      </c>
      <c r="G105" s="18">
        <f>SUM(H105:J105)</f>
        <v>67245</v>
      </c>
      <c r="H105" s="18"/>
      <c r="I105" s="18"/>
      <c r="J105" s="18">
        <v>67245</v>
      </c>
      <c r="K105" s="18">
        <f>SUM(L105:N105)</f>
        <v>35501.2</v>
      </c>
      <c r="L105" s="18">
        <f>SUM(H105-D105)</f>
        <v>0</v>
      </c>
      <c r="M105" s="18">
        <f>SUM(I105-E105)</f>
        <v>0</v>
      </c>
      <c r="N105" s="18">
        <f>SUM(J105-F105)</f>
        <v>35501.2</v>
      </c>
      <c r="O105" s="19">
        <f t="shared" si="0"/>
        <v>211.83664211594078</v>
      </c>
    </row>
    <row r="106" spans="1:15" s="1" customFormat="1" ht="48.75" customHeight="1" outlineLevel="4">
      <c r="A106" s="16" t="s">
        <v>208</v>
      </c>
      <c r="B106" s="17" t="s">
        <v>209</v>
      </c>
      <c r="C106" s="18">
        <f>SUM(C107:C108)</f>
        <v>283600.63</v>
      </c>
      <c r="D106" s="18">
        <f>SUM(D107:D108)</f>
        <v>0</v>
      </c>
      <c r="E106" s="18">
        <f>SUM(E107:E108)</f>
        <v>264950.63</v>
      </c>
      <c r="F106" s="18">
        <f>SUM(F107:F108)</f>
        <v>18650</v>
      </c>
      <c r="G106" s="18">
        <f>SUM(G107:G108)</f>
        <v>295409.64</v>
      </c>
      <c r="H106" s="18">
        <f>SUM(H107:H108)</f>
        <v>0</v>
      </c>
      <c r="I106" s="18">
        <f>SUM(I107:I108)</f>
        <v>280409.64</v>
      </c>
      <c r="J106" s="18">
        <f>SUM(J107:J108)</f>
        <v>15000</v>
      </c>
      <c r="K106" s="18">
        <f>SUM(K107:K108)</f>
        <v>11809.01000000001</v>
      </c>
      <c r="L106" s="18">
        <f>SUM(L107:L108)</f>
        <v>0</v>
      </c>
      <c r="M106" s="18">
        <f>SUM(M107:M108)</f>
        <v>15459.01000000001</v>
      </c>
      <c r="N106" s="18">
        <f>SUM(N107:N108)</f>
        <v>-3650</v>
      </c>
      <c r="O106" s="19">
        <f t="shared" si="0"/>
        <v>104.16395760474862</v>
      </c>
    </row>
    <row r="107" spans="1:15" s="1" customFormat="1" ht="48.75" customHeight="1" outlineLevel="4">
      <c r="A107" s="16" t="s">
        <v>206</v>
      </c>
      <c r="B107" s="20" t="s">
        <v>210</v>
      </c>
      <c r="C107" s="18">
        <f aca="true" t="shared" si="217" ref="C107:C108">SUM(D107:F107)</f>
        <v>18650</v>
      </c>
      <c r="D107" s="18"/>
      <c r="E107" s="18"/>
      <c r="F107" s="18">
        <v>18650</v>
      </c>
      <c r="G107" s="18">
        <f aca="true" t="shared" si="218" ref="G107:G108">SUM(H107:J107)</f>
        <v>15000</v>
      </c>
      <c r="H107" s="18"/>
      <c r="I107" s="18"/>
      <c r="J107" s="18">
        <v>15000</v>
      </c>
      <c r="K107" s="18">
        <f aca="true" t="shared" si="219" ref="K107:K108">SUM(L107:N107)</f>
        <v>-3650</v>
      </c>
      <c r="L107" s="18">
        <f aca="true" t="shared" si="220" ref="L107:L108">SUM(H107-D107)</f>
        <v>0</v>
      </c>
      <c r="M107" s="18">
        <f aca="true" t="shared" si="221" ref="M107:M108">SUM(I107-E107)</f>
        <v>0</v>
      </c>
      <c r="N107" s="18">
        <f aca="true" t="shared" si="222" ref="N107:N108">SUM(J107-F107)</f>
        <v>-3650</v>
      </c>
      <c r="O107" s="19">
        <f t="shared" si="0"/>
        <v>80.42895442359249</v>
      </c>
    </row>
    <row r="108" spans="1:15" s="1" customFormat="1" ht="63" customHeight="1" outlineLevel="6">
      <c r="A108" s="16" t="s">
        <v>211</v>
      </c>
      <c r="B108" s="17" t="s">
        <v>212</v>
      </c>
      <c r="C108" s="18">
        <f t="shared" si="217"/>
        <v>264950.63</v>
      </c>
      <c r="D108" s="18"/>
      <c r="E108" s="18">
        <v>264950.63</v>
      </c>
      <c r="F108" s="18"/>
      <c r="G108" s="18">
        <f t="shared" si="218"/>
        <v>280409.64</v>
      </c>
      <c r="H108" s="18"/>
      <c r="I108" s="18">
        <v>280409.64</v>
      </c>
      <c r="J108" s="18"/>
      <c r="K108" s="18">
        <f t="shared" si="219"/>
        <v>15459.01000000001</v>
      </c>
      <c r="L108" s="18">
        <f t="shared" si="220"/>
        <v>0</v>
      </c>
      <c r="M108" s="18">
        <f t="shared" si="221"/>
        <v>15459.01000000001</v>
      </c>
      <c r="N108" s="18">
        <f t="shared" si="222"/>
        <v>0</v>
      </c>
      <c r="O108" s="19">
        <f t="shared" si="0"/>
        <v>105.83467569033522</v>
      </c>
    </row>
    <row r="109" spans="1:15" s="1" customFormat="1" ht="86.25" customHeight="1" outlineLevel="6">
      <c r="A109" s="12" t="s">
        <v>213</v>
      </c>
      <c r="B109" s="27" t="s">
        <v>214</v>
      </c>
      <c r="C109" s="14">
        <f aca="true" t="shared" si="223" ref="C109:C110">SUM(C110)</f>
        <v>0</v>
      </c>
      <c r="D109" s="14">
        <f aca="true" t="shared" si="224" ref="D109:D110">SUM(D110)</f>
        <v>0</v>
      </c>
      <c r="E109" s="14">
        <f aca="true" t="shared" si="225" ref="E109:E110">SUM(E110)</f>
        <v>0</v>
      </c>
      <c r="F109" s="14">
        <f aca="true" t="shared" si="226" ref="F109:F110">SUM(F110)</f>
        <v>7000</v>
      </c>
      <c r="G109" s="14">
        <f aca="true" t="shared" si="227" ref="G109:G110">SUM(G110)</f>
        <v>0</v>
      </c>
      <c r="H109" s="14">
        <f aca="true" t="shared" si="228" ref="H109:H110">SUM(H110)</f>
        <v>0</v>
      </c>
      <c r="I109" s="14">
        <f aca="true" t="shared" si="229" ref="I109:I110">SUM(I110)</f>
        <v>0</v>
      </c>
      <c r="J109" s="14">
        <f aca="true" t="shared" si="230" ref="J109:J110">SUM(J110)</f>
        <v>0</v>
      </c>
      <c r="K109" s="14">
        <f aca="true" t="shared" si="231" ref="K109:K110">SUM(K110)</f>
        <v>-7000</v>
      </c>
      <c r="L109" s="14">
        <f aca="true" t="shared" si="232" ref="L109:L110">SUM(L110)</f>
        <v>0</v>
      </c>
      <c r="M109" s="14">
        <f aca="true" t="shared" si="233" ref="M109:M110">SUM(M110)</f>
        <v>0</v>
      </c>
      <c r="N109" s="14">
        <f aca="true" t="shared" si="234" ref="N109:N110">SUM(N110)</f>
        <v>-7000</v>
      </c>
      <c r="O109" s="15" t="e">
        <f t="shared" si="0"/>
        <v>#DIV/0!</v>
      </c>
    </row>
    <row r="110" spans="1:15" s="1" customFormat="1" ht="33" customHeight="1" outlineLevel="6">
      <c r="A110" s="16" t="s">
        <v>215</v>
      </c>
      <c r="B110" s="20" t="s">
        <v>216</v>
      </c>
      <c r="C110" s="18">
        <f t="shared" si="223"/>
        <v>7000</v>
      </c>
      <c r="D110" s="18">
        <f t="shared" si="224"/>
        <v>0</v>
      </c>
      <c r="E110" s="18">
        <f t="shared" si="225"/>
        <v>0</v>
      </c>
      <c r="F110" s="18">
        <f t="shared" si="226"/>
        <v>7000</v>
      </c>
      <c r="G110" s="18">
        <f t="shared" si="227"/>
        <v>0</v>
      </c>
      <c r="H110" s="18">
        <f t="shared" si="228"/>
        <v>0</v>
      </c>
      <c r="I110" s="18">
        <f t="shared" si="229"/>
        <v>0</v>
      </c>
      <c r="J110" s="18">
        <f t="shared" si="230"/>
        <v>0</v>
      </c>
      <c r="K110" s="18">
        <f t="shared" si="231"/>
        <v>-7000</v>
      </c>
      <c r="L110" s="18">
        <f t="shared" si="232"/>
        <v>0</v>
      </c>
      <c r="M110" s="18">
        <f t="shared" si="233"/>
        <v>0</v>
      </c>
      <c r="N110" s="18">
        <f t="shared" si="234"/>
        <v>-7000</v>
      </c>
      <c r="O110" s="19">
        <f t="shared" si="0"/>
        <v>0</v>
      </c>
    </row>
    <row r="111" spans="1:15" s="1" customFormat="1" ht="57" customHeight="1" outlineLevel="6">
      <c r="A111" s="16" t="s">
        <v>206</v>
      </c>
      <c r="B111" s="20" t="s">
        <v>217</v>
      </c>
      <c r="C111" s="18">
        <f>SUM(D111:F111)</f>
        <v>7000</v>
      </c>
      <c r="D111" s="18"/>
      <c r="E111" s="18"/>
      <c r="F111" s="18">
        <v>7000</v>
      </c>
      <c r="G111" s="18">
        <f>SUM(H111:J111)</f>
        <v>0</v>
      </c>
      <c r="H111" s="18"/>
      <c r="I111" s="18"/>
      <c r="J111" s="18"/>
      <c r="K111" s="18">
        <f>SUM(L111:N111)</f>
        <v>-7000</v>
      </c>
      <c r="L111" s="18">
        <f>SUM(H111-D111)</f>
        <v>0</v>
      </c>
      <c r="M111" s="18">
        <f>SUM(I111-E111)</f>
        <v>0</v>
      </c>
      <c r="N111" s="18">
        <f>SUM(J111-F111)</f>
        <v>-7000</v>
      </c>
      <c r="O111" s="19">
        <f t="shared" si="0"/>
        <v>0</v>
      </c>
    </row>
    <row r="112" spans="1:15" s="1" customFormat="1" ht="67.5" customHeight="1" outlineLevel="2">
      <c r="A112" s="12" t="s">
        <v>218</v>
      </c>
      <c r="B112" s="13" t="s">
        <v>219</v>
      </c>
      <c r="C112" s="14">
        <f>SUM(C113)</f>
        <v>209480</v>
      </c>
      <c r="D112" s="14">
        <f>SUM(D113)</f>
        <v>0</v>
      </c>
      <c r="E112" s="14">
        <f>SUM(E113)</f>
        <v>52000</v>
      </c>
      <c r="F112" s="14">
        <f>SUM(F113)</f>
        <v>157480</v>
      </c>
      <c r="G112" s="14">
        <f>SUM(G113)</f>
        <v>230246.5</v>
      </c>
      <c r="H112" s="14">
        <f>SUM(H113)</f>
        <v>0</v>
      </c>
      <c r="I112" s="14">
        <f>SUM(I113)</f>
        <v>0</v>
      </c>
      <c r="J112" s="14">
        <f>SUM(J113)</f>
        <v>230246.5</v>
      </c>
      <c r="K112" s="14">
        <f>SUM(K113)</f>
        <v>20766.5</v>
      </c>
      <c r="L112" s="14">
        <f>SUM(L113)</f>
        <v>0</v>
      </c>
      <c r="M112" s="14">
        <f>SUM(M113)</f>
        <v>-52000</v>
      </c>
      <c r="N112" s="14">
        <f>SUM(N113)</f>
        <v>72766.5</v>
      </c>
      <c r="O112" s="15">
        <f t="shared" si="0"/>
        <v>109.91335688371204</v>
      </c>
    </row>
    <row r="113" spans="1:15" s="1" customFormat="1" ht="49.5" customHeight="1" outlineLevel="4">
      <c r="A113" s="16" t="s">
        <v>220</v>
      </c>
      <c r="B113" s="17" t="s">
        <v>221</v>
      </c>
      <c r="C113" s="18">
        <f>SUM(C114:C118)</f>
        <v>209480</v>
      </c>
      <c r="D113" s="18">
        <f>SUM(D114:D118)</f>
        <v>0</v>
      </c>
      <c r="E113" s="18">
        <f>SUM(E114:E118)</f>
        <v>52000</v>
      </c>
      <c r="F113" s="18">
        <f>SUM(F114:F118)</f>
        <v>157480</v>
      </c>
      <c r="G113" s="18">
        <f>SUM(G114:G118)</f>
        <v>230246.5</v>
      </c>
      <c r="H113" s="18">
        <f>SUM(H114:H118)</f>
        <v>0</v>
      </c>
      <c r="I113" s="18">
        <f>SUM(I114:I118)</f>
        <v>0</v>
      </c>
      <c r="J113" s="18">
        <f>SUM(J114:J118)</f>
        <v>230246.5</v>
      </c>
      <c r="K113" s="18">
        <f>SUM(K114:K118)</f>
        <v>20766.5</v>
      </c>
      <c r="L113" s="18">
        <f>SUM(L114:L118)</f>
        <v>0</v>
      </c>
      <c r="M113" s="18">
        <f>SUM(M114:M118)</f>
        <v>-52000</v>
      </c>
      <c r="N113" s="18">
        <f>SUM(N114:N118)</f>
        <v>72766.5</v>
      </c>
      <c r="O113" s="19">
        <f t="shared" si="0"/>
        <v>109.91335688371204</v>
      </c>
    </row>
    <row r="114" spans="1:15" s="1" customFormat="1" ht="79.5" customHeight="1" outlineLevel="6">
      <c r="A114" s="16" t="s">
        <v>222</v>
      </c>
      <c r="B114" s="17" t="s">
        <v>223</v>
      </c>
      <c r="C114" s="18">
        <f aca="true" t="shared" si="235" ref="C114:C118">SUM(D114:F114)</f>
        <v>54000</v>
      </c>
      <c r="D114" s="18"/>
      <c r="E114" s="18"/>
      <c r="F114" s="18">
        <v>54000</v>
      </c>
      <c r="G114" s="18">
        <f aca="true" t="shared" si="236" ref="G114:G118">SUM(H114:J114)</f>
        <v>36000</v>
      </c>
      <c r="H114" s="18"/>
      <c r="I114" s="18"/>
      <c r="J114" s="18">
        <v>36000</v>
      </c>
      <c r="K114" s="18">
        <f aca="true" t="shared" si="237" ref="K114:K118">SUM(L114:N114)</f>
        <v>-18000</v>
      </c>
      <c r="L114" s="18">
        <f aca="true" t="shared" si="238" ref="L114:L118">SUM(H114-D114)</f>
        <v>0</v>
      </c>
      <c r="M114" s="18">
        <f aca="true" t="shared" si="239" ref="M114:M118">SUM(I114-E114)</f>
        <v>0</v>
      </c>
      <c r="N114" s="18">
        <f aca="true" t="shared" si="240" ref="N114:N118">SUM(J114-F114)</f>
        <v>-18000</v>
      </c>
      <c r="O114" s="19">
        <f t="shared" si="0"/>
        <v>66.66666666666666</v>
      </c>
    </row>
    <row r="115" spans="1:15" s="1" customFormat="1" ht="79.5" customHeight="1" outlineLevel="6">
      <c r="A115" s="21" t="s">
        <v>224</v>
      </c>
      <c r="B115" s="22" t="s">
        <v>225</v>
      </c>
      <c r="C115" s="18">
        <f t="shared" si="235"/>
        <v>20000</v>
      </c>
      <c r="D115" s="18"/>
      <c r="E115" s="18"/>
      <c r="F115" s="18">
        <v>20000</v>
      </c>
      <c r="G115" s="18">
        <f t="shared" si="236"/>
        <v>40000</v>
      </c>
      <c r="H115" s="18"/>
      <c r="I115" s="18"/>
      <c r="J115" s="18">
        <v>40000</v>
      </c>
      <c r="K115" s="18">
        <f t="shared" si="237"/>
        <v>20000</v>
      </c>
      <c r="L115" s="18">
        <f t="shared" si="238"/>
        <v>0</v>
      </c>
      <c r="M115" s="18">
        <f t="shared" si="239"/>
        <v>0</v>
      </c>
      <c r="N115" s="18">
        <f t="shared" si="240"/>
        <v>20000</v>
      </c>
      <c r="O115" s="19">
        <f t="shared" si="0"/>
        <v>200</v>
      </c>
    </row>
    <row r="116" spans="1:15" s="1" customFormat="1" ht="112.5" customHeight="1" outlineLevel="6">
      <c r="A116" s="16" t="s">
        <v>226</v>
      </c>
      <c r="B116" s="20" t="s">
        <v>227</v>
      </c>
      <c r="C116" s="18">
        <f t="shared" si="235"/>
        <v>30000</v>
      </c>
      <c r="D116" s="18"/>
      <c r="E116" s="18"/>
      <c r="F116" s="18">
        <v>30000</v>
      </c>
      <c r="G116" s="18">
        <f t="shared" si="236"/>
        <v>60000</v>
      </c>
      <c r="H116" s="18"/>
      <c r="I116" s="18"/>
      <c r="J116" s="18">
        <v>60000</v>
      </c>
      <c r="K116" s="18">
        <f t="shared" si="237"/>
        <v>30000</v>
      </c>
      <c r="L116" s="18">
        <f t="shared" si="238"/>
        <v>0</v>
      </c>
      <c r="M116" s="18">
        <f t="shared" si="239"/>
        <v>0</v>
      </c>
      <c r="N116" s="18">
        <f t="shared" si="240"/>
        <v>30000</v>
      </c>
      <c r="O116" s="19">
        <f t="shared" si="0"/>
        <v>200</v>
      </c>
    </row>
    <row r="117" spans="1:15" s="1" customFormat="1" ht="65.25" customHeight="1" outlineLevel="6">
      <c r="A117" s="16" t="s">
        <v>228</v>
      </c>
      <c r="B117" s="20" t="s">
        <v>229</v>
      </c>
      <c r="C117" s="18">
        <f t="shared" si="235"/>
        <v>52000</v>
      </c>
      <c r="D117" s="18"/>
      <c r="E117" s="18">
        <v>52000</v>
      </c>
      <c r="F117" s="18"/>
      <c r="G117" s="18">
        <f t="shared" si="236"/>
        <v>0</v>
      </c>
      <c r="H117" s="18"/>
      <c r="I117" s="18"/>
      <c r="J117" s="18"/>
      <c r="K117" s="18">
        <f t="shared" si="237"/>
        <v>-52000</v>
      </c>
      <c r="L117" s="18">
        <f t="shared" si="238"/>
        <v>0</v>
      </c>
      <c r="M117" s="18">
        <f t="shared" si="239"/>
        <v>-52000</v>
      </c>
      <c r="N117" s="18">
        <f t="shared" si="240"/>
        <v>0</v>
      </c>
      <c r="O117" s="19">
        <f t="shared" si="0"/>
        <v>0</v>
      </c>
    </row>
    <row r="118" spans="1:15" s="1" customFormat="1" ht="69" customHeight="1" outlineLevel="6">
      <c r="A118" s="21" t="s">
        <v>230</v>
      </c>
      <c r="B118" s="22" t="s">
        <v>231</v>
      </c>
      <c r="C118" s="18">
        <f t="shared" si="235"/>
        <v>53480</v>
      </c>
      <c r="D118" s="18"/>
      <c r="E118" s="18"/>
      <c r="F118" s="18">
        <v>53480</v>
      </c>
      <c r="G118" s="18">
        <f t="shared" si="236"/>
        <v>94246.5</v>
      </c>
      <c r="H118" s="18"/>
      <c r="I118" s="18"/>
      <c r="J118" s="18">
        <v>94246.5</v>
      </c>
      <c r="K118" s="18">
        <f t="shared" si="237"/>
        <v>40766.5</v>
      </c>
      <c r="L118" s="18">
        <f t="shared" si="238"/>
        <v>0</v>
      </c>
      <c r="M118" s="18">
        <f t="shared" si="239"/>
        <v>0</v>
      </c>
      <c r="N118" s="18">
        <f t="shared" si="240"/>
        <v>40766.5</v>
      </c>
      <c r="O118" s="19">
        <f t="shared" si="0"/>
        <v>176.2275617053104</v>
      </c>
    </row>
    <row r="119" spans="1:15" s="1" customFormat="1" ht="65.25" customHeight="1" outlineLevel="1">
      <c r="A119" s="12" t="s">
        <v>232</v>
      </c>
      <c r="B119" s="13" t="s">
        <v>233</v>
      </c>
      <c r="C119" s="14">
        <f aca="true" t="shared" si="241" ref="C119:C120">SUM(C120)</f>
        <v>0</v>
      </c>
      <c r="D119" s="14">
        <f aca="true" t="shared" si="242" ref="D119:D120">SUM(D120)</f>
        <v>0</v>
      </c>
      <c r="E119" s="14">
        <f aca="true" t="shared" si="243" ref="E119:E120">SUM(E120)</f>
        <v>272161.8</v>
      </c>
      <c r="F119" s="14">
        <f aca="true" t="shared" si="244" ref="F119:F120">SUM(F120)</f>
        <v>1532177.34</v>
      </c>
      <c r="G119" s="14">
        <f aca="true" t="shared" si="245" ref="G119:G120">SUM(G120)</f>
        <v>0</v>
      </c>
      <c r="H119" s="14">
        <f aca="true" t="shared" si="246" ref="H119:H120">SUM(H120)</f>
        <v>0</v>
      </c>
      <c r="I119" s="14">
        <f aca="true" t="shared" si="247" ref="I119:I120">SUM(I120)</f>
        <v>197943.77</v>
      </c>
      <c r="J119" s="14">
        <f aca="true" t="shared" si="248" ref="J119:J120">SUM(J120)</f>
        <v>1752203</v>
      </c>
      <c r="K119" s="14">
        <f aca="true" t="shared" si="249" ref="K119:K120">SUM(K120)</f>
        <v>145807.63000000003</v>
      </c>
      <c r="L119" s="14">
        <f aca="true" t="shared" si="250" ref="L119:L120">SUM(L120)</f>
        <v>0</v>
      </c>
      <c r="M119" s="14">
        <f aca="true" t="shared" si="251" ref="M119:M120">SUM(M120)</f>
        <v>-74218.03</v>
      </c>
      <c r="N119" s="14">
        <f aca="true" t="shared" si="252" ref="N119:N120">SUM(N120)</f>
        <v>220025.66000000003</v>
      </c>
      <c r="O119" s="15" t="e">
        <f t="shared" si="0"/>
        <v>#DIV/0!</v>
      </c>
    </row>
    <row r="120" spans="1:15" s="1" customFormat="1" ht="110.25" customHeight="1" outlineLevel="2">
      <c r="A120" s="12" t="s">
        <v>234</v>
      </c>
      <c r="B120" s="13" t="s">
        <v>235</v>
      </c>
      <c r="C120" s="14">
        <f t="shared" si="241"/>
        <v>1804339.1400000001</v>
      </c>
      <c r="D120" s="14">
        <f t="shared" si="242"/>
        <v>0</v>
      </c>
      <c r="E120" s="14">
        <f t="shared" si="243"/>
        <v>272161.8</v>
      </c>
      <c r="F120" s="14">
        <f t="shared" si="244"/>
        <v>1532177.34</v>
      </c>
      <c r="G120" s="14">
        <f t="shared" si="245"/>
        <v>1950146.77</v>
      </c>
      <c r="H120" s="14">
        <f t="shared" si="246"/>
        <v>0</v>
      </c>
      <c r="I120" s="14">
        <f t="shared" si="247"/>
        <v>197943.77</v>
      </c>
      <c r="J120" s="14">
        <f t="shared" si="248"/>
        <v>1752203</v>
      </c>
      <c r="K120" s="14">
        <f t="shared" si="249"/>
        <v>145807.63000000003</v>
      </c>
      <c r="L120" s="14">
        <f t="shared" si="250"/>
        <v>0</v>
      </c>
      <c r="M120" s="14">
        <f t="shared" si="251"/>
        <v>-74218.03</v>
      </c>
      <c r="N120" s="14">
        <f t="shared" si="252"/>
        <v>220025.66000000003</v>
      </c>
      <c r="O120" s="15">
        <f t="shared" si="0"/>
        <v>108.08094369664896</v>
      </c>
    </row>
    <row r="121" spans="1:15" s="1" customFormat="1" ht="31.5" customHeight="1" outlineLevel="4">
      <c r="A121" s="16" t="s">
        <v>236</v>
      </c>
      <c r="B121" s="17" t="s">
        <v>237</v>
      </c>
      <c r="C121" s="18">
        <f>SUM(C122:C124)</f>
        <v>1804339.1400000001</v>
      </c>
      <c r="D121" s="18">
        <f>SUM(D122:D124)</f>
        <v>0</v>
      </c>
      <c r="E121" s="18">
        <f>SUM(E122:E124)</f>
        <v>272161.8</v>
      </c>
      <c r="F121" s="18">
        <f>SUM(F122:F124)</f>
        <v>1532177.34</v>
      </c>
      <c r="G121" s="18">
        <f>SUM(G122:G124)</f>
        <v>1950146.77</v>
      </c>
      <c r="H121" s="18">
        <f>SUM(H122:H124)</f>
        <v>0</v>
      </c>
      <c r="I121" s="18">
        <f>SUM(I122:I124)</f>
        <v>197943.77</v>
      </c>
      <c r="J121" s="18">
        <f>SUM(J122:J124)</f>
        <v>1752203</v>
      </c>
      <c r="K121" s="18">
        <f>SUM(K122:K124)</f>
        <v>145807.63000000003</v>
      </c>
      <c r="L121" s="18">
        <f>SUM(L122:L124)</f>
        <v>0</v>
      </c>
      <c r="M121" s="18">
        <f>SUM(M122:M124)</f>
        <v>-74218.03</v>
      </c>
      <c r="N121" s="18">
        <f>SUM(N122:N124)</f>
        <v>220025.66000000003</v>
      </c>
      <c r="O121" s="19">
        <f t="shared" si="0"/>
        <v>108.08094369664896</v>
      </c>
    </row>
    <row r="122" spans="1:15" s="1" customFormat="1" ht="78.75" customHeight="1" outlineLevel="6">
      <c r="A122" s="16" t="s">
        <v>238</v>
      </c>
      <c r="B122" s="17" t="s">
        <v>239</v>
      </c>
      <c r="C122" s="18">
        <f aca="true" t="shared" si="253" ref="C122:C124">SUM(D122:F122)</f>
        <v>1386965.82</v>
      </c>
      <c r="D122" s="18"/>
      <c r="E122" s="18"/>
      <c r="F122" s="18">
        <v>1386965.82</v>
      </c>
      <c r="G122" s="18">
        <f aca="true" t="shared" si="254" ref="G122:G124">SUM(H122:J122)</f>
        <v>1593209.83</v>
      </c>
      <c r="H122" s="18"/>
      <c r="I122" s="18"/>
      <c r="J122" s="18">
        <v>1593209.83</v>
      </c>
      <c r="K122" s="18">
        <f aca="true" t="shared" si="255" ref="K122:K124">SUM(L122:N122)</f>
        <v>206244.01</v>
      </c>
      <c r="L122" s="18">
        <f aca="true" t="shared" si="256" ref="L122:L124">SUM(H122-D122)</f>
        <v>0</v>
      </c>
      <c r="M122" s="18">
        <f aca="true" t="shared" si="257" ref="M122:M124">SUM(I122-E122)</f>
        <v>0</v>
      </c>
      <c r="N122" s="18">
        <f aca="true" t="shared" si="258" ref="N122:N124">SUM(J122-F122)</f>
        <v>206244.01</v>
      </c>
      <c r="O122" s="19">
        <f t="shared" si="0"/>
        <v>114.87015808363611</v>
      </c>
    </row>
    <row r="123" spans="1:15" s="1" customFormat="1" ht="107.25" customHeight="1" outlineLevel="6">
      <c r="A123" s="16" t="s">
        <v>240</v>
      </c>
      <c r="B123" s="17" t="s">
        <v>241</v>
      </c>
      <c r="C123" s="18">
        <f t="shared" si="253"/>
        <v>145211.52</v>
      </c>
      <c r="D123" s="18"/>
      <c r="E123" s="18"/>
      <c r="F123" s="18">
        <v>145211.52</v>
      </c>
      <c r="G123" s="18">
        <f t="shared" si="254"/>
        <v>158993.17</v>
      </c>
      <c r="H123" s="18"/>
      <c r="I123" s="18"/>
      <c r="J123" s="18">
        <v>158993.17</v>
      </c>
      <c r="K123" s="18">
        <f t="shared" si="255"/>
        <v>13781.650000000023</v>
      </c>
      <c r="L123" s="18">
        <f t="shared" si="256"/>
        <v>0</v>
      </c>
      <c r="M123" s="18">
        <f t="shared" si="257"/>
        <v>0</v>
      </c>
      <c r="N123" s="18">
        <f t="shared" si="258"/>
        <v>13781.650000000023</v>
      </c>
      <c r="O123" s="19">
        <f t="shared" si="0"/>
        <v>109.49074150590809</v>
      </c>
    </row>
    <row r="124" spans="1:15" s="1" customFormat="1" ht="69" customHeight="1" outlineLevel="6">
      <c r="A124" s="21" t="s">
        <v>242</v>
      </c>
      <c r="B124" s="30" t="s">
        <v>243</v>
      </c>
      <c r="C124" s="18">
        <f t="shared" si="253"/>
        <v>272161.8</v>
      </c>
      <c r="D124" s="18"/>
      <c r="E124" s="18">
        <v>272161.8</v>
      </c>
      <c r="F124" s="18"/>
      <c r="G124" s="18">
        <f t="shared" si="254"/>
        <v>197943.77</v>
      </c>
      <c r="H124" s="18"/>
      <c r="I124" s="18">
        <v>197943.77</v>
      </c>
      <c r="J124" s="18"/>
      <c r="K124" s="18">
        <f t="shared" si="255"/>
        <v>-74218.03</v>
      </c>
      <c r="L124" s="18">
        <f t="shared" si="256"/>
        <v>0</v>
      </c>
      <c r="M124" s="18">
        <f t="shared" si="257"/>
        <v>-74218.03</v>
      </c>
      <c r="N124" s="18">
        <f t="shared" si="258"/>
        <v>0</v>
      </c>
      <c r="O124" s="19">
        <f t="shared" si="0"/>
        <v>72.73018109080701</v>
      </c>
    </row>
    <row r="125" spans="1:15" s="1" customFormat="1" ht="63.75" customHeight="1" outlineLevel="1">
      <c r="A125" s="12" t="s">
        <v>244</v>
      </c>
      <c r="B125" s="13" t="s">
        <v>245</v>
      </c>
      <c r="C125" s="14">
        <f>SUM(C126+C133)</f>
        <v>5062854.62</v>
      </c>
      <c r="D125" s="14">
        <f>SUM(D126+D133)</f>
        <v>0</v>
      </c>
      <c r="E125" s="14">
        <f>SUM(E126+E133)</f>
        <v>0</v>
      </c>
      <c r="F125" s="14">
        <f>SUM(F126+F133)</f>
        <v>5656854.62</v>
      </c>
      <c r="G125" s="14">
        <f>SUM(G126+G133)</f>
        <v>3051689.79</v>
      </c>
      <c r="H125" s="14">
        <f>SUM(H126+H133)</f>
        <v>0</v>
      </c>
      <c r="I125" s="14">
        <f>SUM(I126+I133)</f>
        <v>0</v>
      </c>
      <c r="J125" s="14">
        <f>SUM(J126+J133)</f>
        <v>3907689.79</v>
      </c>
      <c r="K125" s="14">
        <f>SUM(K126+K133)</f>
        <v>-1749164.8299999998</v>
      </c>
      <c r="L125" s="14">
        <f>SUM(L126+L133)</f>
        <v>0</v>
      </c>
      <c r="M125" s="14">
        <f>SUM(M126+M133)</f>
        <v>0</v>
      </c>
      <c r="N125" s="14">
        <f>SUM(N126+N133)</f>
        <v>-1749164.8299999998</v>
      </c>
      <c r="O125" s="15">
        <f t="shared" si="0"/>
        <v>60.276069906190585</v>
      </c>
    </row>
    <row r="126" spans="1:15" s="1" customFormat="1" ht="48" customHeight="1" outlineLevel="2">
      <c r="A126" s="12" t="s">
        <v>246</v>
      </c>
      <c r="B126" s="13" t="s">
        <v>247</v>
      </c>
      <c r="C126" s="14">
        <f>SUM(C127)</f>
        <v>5062854.62</v>
      </c>
      <c r="D126" s="14">
        <f>SUM(D127)</f>
        <v>0</v>
      </c>
      <c r="E126" s="14">
        <f>SUM(E127)</f>
        <v>0</v>
      </c>
      <c r="F126" s="14">
        <f>SUM(F127)</f>
        <v>5062854.62</v>
      </c>
      <c r="G126" s="14">
        <f>SUM(G127)</f>
        <v>3051689.79</v>
      </c>
      <c r="H126" s="14">
        <f>SUM(H127)</f>
        <v>0</v>
      </c>
      <c r="I126" s="14">
        <f>SUM(I127)</f>
        <v>0</v>
      </c>
      <c r="J126" s="14">
        <f>SUM(J127)</f>
        <v>3051689.79</v>
      </c>
      <c r="K126" s="14">
        <f>SUM(K127)</f>
        <v>-2011164.8299999998</v>
      </c>
      <c r="L126" s="14">
        <f>SUM(L127)</f>
        <v>0</v>
      </c>
      <c r="M126" s="14">
        <f>SUM(M127)</f>
        <v>0</v>
      </c>
      <c r="N126" s="14">
        <f>SUM(N127)</f>
        <v>-2011164.8299999998</v>
      </c>
      <c r="O126" s="15">
        <f t="shared" si="0"/>
        <v>60.276069906190585</v>
      </c>
    </row>
    <row r="127" spans="1:15" s="1" customFormat="1" ht="28.5" customHeight="1" outlineLevel="4">
      <c r="A127" s="16" t="s">
        <v>248</v>
      </c>
      <c r="B127" s="17" t="s">
        <v>249</v>
      </c>
      <c r="C127" s="18">
        <f>SUM(C128:C132)</f>
        <v>5062854.62</v>
      </c>
      <c r="D127" s="18">
        <f>SUM(D128:D132)</f>
        <v>0</v>
      </c>
      <c r="E127" s="18">
        <f>SUM(E128:E132)</f>
        <v>0</v>
      </c>
      <c r="F127" s="18">
        <f>SUM(F128:F132)</f>
        <v>5062854.62</v>
      </c>
      <c r="G127" s="18">
        <f>SUM(G128:G132)</f>
        <v>3051689.79</v>
      </c>
      <c r="H127" s="18">
        <f>SUM(H128:H132)</f>
        <v>0</v>
      </c>
      <c r="I127" s="18">
        <f>SUM(I128:I132)</f>
        <v>0</v>
      </c>
      <c r="J127" s="18">
        <f>SUM(J128:J132)</f>
        <v>3051689.79</v>
      </c>
      <c r="K127" s="18">
        <f>SUM(K128:K132)</f>
        <v>-2011164.8299999998</v>
      </c>
      <c r="L127" s="18">
        <f>SUM(L128:L132)</f>
        <v>0</v>
      </c>
      <c r="M127" s="18">
        <f>SUM(M128:M132)</f>
        <v>0</v>
      </c>
      <c r="N127" s="18">
        <f>SUM(N128:N132)</f>
        <v>-2011164.8299999998</v>
      </c>
      <c r="O127" s="19">
        <f t="shared" si="0"/>
        <v>60.276069906190585</v>
      </c>
    </row>
    <row r="128" spans="1:15" s="1" customFormat="1" ht="36.75" customHeight="1" outlineLevel="4">
      <c r="A128" s="16" t="s">
        <v>250</v>
      </c>
      <c r="B128" s="20" t="s">
        <v>251</v>
      </c>
      <c r="C128" s="18">
        <f aca="true" t="shared" si="259" ref="C128:C132">SUM(D128:F128)</f>
        <v>1529786.99</v>
      </c>
      <c r="D128" s="18"/>
      <c r="E128" s="18"/>
      <c r="F128" s="18">
        <v>1529786.99</v>
      </c>
      <c r="G128" s="18">
        <f aca="true" t="shared" si="260" ref="G128:G132">SUM(H128:J128)</f>
        <v>0</v>
      </c>
      <c r="H128" s="18"/>
      <c r="I128" s="18"/>
      <c r="J128" s="18"/>
      <c r="K128" s="18">
        <f aca="true" t="shared" si="261" ref="K128:K132">SUM(L128:N128)</f>
        <v>-1529786.99</v>
      </c>
      <c r="L128" s="18">
        <f aca="true" t="shared" si="262" ref="L128:L132">SUM(H128-D128)</f>
        <v>0</v>
      </c>
      <c r="M128" s="18">
        <f aca="true" t="shared" si="263" ref="M128:M132">SUM(I128-E128)</f>
        <v>0</v>
      </c>
      <c r="N128" s="18">
        <f aca="true" t="shared" si="264" ref="N128:N132">SUM(J128-F128)</f>
        <v>-1529786.99</v>
      </c>
      <c r="O128" s="19">
        <f t="shared" si="0"/>
        <v>0</v>
      </c>
    </row>
    <row r="129" spans="1:15" s="1" customFormat="1" ht="51.75" customHeight="1" outlineLevel="4">
      <c r="A129" s="21" t="s">
        <v>252</v>
      </c>
      <c r="B129" s="22" t="s">
        <v>253</v>
      </c>
      <c r="C129" s="18">
        <f t="shared" si="259"/>
        <v>1000000</v>
      </c>
      <c r="D129" s="18"/>
      <c r="E129" s="18"/>
      <c r="F129" s="18">
        <v>1000000</v>
      </c>
      <c r="G129" s="18">
        <f t="shared" si="260"/>
        <v>295874.17</v>
      </c>
      <c r="H129" s="18"/>
      <c r="I129" s="18"/>
      <c r="J129" s="18">
        <v>295874.17</v>
      </c>
      <c r="K129" s="18">
        <f t="shared" si="261"/>
        <v>-704125.8300000001</v>
      </c>
      <c r="L129" s="18">
        <f t="shared" si="262"/>
        <v>0</v>
      </c>
      <c r="M129" s="18">
        <f t="shared" si="263"/>
        <v>0</v>
      </c>
      <c r="N129" s="18">
        <f t="shared" si="264"/>
        <v>-704125.8300000001</v>
      </c>
      <c r="O129" s="19">
        <f t="shared" si="0"/>
        <v>29.587417</v>
      </c>
    </row>
    <row r="130" spans="1:15" s="1" customFormat="1" ht="51.75" customHeight="1" outlineLevel="4">
      <c r="A130" s="16" t="s">
        <v>254</v>
      </c>
      <c r="B130" s="20" t="s">
        <v>255</v>
      </c>
      <c r="C130" s="18">
        <f t="shared" si="259"/>
        <v>80854</v>
      </c>
      <c r="D130" s="18"/>
      <c r="E130" s="18"/>
      <c r="F130" s="18">
        <v>80854</v>
      </c>
      <c r="G130" s="18">
        <f t="shared" si="260"/>
        <v>0</v>
      </c>
      <c r="H130" s="18"/>
      <c r="I130" s="18"/>
      <c r="J130" s="18"/>
      <c r="K130" s="18">
        <f t="shared" si="261"/>
        <v>-80854</v>
      </c>
      <c r="L130" s="18">
        <f t="shared" si="262"/>
        <v>0</v>
      </c>
      <c r="M130" s="18">
        <f t="shared" si="263"/>
        <v>0</v>
      </c>
      <c r="N130" s="18">
        <f t="shared" si="264"/>
        <v>-80854</v>
      </c>
      <c r="O130" s="19">
        <f t="shared" si="0"/>
        <v>0</v>
      </c>
    </row>
    <row r="131" spans="1:15" s="1" customFormat="1" ht="48.75" customHeight="1" outlineLevel="5">
      <c r="A131" s="16" t="s">
        <v>256</v>
      </c>
      <c r="B131" s="17" t="s">
        <v>257</v>
      </c>
      <c r="C131" s="18">
        <f t="shared" si="259"/>
        <v>859959.73</v>
      </c>
      <c r="D131" s="18"/>
      <c r="E131" s="18"/>
      <c r="F131" s="18">
        <v>859959.73</v>
      </c>
      <c r="G131" s="18">
        <f t="shared" si="260"/>
        <v>1169482.52</v>
      </c>
      <c r="H131" s="18"/>
      <c r="I131" s="18"/>
      <c r="J131" s="18">
        <v>1169482.52</v>
      </c>
      <c r="K131" s="18">
        <f t="shared" si="261"/>
        <v>309522.79000000004</v>
      </c>
      <c r="L131" s="18">
        <f t="shared" si="262"/>
        <v>0</v>
      </c>
      <c r="M131" s="18">
        <f t="shared" si="263"/>
        <v>0</v>
      </c>
      <c r="N131" s="18">
        <f t="shared" si="264"/>
        <v>309522.79000000004</v>
      </c>
      <c r="O131" s="19">
        <f t="shared" si="0"/>
        <v>135.99270747247664</v>
      </c>
    </row>
    <row r="132" spans="1:15" s="1" customFormat="1" ht="48.75" customHeight="1" outlineLevel="5">
      <c r="A132" s="21" t="s">
        <v>258</v>
      </c>
      <c r="B132" s="22" t="s">
        <v>259</v>
      </c>
      <c r="C132" s="18">
        <f t="shared" si="259"/>
        <v>1592253.9</v>
      </c>
      <c r="D132" s="18"/>
      <c r="E132" s="18"/>
      <c r="F132" s="18">
        <v>1592253.9</v>
      </c>
      <c r="G132" s="18">
        <f t="shared" si="260"/>
        <v>1586333.1</v>
      </c>
      <c r="H132" s="18"/>
      <c r="I132" s="18"/>
      <c r="J132" s="18">
        <v>1586333.1</v>
      </c>
      <c r="K132" s="18">
        <f t="shared" si="261"/>
        <v>-5920.799999999814</v>
      </c>
      <c r="L132" s="18">
        <f t="shared" si="262"/>
        <v>0</v>
      </c>
      <c r="M132" s="18">
        <f t="shared" si="263"/>
        <v>0</v>
      </c>
      <c r="N132" s="18">
        <f t="shared" si="264"/>
        <v>-5920.799999999814</v>
      </c>
      <c r="O132" s="19">
        <f t="shared" si="0"/>
        <v>99.62814975676933</v>
      </c>
    </row>
    <row r="133" spans="1:15" s="1" customFormat="1" ht="49.5" customHeight="1" outlineLevel="2">
      <c r="A133" s="12" t="s">
        <v>260</v>
      </c>
      <c r="B133" s="13" t="s">
        <v>261</v>
      </c>
      <c r="C133" s="14">
        <f aca="true" t="shared" si="265" ref="C133:C134">SUM(C134)</f>
        <v>0</v>
      </c>
      <c r="D133" s="14">
        <f aca="true" t="shared" si="266" ref="D133:D134">SUM(D134)</f>
        <v>0</v>
      </c>
      <c r="E133" s="14">
        <f aca="true" t="shared" si="267" ref="E133:E134">SUM(E134)</f>
        <v>0</v>
      </c>
      <c r="F133" s="14">
        <f aca="true" t="shared" si="268" ref="F133:F134">SUM(F134)</f>
        <v>594000</v>
      </c>
      <c r="G133" s="14">
        <f aca="true" t="shared" si="269" ref="G133:G134">SUM(G134)</f>
        <v>0</v>
      </c>
      <c r="H133" s="14">
        <f aca="true" t="shared" si="270" ref="H133:H134">SUM(H134)</f>
        <v>0</v>
      </c>
      <c r="I133" s="14">
        <f aca="true" t="shared" si="271" ref="I133:I134">SUM(I134)</f>
        <v>0</v>
      </c>
      <c r="J133" s="14">
        <f aca="true" t="shared" si="272" ref="J133:J134">SUM(J134)</f>
        <v>856000</v>
      </c>
      <c r="K133" s="14">
        <f aca="true" t="shared" si="273" ref="K133:K134">SUM(K134)</f>
        <v>262000</v>
      </c>
      <c r="L133" s="14">
        <f aca="true" t="shared" si="274" ref="L133:L134">SUM(L134)</f>
        <v>0</v>
      </c>
      <c r="M133" s="14">
        <f aca="true" t="shared" si="275" ref="M133:M134">SUM(M134)</f>
        <v>0</v>
      </c>
      <c r="N133" s="14">
        <f aca="true" t="shared" si="276" ref="N133:N134">SUM(N134)</f>
        <v>262000</v>
      </c>
      <c r="O133" s="15" t="e">
        <f t="shared" si="0"/>
        <v>#DIV/0!</v>
      </c>
    </row>
    <row r="134" spans="1:15" s="1" customFormat="1" ht="47.25" customHeight="1" outlineLevel="4">
      <c r="A134" s="16" t="s">
        <v>262</v>
      </c>
      <c r="B134" s="17" t="s">
        <v>263</v>
      </c>
      <c r="C134" s="18">
        <f t="shared" si="265"/>
        <v>594000</v>
      </c>
      <c r="D134" s="18">
        <f t="shared" si="266"/>
        <v>0</v>
      </c>
      <c r="E134" s="18">
        <f t="shared" si="267"/>
        <v>0</v>
      </c>
      <c r="F134" s="18">
        <f t="shared" si="268"/>
        <v>594000</v>
      </c>
      <c r="G134" s="18">
        <f t="shared" si="269"/>
        <v>856000</v>
      </c>
      <c r="H134" s="18">
        <f t="shared" si="270"/>
        <v>0</v>
      </c>
      <c r="I134" s="18">
        <f t="shared" si="271"/>
        <v>0</v>
      </c>
      <c r="J134" s="18">
        <f t="shared" si="272"/>
        <v>856000</v>
      </c>
      <c r="K134" s="18">
        <f t="shared" si="273"/>
        <v>262000</v>
      </c>
      <c r="L134" s="18">
        <f t="shared" si="274"/>
        <v>0</v>
      </c>
      <c r="M134" s="18">
        <f t="shared" si="275"/>
        <v>0</v>
      </c>
      <c r="N134" s="18">
        <f t="shared" si="276"/>
        <v>262000</v>
      </c>
      <c r="O134" s="19">
        <f t="shared" si="0"/>
        <v>144.1077441077441</v>
      </c>
    </row>
    <row r="135" spans="1:15" s="1" customFormat="1" ht="80.25" customHeight="1" outlineLevel="6">
      <c r="A135" s="16" t="s">
        <v>264</v>
      </c>
      <c r="B135" s="17" t="s">
        <v>265</v>
      </c>
      <c r="C135" s="18">
        <f>SUM(D135:F135)</f>
        <v>594000</v>
      </c>
      <c r="D135" s="18"/>
      <c r="E135" s="18"/>
      <c r="F135" s="18">
        <v>594000</v>
      </c>
      <c r="G135" s="18">
        <f>SUM(H135:J135)</f>
        <v>856000</v>
      </c>
      <c r="H135" s="18"/>
      <c r="I135" s="18"/>
      <c r="J135" s="18">
        <v>856000</v>
      </c>
      <c r="K135" s="18">
        <f>SUM(L135:N135)</f>
        <v>262000</v>
      </c>
      <c r="L135" s="18">
        <f>SUM(H135-D135)</f>
        <v>0</v>
      </c>
      <c r="M135" s="18">
        <f>SUM(I135-E135)</f>
        <v>0</v>
      </c>
      <c r="N135" s="18">
        <f>SUM(J135-F135)</f>
        <v>262000</v>
      </c>
      <c r="O135" s="19">
        <f t="shared" si="0"/>
        <v>144.1077441077441</v>
      </c>
    </row>
    <row r="136" spans="1:15" s="1" customFormat="1" ht="77.25" customHeight="1" outlineLevel="1">
      <c r="A136" s="12" t="s">
        <v>266</v>
      </c>
      <c r="B136" s="13" t="s">
        <v>267</v>
      </c>
      <c r="C136" s="14">
        <f aca="true" t="shared" si="277" ref="C136:C138">SUM(C137)</f>
        <v>0</v>
      </c>
      <c r="D136" s="14">
        <f aca="true" t="shared" si="278" ref="D136:D138">SUM(D137)</f>
        <v>0</v>
      </c>
      <c r="E136" s="14">
        <f aca="true" t="shared" si="279" ref="E136:E138">SUM(E137)</f>
        <v>0</v>
      </c>
      <c r="F136" s="14">
        <f aca="true" t="shared" si="280" ref="F136:F138">SUM(F137)</f>
        <v>2814828.54</v>
      </c>
      <c r="G136" s="14">
        <f aca="true" t="shared" si="281" ref="G136:G138">SUM(G137)</f>
        <v>0</v>
      </c>
      <c r="H136" s="14">
        <f aca="true" t="shared" si="282" ref="H136:H138">SUM(H137)</f>
        <v>0</v>
      </c>
      <c r="I136" s="14">
        <f aca="true" t="shared" si="283" ref="I136:I138">SUM(I137)</f>
        <v>0</v>
      </c>
      <c r="J136" s="14">
        <f aca="true" t="shared" si="284" ref="J136:J138">SUM(J137)</f>
        <v>2981900.31</v>
      </c>
      <c r="K136" s="14">
        <f aca="true" t="shared" si="285" ref="K136:K138">SUM(K137)</f>
        <v>167071.77000000002</v>
      </c>
      <c r="L136" s="14">
        <f aca="true" t="shared" si="286" ref="L136:L138">SUM(L137)</f>
        <v>0</v>
      </c>
      <c r="M136" s="14">
        <f aca="true" t="shared" si="287" ref="M136:M138">SUM(M137)</f>
        <v>0</v>
      </c>
      <c r="N136" s="14">
        <f aca="true" t="shared" si="288" ref="N136:N138">SUM(N137)</f>
        <v>167071.77000000002</v>
      </c>
      <c r="O136" s="15" t="e">
        <f t="shared" si="0"/>
        <v>#DIV/0!</v>
      </c>
    </row>
    <row r="137" spans="1:15" s="1" customFormat="1" ht="47.25" customHeight="1" outlineLevel="2">
      <c r="A137" s="12" t="s">
        <v>268</v>
      </c>
      <c r="B137" s="13" t="s">
        <v>269</v>
      </c>
      <c r="C137" s="14">
        <f t="shared" si="277"/>
        <v>0</v>
      </c>
      <c r="D137" s="14">
        <f t="shared" si="278"/>
        <v>0</v>
      </c>
      <c r="E137" s="14">
        <f t="shared" si="279"/>
        <v>0</v>
      </c>
      <c r="F137" s="14">
        <f t="shared" si="280"/>
        <v>2814828.54</v>
      </c>
      <c r="G137" s="14">
        <f t="shared" si="281"/>
        <v>0</v>
      </c>
      <c r="H137" s="14">
        <f t="shared" si="282"/>
        <v>0</v>
      </c>
      <c r="I137" s="14">
        <f t="shared" si="283"/>
        <v>0</v>
      </c>
      <c r="J137" s="14">
        <f t="shared" si="284"/>
        <v>2981900.31</v>
      </c>
      <c r="K137" s="14">
        <f t="shared" si="285"/>
        <v>167071.77000000002</v>
      </c>
      <c r="L137" s="14">
        <f t="shared" si="286"/>
        <v>0</v>
      </c>
      <c r="M137" s="14">
        <f t="shared" si="287"/>
        <v>0</v>
      </c>
      <c r="N137" s="14">
        <f t="shared" si="288"/>
        <v>167071.77000000002</v>
      </c>
      <c r="O137" s="15" t="e">
        <f t="shared" si="0"/>
        <v>#DIV/0!</v>
      </c>
    </row>
    <row r="138" spans="1:15" s="1" customFormat="1" ht="64.5" customHeight="1" outlineLevel="4">
      <c r="A138" s="16" t="s">
        <v>98</v>
      </c>
      <c r="B138" s="17" t="s">
        <v>270</v>
      </c>
      <c r="C138" s="18">
        <f t="shared" si="277"/>
        <v>2814828.54</v>
      </c>
      <c r="D138" s="18">
        <f t="shared" si="278"/>
        <v>0</v>
      </c>
      <c r="E138" s="18">
        <f t="shared" si="279"/>
        <v>0</v>
      </c>
      <c r="F138" s="18">
        <f t="shared" si="280"/>
        <v>2814828.54</v>
      </c>
      <c r="G138" s="18">
        <f t="shared" si="281"/>
        <v>2981900.31</v>
      </c>
      <c r="H138" s="18">
        <f t="shared" si="282"/>
        <v>0</v>
      </c>
      <c r="I138" s="18">
        <f t="shared" si="283"/>
        <v>0</v>
      </c>
      <c r="J138" s="18">
        <f t="shared" si="284"/>
        <v>2981900.31</v>
      </c>
      <c r="K138" s="18">
        <f t="shared" si="285"/>
        <v>167071.77000000002</v>
      </c>
      <c r="L138" s="18">
        <f t="shared" si="286"/>
        <v>0</v>
      </c>
      <c r="M138" s="18">
        <f t="shared" si="287"/>
        <v>0</v>
      </c>
      <c r="N138" s="18">
        <f t="shared" si="288"/>
        <v>167071.77000000002</v>
      </c>
      <c r="O138" s="19">
        <f t="shared" si="0"/>
        <v>105.93541551912786</v>
      </c>
    </row>
    <row r="139" spans="1:15" s="1" customFormat="1" ht="48.75" customHeight="1" outlineLevel="6">
      <c r="A139" s="16" t="s">
        <v>271</v>
      </c>
      <c r="B139" s="17" t="s">
        <v>272</v>
      </c>
      <c r="C139" s="18">
        <f>SUM(D139:F139)</f>
        <v>2814828.54</v>
      </c>
      <c r="D139" s="18"/>
      <c r="E139" s="18"/>
      <c r="F139" s="18">
        <v>2814828.54</v>
      </c>
      <c r="G139" s="18">
        <f>SUM(H139:J139)</f>
        <v>2981900.31</v>
      </c>
      <c r="H139" s="18"/>
      <c r="I139" s="18"/>
      <c r="J139" s="18">
        <v>2981900.31</v>
      </c>
      <c r="K139" s="18">
        <f>SUM(L139:N139)</f>
        <v>167071.77000000002</v>
      </c>
      <c r="L139" s="18">
        <f>SUM(H139-D139)</f>
        <v>0</v>
      </c>
      <c r="M139" s="18">
        <f>SUM(I139-E139)</f>
        <v>0</v>
      </c>
      <c r="N139" s="18">
        <f>SUM(J139-F139)</f>
        <v>167071.77000000002</v>
      </c>
      <c r="O139" s="19">
        <f t="shared" si="0"/>
        <v>105.93541551912786</v>
      </c>
    </row>
    <row r="140" spans="1:15" s="1" customFormat="1" ht="63.75" customHeight="1" outlineLevel="1">
      <c r="A140" s="12" t="s">
        <v>273</v>
      </c>
      <c r="B140" s="13" t="s">
        <v>274</v>
      </c>
      <c r="C140" s="14">
        <f>SUM(C141+C145+C148+C156+C160+C164)</f>
        <v>14762788.459999999</v>
      </c>
      <c r="D140" s="14">
        <f>SUM(D141+D145+D148+D156+D160+D164)</f>
        <v>0</v>
      </c>
      <c r="E140" s="14">
        <f>SUM(E141+E145+E148+E156+E160+E164)</f>
        <v>0</v>
      </c>
      <c r="F140" s="14">
        <f>SUM(F141+F145+F148+F156+F160+F164)</f>
        <v>15477425.259999998</v>
      </c>
      <c r="G140" s="14">
        <f>SUM(G141+G145+G148+G156+G160+G164)</f>
        <v>15456285.18</v>
      </c>
      <c r="H140" s="14">
        <f>SUM(H141+H145+H148+H156+H160+H164)</f>
        <v>0</v>
      </c>
      <c r="I140" s="14">
        <f>SUM(I141+I145+I148+I156+I160+I164)</f>
        <v>0</v>
      </c>
      <c r="J140" s="14">
        <f>SUM(J141+J145+J148+J156+J160+J164)</f>
        <v>16313337.030000001</v>
      </c>
      <c r="K140" s="14">
        <f>SUM(K141+K145+K148+K156+K160+K164)</f>
        <v>835911.7700000004</v>
      </c>
      <c r="L140" s="14">
        <f>SUM(L141+L145+L148+L156+L160+L164)</f>
        <v>0</v>
      </c>
      <c r="M140" s="14">
        <f>SUM(M141+M145+M148+M156+M160+M164)</f>
        <v>0</v>
      </c>
      <c r="N140" s="14">
        <f>SUM(N141+N145+N148+N156+N160+N164)</f>
        <v>835911.7700000004</v>
      </c>
      <c r="O140" s="15">
        <f t="shared" si="0"/>
        <v>104.6975997920653</v>
      </c>
    </row>
    <row r="141" spans="1:15" s="1" customFormat="1" ht="34.5" customHeight="1" outlineLevel="2">
      <c r="A141" s="12" t="s">
        <v>275</v>
      </c>
      <c r="B141" s="13" t="s">
        <v>276</v>
      </c>
      <c r="C141" s="14">
        <f>SUM(C142)</f>
        <v>21932</v>
      </c>
      <c r="D141" s="14">
        <f>SUM(D142)</f>
        <v>0</v>
      </c>
      <c r="E141" s="14">
        <f>SUM(E142)</f>
        <v>0</v>
      </c>
      <c r="F141" s="14">
        <f>SUM(F142)</f>
        <v>21932</v>
      </c>
      <c r="G141" s="14">
        <f>SUM(G142)</f>
        <v>36588</v>
      </c>
      <c r="H141" s="14">
        <f>SUM(H142)</f>
        <v>0</v>
      </c>
      <c r="I141" s="14">
        <f>SUM(I142)</f>
        <v>0</v>
      </c>
      <c r="J141" s="14">
        <f>SUM(J142)</f>
        <v>36588</v>
      </c>
      <c r="K141" s="14">
        <f>SUM(K142)</f>
        <v>14656</v>
      </c>
      <c r="L141" s="14">
        <f>SUM(L142)</f>
        <v>0</v>
      </c>
      <c r="M141" s="14">
        <f>SUM(M142)</f>
        <v>0</v>
      </c>
      <c r="N141" s="14">
        <f>SUM(N142)</f>
        <v>14656</v>
      </c>
      <c r="O141" s="15">
        <f t="shared" si="0"/>
        <v>166.82473098668612</v>
      </c>
    </row>
    <row r="142" spans="1:15" s="1" customFormat="1" ht="32.25" customHeight="1" outlineLevel="4">
      <c r="A142" s="16" t="s">
        <v>112</v>
      </c>
      <c r="B142" s="17" t="s">
        <v>277</v>
      </c>
      <c r="C142" s="18">
        <f>SUM(C143:C144)</f>
        <v>21932</v>
      </c>
      <c r="D142" s="18">
        <f>SUM(D143:D144)</f>
        <v>0</v>
      </c>
      <c r="E142" s="18">
        <f>SUM(E143:E144)</f>
        <v>0</v>
      </c>
      <c r="F142" s="18">
        <f>SUM(F143:F144)</f>
        <v>21932</v>
      </c>
      <c r="G142" s="18">
        <f>SUM(G143:G144)</f>
        <v>36588</v>
      </c>
      <c r="H142" s="18">
        <f>SUM(H143:H144)</f>
        <v>0</v>
      </c>
      <c r="I142" s="18">
        <f>SUM(I143:I144)</f>
        <v>0</v>
      </c>
      <c r="J142" s="18">
        <f>SUM(J143:J144)</f>
        <v>36588</v>
      </c>
      <c r="K142" s="18">
        <f>SUM(K143:K144)</f>
        <v>14656</v>
      </c>
      <c r="L142" s="18">
        <f>SUM(L143:L144)</f>
        <v>0</v>
      </c>
      <c r="M142" s="18">
        <f>SUM(M143:M144)</f>
        <v>0</v>
      </c>
      <c r="N142" s="18">
        <f>SUM(N143:N144)</f>
        <v>14656</v>
      </c>
      <c r="O142" s="19">
        <f t="shared" si="0"/>
        <v>166.82473098668612</v>
      </c>
    </row>
    <row r="143" spans="1:15" s="1" customFormat="1" ht="45.75" customHeight="1" outlineLevel="6">
      <c r="A143" s="16" t="s">
        <v>278</v>
      </c>
      <c r="B143" s="17" t="s">
        <v>279</v>
      </c>
      <c r="C143" s="18">
        <f aca="true" t="shared" si="289" ref="C143:C144">SUM(D143:F143)</f>
        <v>21932</v>
      </c>
      <c r="D143" s="18"/>
      <c r="E143" s="18"/>
      <c r="F143" s="18">
        <v>21932</v>
      </c>
      <c r="G143" s="18">
        <f aca="true" t="shared" si="290" ref="G143:G144">SUM(H143:J143)</f>
        <v>21658</v>
      </c>
      <c r="H143" s="18"/>
      <c r="I143" s="18"/>
      <c r="J143" s="18">
        <v>21658</v>
      </c>
      <c r="K143" s="18">
        <f aca="true" t="shared" si="291" ref="K143:K144">SUM(L143:N143)</f>
        <v>-274</v>
      </c>
      <c r="L143" s="18">
        <f aca="true" t="shared" si="292" ref="L143:L144">SUM(H143-D143)</f>
        <v>0</v>
      </c>
      <c r="M143" s="18">
        <f aca="true" t="shared" si="293" ref="M143:M144">SUM(I143-E143)</f>
        <v>0</v>
      </c>
      <c r="N143" s="18">
        <f aca="true" t="shared" si="294" ref="N143:N144">SUM(J143-F143)</f>
        <v>-274</v>
      </c>
      <c r="O143" s="19">
        <f t="shared" si="0"/>
        <v>98.75068393215393</v>
      </c>
    </row>
    <row r="144" spans="1:15" s="1" customFormat="1" ht="65.25" customHeight="1" outlineLevel="6">
      <c r="A144" s="16" t="s">
        <v>280</v>
      </c>
      <c r="B144" s="17" t="s">
        <v>281</v>
      </c>
      <c r="C144" s="18">
        <f t="shared" si="289"/>
        <v>0</v>
      </c>
      <c r="D144" s="18"/>
      <c r="E144" s="18"/>
      <c r="F144" s="18"/>
      <c r="G144" s="18">
        <f t="shared" si="290"/>
        <v>14930</v>
      </c>
      <c r="H144" s="18"/>
      <c r="I144" s="18"/>
      <c r="J144" s="18">
        <v>14930</v>
      </c>
      <c r="K144" s="18">
        <f t="shared" si="291"/>
        <v>14930</v>
      </c>
      <c r="L144" s="18">
        <f t="shared" si="292"/>
        <v>0</v>
      </c>
      <c r="M144" s="18">
        <f t="shared" si="293"/>
        <v>0</v>
      </c>
      <c r="N144" s="18">
        <f t="shared" si="294"/>
        <v>14930</v>
      </c>
      <c r="O144" s="19" t="e">
        <f t="shared" si="0"/>
        <v>#DIV/0!</v>
      </c>
    </row>
    <row r="145" spans="1:15" s="1" customFormat="1" ht="35.25" customHeight="1" outlineLevel="2">
      <c r="A145" s="12" t="s">
        <v>282</v>
      </c>
      <c r="B145" s="13" t="s">
        <v>283</v>
      </c>
      <c r="C145" s="14">
        <f aca="true" t="shared" si="295" ref="C145:C146">SUM(C146)</f>
        <v>0</v>
      </c>
      <c r="D145" s="14">
        <f aca="true" t="shared" si="296" ref="D145:D146">SUM(D146)</f>
        <v>0</v>
      </c>
      <c r="E145" s="14">
        <f aca="true" t="shared" si="297" ref="E145:E146">SUM(E146)</f>
        <v>0</v>
      </c>
      <c r="F145" s="14">
        <f aca="true" t="shared" si="298" ref="F145:F146">SUM(F146)</f>
        <v>714636.8</v>
      </c>
      <c r="G145" s="14">
        <f aca="true" t="shared" si="299" ref="G145:G146">SUM(G146)</f>
        <v>0</v>
      </c>
      <c r="H145" s="14">
        <f aca="true" t="shared" si="300" ref="H145:H146">SUM(H146)</f>
        <v>0</v>
      </c>
      <c r="I145" s="14">
        <f aca="true" t="shared" si="301" ref="I145:I146">SUM(I146)</f>
        <v>0</v>
      </c>
      <c r="J145" s="14">
        <f aca="true" t="shared" si="302" ref="J145:J146">SUM(J146)</f>
        <v>857051.85</v>
      </c>
      <c r="K145" s="14">
        <f aca="true" t="shared" si="303" ref="K145:K146">SUM(K146)</f>
        <v>142415.04999999993</v>
      </c>
      <c r="L145" s="14">
        <f aca="true" t="shared" si="304" ref="L145:L146">SUM(L146)</f>
        <v>0</v>
      </c>
      <c r="M145" s="14">
        <f aca="true" t="shared" si="305" ref="M145:M146">SUM(M146)</f>
        <v>0</v>
      </c>
      <c r="N145" s="14">
        <f aca="true" t="shared" si="306" ref="N145:N146">SUM(N146)</f>
        <v>142415.04999999993</v>
      </c>
      <c r="O145" s="15" t="e">
        <f t="shared" si="0"/>
        <v>#DIV/0!</v>
      </c>
    </row>
    <row r="146" spans="1:15" s="1" customFormat="1" ht="33" customHeight="1" outlineLevel="4">
      <c r="A146" s="16" t="s">
        <v>284</v>
      </c>
      <c r="B146" s="17" t="s">
        <v>285</v>
      </c>
      <c r="C146" s="18">
        <f t="shared" si="295"/>
        <v>714636.8</v>
      </c>
      <c r="D146" s="18">
        <f t="shared" si="296"/>
        <v>0</v>
      </c>
      <c r="E146" s="18">
        <f t="shared" si="297"/>
        <v>0</v>
      </c>
      <c r="F146" s="18">
        <f t="shared" si="298"/>
        <v>714636.8</v>
      </c>
      <c r="G146" s="18">
        <f t="shared" si="299"/>
        <v>857051.85</v>
      </c>
      <c r="H146" s="18">
        <f t="shared" si="300"/>
        <v>0</v>
      </c>
      <c r="I146" s="18">
        <f t="shared" si="301"/>
        <v>0</v>
      </c>
      <c r="J146" s="18">
        <f t="shared" si="302"/>
        <v>857051.85</v>
      </c>
      <c r="K146" s="18">
        <f t="shared" si="303"/>
        <v>142415.04999999993</v>
      </c>
      <c r="L146" s="18">
        <f t="shared" si="304"/>
        <v>0</v>
      </c>
      <c r="M146" s="18">
        <f t="shared" si="305"/>
        <v>0</v>
      </c>
      <c r="N146" s="18">
        <f t="shared" si="306"/>
        <v>142415.04999999993</v>
      </c>
      <c r="O146" s="19">
        <f t="shared" si="0"/>
        <v>119.92831183616627</v>
      </c>
    </row>
    <row r="147" spans="1:15" s="1" customFormat="1" ht="66" customHeight="1" outlineLevel="6">
      <c r="A147" s="16" t="s">
        <v>286</v>
      </c>
      <c r="B147" s="17" t="s">
        <v>287</v>
      </c>
      <c r="C147" s="18">
        <f>SUM(D147:F147)</f>
        <v>714636.8</v>
      </c>
      <c r="D147" s="18"/>
      <c r="E147" s="18"/>
      <c r="F147" s="18">
        <v>714636.8</v>
      </c>
      <c r="G147" s="18">
        <f>SUM(H147:J147)</f>
        <v>857051.85</v>
      </c>
      <c r="H147" s="18"/>
      <c r="I147" s="18"/>
      <c r="J147" s="18">
        <v>857051.85</v>
      </c>
      <c r="K147" s="18">
        <f>SUM(L147:N147)</f>
        <v>142415.04999999993</v>
      </c>
      <c r="L147" s="18">
        <f>SUM(H147-D147)</f>
        <v>0</v>
      </c>
      <c r="M147" s="18">
        <f>SUM(I147-E147)</f>
        <v>0</v>
      </c>
      <c r="N147" s="18">
        <f>SUM(J147-F147)</f>
        <v>142415.04999999993</v>
      </c>
      <c r="O147" s="19">
        <f t="shared" si="0"/>
        <v>119.92831183616627</v>
      </c>
    </row>
    <row r="148" spans="1:15" s="1" customFormat="1" ht="48" customHeight="1" outlineLevel="2">
      <c r="A148" s="12" t="s">
        <v>288</v>
      </c>
      <c r="B148" s="13" t="s">
        <v>289</v>
      </c>
      <c r="C148" s="14">
        <f>SUM(C149+C152+C154)</f>
        <v>232724.72999999998</v>
      </c>
      <c r="D148" s="14">
        <f>SUM(D149+D152+D154)</f>
        <v>0</v>
      </c>
      <c r="E148" s="14">
        <f>SUM(E149+E152+E154)</f>
        <v>0</v>
      </c>
      <c r="F148" s="14">
        <f>SUM(F149+F152+F154)</f>
        <v>232724.72999999998</v>
      </c>
      <c r="G148" s="14">
        <f>SUM(G149+G152+G154)</f>
        <v>207387.91</v>
      </c>
      <c r="H148" s="14">
        <f>SUM(H149+H152+H154)</f>
        <v>0</v>
      </c>
      <c r="I148" s="14">
        <f>SUM(I149+I152+I154)</f>
        <v>0</v>
      </c>
      <c r="J148" s="14">
        <f>SUM(J149+J152+J154)</f>
        <v>207387.91</v>
      </c>
      <c r="K148" s="14">
        <f>SUM(K149+K152+K154)</f>
        <v>-25336.81999999999</v>
      </c>
      <c r="L148" s="14">
        <f>SUM(L149+L152+L154)</f>
        <v>0</v>
      </c>
      <c r="M148" s="14">
        <f>SUM(M149+M152+M154)</f>
        <v>0</v>
      </c>
      <c r="N148" s="14">
        <f>SUM(N149+N152+N154)</f>
        <v>-25336.81999999999</v>
      </c>
      <c r="O148" s="15">
        <f t="shared" si="0"/>
        <v>89.11296620690032</v>
      </c>
    </row>
    <row r="149" spans="1:15" s="1" customFormat="1" ht="49.5" customHeight="1" outlineLevel="4">
      <c r="A149" s="16" t="s">
        <v>290</v>
      </c>
      <c r="B149" s="17" t="s">
        <v>291</v>
      </c>
      <c r="C149" s="18">
        <f>SUM(C150:C151)</f>
        <v>117711.18</v>
      </c>
      <c r="D149" s="18">
        <f>SUM(D150:D151)</f>
        <v>0</v>
      </c>
      <c r="E149" s="18">
        <f>SUM(E150:E151)</f>
        <v>0</v>
      </c>
      <c r="F149" s="18">
        <f>SUM(F150:F151)</f>
        <v>117711.18</v>
      </c>
      <c r="G149" s="18">
        <f>SUM(G150:G151)</f>
        <v>95735.02</v>
      </c>
      <c r="H149" s="18">
        <f>SUM(H150:H151)</f>
        <v>0</v>
      </c>
      <c r="I149" s="18">
        <f>SUM(I150:I151)</f>
        <v>0</v>
      </c>
      <c r="J149" s="18">
        <f>SUM(J150:J151)</f>
        <v>95735.02</v>
      </c>
      <c r="K149" s="18">
        <f>SUM(K150:K151)</f>
        <v>-21976.15999999999</v>
      </c>
      <c r="L149" s="18">
        <f>SUM(L150:L151)</f>
        <v>0</v>
      </c>
      <c r="M149" s="18">
        <f>SUM(M150:M151)</f>
        <v>0</v>
      </c>
      <c r="N149" s="18">
        <f>SUM(N150:N151)</f>
        <v>-21976.15999999999</v>
      </c>
      <c r="O149" s="19">
        <f t="shared" si="0"/>
        <v>81.33043947057536</v>
      </c>
    </row>
    <row r="150" spans="1:15" s="1" customFormat="1" ht="81" customHeight="1" outlineLevel="6">
      <c r="A150" s="16" t="s">
        <v>292</v>
      </c>
      <c r="B150" s="17" t="s">
        <v>293</v>
      </c>
      <c r="C150" s="18">
        <f aca="true" t="shared" si="307" ref="C150:C151">SUM(D150:F150)</f>
        <v>110711.18</v>
      </c>
      <c r="D150" s="18"/>
      <c r="E150" s="18"/>
      <c r="F150" s="18">
        <v>110711.18</v>
      </c>
      <c r="G150" s="18">
        <f aca="true" t="shared" si="308" ref="G150:G151">SUM(H150:J150)</f>
        <v>88735.02</v>
      </c>
      <c r="H150" s="18"/>
      <c r="I150" s="18"/>
      <c r="J150" s="18">
        <v>88735.02</v>
      </c>
      <c r="K150" s="18">
        <f aca="true" t="shared" si="309" ref="K150:K151">SUM(L150:N150)</f>
        <v>-21976.15999999999</v>
      </c>
      <c r="L150" s="18">
        <f aca="true" t="shared" si="310" ref="L150:L151">SUM(H150-D150)</f>
        <v>0</v>
      </c>
      <c r="M150" s="18">
        <f aca="true" t="shared" si="311" ref="M150:M151">SUM(I150-E150)</f>
        <v>0</v>
      </c>
      <c r="N150" s="18">
        <f aca="true" t="shared" si="312" ref="N150:N151">SUM(J150-F150)</f>
        <v>-21976.15999999999</v>
      </c>
      <c r="O150" s="19">
        <f t="shared" si="0"/>
        <v>80.15000833700807</v>
      </c>
    </row>
    <row r="151" spans="1:15" s="1" customFormat="1" ht="33.75" customHeight="1" outlineLevel="6">
      <c r="A151" s="21" t="s">
        <v>294</v>
      </c>
      <c r="B151" s="22" t="s">
        <v>295</v>
      </c>
      <c r="C151" s="18">
        <f t="shared" si="307"/>
        <v>7000</v>
      </c>
      <c r="D151" s="18"/>
      <c r="E151" s="18"/>
      <c r="F151" s="18">
        <v>7000</v>
      </c>
      <c r="G151" s="18">
        <f t="shared" si="308"/>
        <v>7000</v>
      </c>
      <c r="H151" s="18"/>
      <c r="I151" s="18"/>
      <c r="J151" s="18">
        <v>7000</v>
      </c>
      <c r="K151" s="18">
        <f t="shared" si="309"/>
        <v>0</v>
      </c>
      <c r="L151" s="18">
        <f t="shared" si="310"/>
        <v>0</v>
      </c>
      <c r="M151" s="18">
        <f t="shared" si="311"/>
        <v>0</v>
      </c>
      <c r="N151" s="18">
        <f t="shared" si="312"/>
        <v>0</v>
      </c>
      <c r="O151" s="19">
        <f t="shared" si="0"/>
        <v>100</v>
      </c>
    </row>
    <row r="152" spans="1:15" s="1" customFormat="1" ht="46.5" customHeight="1" outlineLevel="4">
      <c r="A152" s="16" t="s">
        <v>296</v>
      </c>
      <c r="B152" s="17" t="s">
        <v>297</v>
      </c>
      <c r="C152" s="18">
        <f>SUM(C153)</f>
        <v>12213.55</v>
      </c>
      <c r="D152" s="18">
        <f>SUM(D153)</f>
        <v>0</v>
      </c>
      <c r="E152" s="18">
        <f>SUM(E153)</f>
        <v>0</v>
      </c>
      <c r="F152" s="18">
        <f>SUM(F153)</f>
        <v>12213.55</v>
      </c>
      <c r="G152" s="18">
        <f>SUM(G153)</f>
        <v>7352.89</v>
      </c>
      <c r="H152" s="18">
        <f>SUM(H153)</f>
        <v>0</v>
      </c>
      <c r="I152" s="18">
        <f>SUM(I153)</f>
        <v>0</v>
      </c>
      <c r="J152" s="18">
        <f>SUM(J153)</f>
        <v>7352.89</v>
      </c>
      <c r="K152" s="18">
        <f>SUM(K153)</f>
        <v>-4860.659999999999</v>
      </c>
      <c r="L152" s="18">
        <f>SUM(L153)</f>
        <v>0</v>
      </c>
      <c r="M152" s="18">
        <f>SUM(M153)</f>
        <v>0</v>
      </c>
      <c r="N152" s="18">
        <f>SUM(N153)</f>
        <v>-4860.659999999999</v>
      </c>
      <c r="O152" s="19">
        <f t="shared" si="0"/>
        <v>60.20272566125329</v>
      </c>
    </row>
    <row r="153" spans="1:15" s="1" customFormat="1" ht="15" customHeight="1" outlineLevel="6">
      <c r="A153" s="16" t="s">
        <v>298</v>
      </c>
      <c r="B153" s="17" t="s">
        <v>299</v>
      </c>
      <c r="C153" s="18">
        <f>SUM(D153:F153)</f>
        <v>12213.55</v>
      </c>
      <c r="D153" s="18"/>
      <c r="E153" s="18"/>
      <c r="F153" s="18">
        <v>12213.55</v>
      </c>
      <c r="G153" s="18">
        <f>SUM(H153:J153)</f>
        <v>7352.89</v>
      </c>
      <c r="H153" s="18"/>
      <c r="I153" s="18"/>
      <c r="J153" s="18">
        <v>7352.89</v>
      </c>
      <c r="K153" s="18">
        <f>SUM(L153:N153)</f>
        <v>-4860.659999999999</v>
      </c>
      <c r="L153" s="18">
        <f>SUM(H153-D153)</f>
        <v>0</v>
      </c>
      <c r="M153" s="18">
        <f>SUM(I153-E153)</f>
        <v>0</v>
      </c>
      <c r="N153" s="18">
        <f>SUM(J153-F153)</f>
        <v>-4860.659999999999</v>
      </c>
      <c r="O153" s="19">
        <f t="shared" si="0"/>
        <v>60.20272566125329</v>
      </c>
    </row>
    <row r="154" spans="1:15" s="1" customFormat="1" ht="50.25" customHeight="1" outlineLevel="4">
      <c r="A154" s="16" t="s">
        <v>300</v>
      </c>
      <c r="B154" s="17" t="s">
        <v>301</v>
      </c>
      <c r="C154" s="18">
        <f>SUM(C155)</f>
        <v>102800</v>
      </c>
      <c r="D154" s="18">
        <f>SUM(D155)</f>
        <v>0</v>
      </c>
      <c r="E154" s="18">
        <f>SUM(E155)</f>
        <v>0</v>
      </c>
      <c r="F154" s="18">
        <f>SUM(F155)</f>
        <v>102800</v>
      </c>
      <c r="G154" s="18">
        <f>SUM(G155)</f>
        <v>104300</v>
      </c>
      <c r="H154" s="18">
        <f>SUM(H155)</f>
        <v>0</v>
      </c>
      <c r="I154" s="18">
        <f>SUM(I155)</f>
        <v>0</v>
      </c>
      <c r="J154" s="18">
        <f>SUM(J155)</f>
        <v>104300</v>
      </c>
      <c r="K154" s="18">
        <f>SUM(K155)</f>
        <v>1500</v>
      </c>
      <c r="L154" s="18">
        <f>SUM(L155)</f>
        <v>0</v>
      </c>
      <c r="M154" s="18">
        <f>SUM(M155)</f>
        <v>0</v>
      </c>
      <c r="N154" s="18">
        <f>SUM(N155)</f>
        <v>1500</v>
      </c>
      <c r="O154" s="19">
        <f t="shared" si="0"/>
        <v>101.45914396887159</v>
      </c>
    </row>
    <row r="155" spans="1:15" s="1" customFormat="1" ht="35.25" customHeight="1" outlineLevel="5">
      <c r="A155" s="16" t="s">
        <v>302</v>
      </c>
      <c r="B155" s="17" t="s">
        <v>303</v>
      </c>
      <c r="C155" s="18">
        <f>SUM(D155:F155)</f>
        <v>102800</v>
      </c>
      <c r="D155" s="18"/>
      <c r="E155" s="18"/>
      <c r="F155" s="18">
        <v>102800</v>
      </c>
      <c r="G155" s="18">
        <f>SUM(H155:J155)</f>
        <v>104300</v>
      </c>
      <c r="H155" s="18"/>
      <c r="I155" s="18"/>
      <c r="J155" s="18">
        <v>104300</v>
      </c>
      <c r="K155" s="18">
        <f>SUM(L155:N155)</f>
        <v>1500</v>
      </c>
      <c r="L155" s="18">
        <f>SUM(H155-D155)</f>
        <v>0</v>
      </c>
      <c r="M155" s="18">
        <f>SUM(I155-E155)</f>
        <v>0</v>
      </c>
      <c r="N155" s="18">
        <f>SUM(J155-F155)</f>
        <v>1500</v>
      </c>
      <c r="O155" s="19">
        <f t="shared" si="0"/>
        <v>101.45914396887159</v>
      </c>
    </row>
    <row r="156" spans="1:15" s="1" customFormat="1" ht="62.25" customHeight="1" outlineLevel="2">
      <c r="A156" s="12" t="s">
        <v>304</v>
      </c>
      <c r="B156" s="13" t="s">
        <v>305</v>
      </c>
      <c r="C156" s="14">
        <f>SUM(C157)</f>
        <v>40749</v>
      </c>
      <c r="D156" s="14">
        <f>SUM(D157)</f>
        <v>0</v>
      </c>
      <c r="E156" s="14">
        <f>SUM(E157)</f>
        <v>0</v>
      </c>
      <c r="F156" s="14">
        <f>SUM(F157)</f>
        <v>40749</v>
      </c>
      <c r="G156" s="14">
        <f>SUM(G157)</f>
        <v>57366</v>
      </c>
      <c r="H156" s="14">
        <f>SUM(H157)</f>
        <v>0</v>
      </c>
      <c r="I156" s="14">
        <f>SUM(I157)</f>
        <v>0</v>
      </c>
      <c r="J156" s="14">
        <f>SUM(J157)</f>
        <v>57366</v>
      </c>
      <c r="K156" s="14">
        <f>SUM(K157)</f>
        <v>16617</v>
      </c>
      <c r="L156" s="14">
        <f>SUM(L157)</f>
        <v>0</v>
      </c>
      <c r="M156" s="14">
        <f>SUM(M157)</f>
        <v>0</v>
      </c>
      <c r="N156" s="14">
        <f>SUM(N157)</f>
        <v>16617</v>
      </c>
      <c r="O156" s="15">
        <f t="shared" si="0"/>
        <v>140.77891481999558</v>
      </c>
    </row>
    <row r="157" spans="1:15" s="1" customFormat="1" ht="30.75" customHeight="1" outlineLevel="4">
      <c r="A157" s="16" t="s">
        <v>204</v>
      </c>
      <c r="B157" s="17" t="s">
        <v>306</v>
      </c>
      <c r="C157" s="18">
        <f>SUM(C158:C159)</f>
        <v>40749</v>
      </c>
      <c r="D157" s="18">
        <f>SUM(D158:D159)</f>
        <v>0</v>
      </c>
      <c r="E157" s="18">
        <f>SUM(E158:E159)</f>
        <v>0</v>
      </c>
      <c r="F157" s="18">
        <f>SUM(F158:F159)</f>
        <v>40749</v>
      </c>
      <c r="G157" s="18">
        <f>SUM(G158:G159)</f>
        <v>57366</v>
      </c>
      <c r="H157" s="18">
        <f>SUM(H158:H159)</f>
        <v>0</v>
      </c>
      <c r="I157" s="18">
        <f>SUM(I158:I159)</f>
        <v>0</v>
      </c>
      <c r="J157" s="18">
        <f>SUM(J158:J159)</f>
        <v>57366</v>
      </c>
      <c r="K157" s="18">
        <f>SUM(K158:K159)</f>
        <v>16617</v>
      </c>
      <c r="L157" s="18">
        <f>SUM(L158:L159)</f>
        <v>0</v>
      </c>
      <c r="M157" s="18">
        <f>SUM(M158:M159)</f>
        <v>0</v>
      </c>
      <c r="N157" s="18">
        <f>SUM(N158:N159)</f>
        <v>16617</v>
      </c>
      <c r="O157" s="19">
        <f t="shared" si="0"/>
        <v>140.77891481999558</v>
      </c>
    </row>
    <row r="158" spans="1:15" s="1" customFormat="1" ht="47.25" customHeight="1" outlineLevel="6">
      <c r="A158" s="16" t="s">
        <v>307</v>
      </c>
      <c r="B158" s="17" t="s">
        <v>308</v>
      </c>
      <c r="C158" s="18">
        <f aca="true" t="shared" si="313" ref="C158:C159">SUM(D158:F158)</f>
        <v>23769</v>
      </c>
      <c r="D158" s="18"/>
      <c r="E158" s="18"/>
      <c r="F158" s="18">
        <v>23769</v>
      </c>
      <c r="G158" s="18">
        <f aca="true" t="shared" si="314" ref="G158:G159">SUM(H158:J158)</f>
        <v>43366</v>
      </c>
      <c r="H158" s="18"/>
      <c r="I158" s="18"/>
      <c r="J158" s="18">
        <v>43366</v>
      </c>
      <c r="K158" s="18">
        <f aca="true" t="shared" si="315" ref="K158:K159">SUM(L158:N158)</f>
        <v>19597</v>
      </c>
      <c r="L158" s="18">
        <f aca="true" t="shared" si="316" ref="L158:L159">SUM(H158-D158)</f>
        <v>0</v>
      </c>
      <c r="M158" s="18">
        <f aca="true" t="shared" si="317" ref="M158:M159">SUM(I158-E158)</f>
        <v>0</v>
      </c>
      <c r="N158" s="18">
        <f aca="true" t="shared" si="318" ref="N158:N159">SUM(J158-F158)</f>
        <v>19597</v>
      </c>
      <c r="O158" s="19">
        <f t="shared" si="0"/>
        <v>182.44772602970255</v>
      </c>
    </row>
    <row r="159" spans="1:15" s="1" customFormat="1" ht="30.75" customHeight="1" outlineLevel="6">
      <c r="A159" s="16" t="s">
        <v>309</v>
      </c>
      <c r="B159" s="17" t="s">
        <v>310</v>
      </c>
      <c r="C159" s="18">
        <f t="shared" si="313"/>
        <v>16980</v>
      </c>
      <c r="D159" s="18"/>
      <c r="E159" s="18"/>
      <c r="F159" s="18">
        <v>16980</v>
      </c>
      <c r="G159" s="18">
        <f t="shared" si="314"/>
        <v>14000</v>
      </c>
      <c r="H159" s="18"/>
      <c r="I159" s="18"/>
      <c r="J159" s="18">
        <v>14000</v>
      </c>
      <c r="K159" s="18">
        <f t="shared" si="315"/>
        <v>-2980</v>
      </c>
      <c r="L159" s="18">
        <f t="shared" si="316"/>
        <v>0</v>
      </c>
      <c r="M159" s="18">
        <f t="shared" si="317"/>
        <v>0</v>
      </c>
      <c r="N159" s="18">
        <f t="shared" si="318"/>
        <v>-2980</v>
      </c>
      <c r="O159" s="19">
        <f t="shared" si="0"/>
        <v>82.44994110718493</v>
      </c>
    </row>
    <row r="160" spans="1:15" s="1" customFormat="1" ht="32.25" customHeight="1" outlineLevel="2">
      <c r="A160" s="12" t="s">
        <v>311</v>
      </c>
      <c r="B160" s="13" t="s">
        <v>312</v>
      </c>
      <c r="C160" s="14">
        <f>SUM(C161)</f>
        <v>22803</v>
      </c>
      <c r="D160" s="14">
        <f>SUM(D161)</f>
        <v>0</v>
      </c>
      <c r="E160" s="14">
        <f>SUM(E161)</f>
        <v>0</v>
      </c>
      <c r="F160" s="14">
        <f>SUM(F161)</f>
        <v>22803</v>
      </c>
      <c r="G160" s="14">
        <f>SUM(G161)</f>
        <v>16532.36</v>
      </c>
      <c r="H160" s="14">
        <f>SUM(H161)</f>
        <v>0</v>
      </c>
      <c r="I160" s="14">
        <f>SUM(I161)</f>
        <v>0</v>
      </c>
      <c r="J160" s="14">
        <f>SUM(J161)</f>
        <v>16532.36</v>
      </c>
      <c r="K160" s="14">
        <f>SUM(K161)</f>
        <v>-6270.639999999999</v>
      </c>
      <c r="L160" s="14">
        <f>SUM(L161)</f>
        <v>0</v>
      </c>
      <c r="M160" s="14">
        <f>SUM(M161)</f>
        <v>0</v>
      </c>
      <c r="N160" s="14">
        <f>SUM(N161)</f>
        <v>-6270.639999999999</v>
      </c>
      <c r="O160" s="15">
        <f t="shared" si="0"/>
        <v>72.50081129675921</v>
      </c>
    </row>
    <row r="161" spans="1:15" s="1" customFormat="1" ht="33" customHeight="1" outlineLevel="4">
      <c r="A161" s="16" t="s">
        <v>313</v>
      </c>
      <c r="B161" s="17" t="s">
        <v>314</v>
      </c>
      <c r="C161" s="18">
        <f>SUM(C162:C163)</f>
        <v>22803</v>
      </c>
      <c r="D161" s="18">
        <f>SUM(D162:D163)</f>
        <v>0</v>
      </c>
      <c r="E161" s="18">
        <f>SUM(E162:E163)</f>
        <v>0</v>
      </c>
      <c r="F161" s="18">
        <f>SUM(F162:F163)</f>
        <v>22803</v>
      </c>
      <c r="G161" s="18">
        <f>SUM(G162:G163)</f>
        <v>16532.36</v>
      </c>
      <c r="H161" s="18">
        <f>SUM(H162:H163)</f>
        <v>0</v>
      </c>
      <c r="I161" s="18">
        <f>SUM(I162:I163)</f>
        <v>0</v>
      </c>
      <c r="J161" s="18">
        <f>SUM(J162:J163)</f>
        <v>16532.36</v>
      </c>
      <c r="K161" s="18">
        <f>SUM(K162:K163)</f>
        <v>-6270.639999999999</v>
      </c>
      <c r="L161" s="18">
        <f>SUM(L162:L163)</f>
        <v>0</v>
      </c>
      <c r="M161" s="18">
        <f>SUM(M162:M163)</f>
        <v>0</v>
      </c>
      <c r="N161" s="18">
        <f>SUM(N162:N163)</f>
        <v>-6270.639999999999</v>
      </c>
      <c r="O161" s="19">
        <f t="shared" si="0"/>
        <v>72.50081129675921</v>
      </c>
    </row>
    <row r="162" spans="1:15" s="1" customFormat="1" ht="15" customHeight="1" outlineLevel="6">
      <c r="A162" s="16" t="s">
        <v>315</v>
      </c>
      <c r="B162" s="17" t="s">
        <v>316</v>
      </c>
      <c r="C162" s="18">
        <f aca="true" t="shared" si="319" ref="C162:C163">SUM(D162:F162)</f>
        <v>22803</v>
      </c>
      <c r="D162" s="18"/>
      <c r="E162" s="18"/>
      <c r="F162" s="18">
        <v>22803</v>
      </c>
      <c r="G162" s="18">
        <f aca="true" t="shared" si="320" ref="G162:G163">SUM(H162:J162)</f>
        <v>11532.36</v>
      </c>
      <c r="H162" s="18"/>
      <c r="I162" s="18"/>
      <c r="J162" s="18">
        <v>11532.36</v>
      </c>
      <c r="K162" s="18">
        <f aca="true" t="shared" si="321" ref="K162:K163">SUM(L162:N162)</f>
        <v>-11270.64</v>
      </c>
      <c r="L162" s="18">
        <f aca="true" t="shared" si="322" ref="L162:L163">SUM(H162-D162)</f>
        <v>0</v>
      </c>
      <c r="M162" s="18">
        <f aca="true" t="shared" si="323" ref="M162:M163">SUM(I162-E162)</f>
        <v>0</v>
      </c>
      <c r="N162" s="18">
        <f aca="true" t="shared" si="324" ref="N162:N163">SUM(J162-F162)</f>
        <v>-11270.64</v>
      </c>
      <c r="O162" s="19">
        <f t="shared" si="0"/>
        <v>50.57387185896592</v>
      </c>
    </row>
    <row r="163" spans="1:15" s="1" customFormat="1" ht="15" customHeight="1" outlineLevel="6">
      <c r="A163" s="21" t="s">
        <v>317</v>
      </c>
      <c r="B163" s="22" t="s">
        <v>318</v>
      </c>
      <c r="C163" s="18">
        <f t="shared" si="319"/>
        <v>0</v>
      </c>
      <c r="D163" s="18"/>
      <c r="E163" s="18"/>
      <c r="F163" s="18"/>
      <c r="G163" s="18">
        <f t="shared" si="320"/>
        <v>5000</v>
      </c>
      <c r="H163" s="18"/>
      <c r="I163" s="18"/>
      <c r="J163" s="18">
        <v>5000</v>
      </c>
      <c r="K163" s="18">
        <f t="shared" si="321"/>
        <v>5000</v>
      </c>
      <c r="L163" s="18">
        <f t="shared" si="322"/>
        <v>0</v>
      </c>
      <c r="M163" s="18">
        <f t="shared" si="323"/>
        <v>0</v>
      </c>
      <c r="N163" s="18">
        <f t="shared" si="324"/>
        <v>5000</v>
      </c>
      <c r="O163" s="19" t="e">
        <f t="shared" si="0"/>
        <v>#DIV/0!</v>
      </c>
    </row>
    <row r="164" spans="1:15" s="1" customFormat="1" ht="64.5" customHeight="1" outlineLevel="2">
      <c r="A164" s="12" t="s">
        <v>319</v>
      </c>
      <c r="B164" s="13" t="s">
        <v>320</v>
      </c>
      <c r="C164" s="14">
        <f>SUM(C165+C167)</f>
        <v>14444579.729999999</v>
      </c>
      <c r="D164" s="14">
        <f>SUM(D165+D167)</f>
        <v>0</v>
      </c>
      <c r="E164" s="14">
        <f>SUM(E165+E167)</f>
        <v>0</v>
      </c>
      <c r="F164" s="14">
        <f>SUM(F165+F167)</f>
        <v>14444579.729999999</v>
      </c>
      <c r="G164" s="14">
        <f>SUM(G165+G167)</f>
        <v>15138410.91</v>
      </c>
      <c r="H164" s="14">
        <f>SUM(H165+H167)</f>
        <v>0</v>
      </c>
      <c r="I164" s="14">
        <f>SUM(I165+I167)</f>
        <v>0</v>
      </c>
      <c r="J164" s="14">
        <f>SUM(J165+J167)</f>
        <v>15138410.91</v>
      </c>
      <c r="K164" s="14">
        <f>SUM(K165+K167)</f>
        <v>693831.1800000004</v>
      </c>
      <c r="L164" s="14">
        <f>SUM(L165+L167)</f>
        <v>0</v>
      </c>
      <c r="M164" s="14">
        <f>SUM(M165+M167)</f>
        <v>0</v>
      </c>
      <c r="N164" s="14">
        <f>SUM(N165+N167)</f>
        <v>693831.1800000004</v>
      </c>
      <c r="O164" s="15">
        <f t="shared" si="0"/>
        <v>104.80340164247895</v>
      </c>
    </row>
    <row r="165" spans="1:15" s="1" customFormat="1" ht="61.5" customHeight="1" outlineLevel="4">
      <c r="A165" s="16" t="s">
        <v>321</v>
      </c>
      <c r="B165" s="17" t="s">
        <v>322</v>
      </c>
      <c r="C165" s="18">
        <f>SUM(C166)</f>
        <v>888893.61</v>
      </c>
      <c r="D165" s="18">
        <f>SUM(D166)</f>
        <v>0</v>
      </c>
      <c r="E165" s="18">
        <f>SUM(E166)</f>
        <v>0</v>
      </c>
      <c r="F165" s="18">
        <f>SUM(F166)</f>
        <v>888893.61</v>
      </c>
      <c r="G165" s="18">
        <f>SUM(G166)</f>
        <v>927609.89</v>
      </c>
      <c r="H165" s="18">
        <f>SUM(H166)</f>
        <v>0</v>
      </c>
      <c r="I165" s="18">
        <f>SUM(I166)</f>
        <v>0</v>
      </c>
      <c r="J165" s="18">
        <f>SUM(J166)</f>
        <v>927609.89</v>
      </c>
      <c r="K165" s="18">
        <f>SUM(K166)</f>
        <v>38716.28000000003</v>
      </c>
      <c r="L165" s="18">
        <f>SUM(L166)</f>
        <v>0</v>
      </c>
      <c r="M165" s="18">
        <f>SUM(M166)</f>
        <v>0</v>
      </c>
      <c r="N165" s="18">
        <f>SUM(N166)</f>
        <v>38716.28000000003</v>
      </c>
      <c r="O165" s="19">
        <f t="shared" si="0"/>
        <v>104.35555836654062</v>
      </c>
    </row>
    <row r="166" spans="1:15" s="1" customFormat="1" ht="33" customHeight="1" outlineLevel="6">
      <c r="A166" s="16" t="s">
        <v>323</v>
      </c>
      <c r="B166" s="17" t="s">
        <v>324</v>
      </c>
      <c r="C166" s="18">
        <f>SUM(D166:F166)</f>
        <v>888893.61</v>
      </c>
      <c r="D166" s="18"/>
      <c r="E166" s="18"/>
      <c r="F166" s="18">
        <v>888893.61</v>
      </c>
      <c r="G166" s="18">
        <f>SUM(H166:J166)</f>
        <v>927609.89</v>
      </c>
      <c r="H166" s="18"/>
      <c r="I166" s="18"/>
      <c r="J166" s="18">
        <v>927609.89</v>
      </c>
      <c r="K166" s="18">
        <f>SUM(L166:N166)</f>
        <v>38716.28000000003</v>
      </c>
      <c r="L166" s="18">
        <f>SUM(H166-D166)</f>
        <v>0</v>
      </c>
      <c r="M166" s="18">
        <f>SUM(I166-E166)</f>
        <v>0</v>
      </c>
      <c r="N166" s="18">
        <f>SUM(J166-F166)</f>
        <v>38716.28000000003</v>
      </c>
      <c r="O166" s="19">
        <f t="shared" si="0"/>
        <v>104.35555836654062</v>
      </c>
    </row>
    <row r="167" spans="1:15" s="1" customFormat="1" ht="64.5" customHeight="1" outlineLevel="4">
      <c r="A167" s="16" t="s">
        <v>98</v>
      </c>
      <c r="B167" s="17" t="s">
        <v>325</v>
      </c>
      <c r="C167" s="18">
        <f>SUM(C168)</f>
        <v>13555686.12</v>
      </c>
      <c r="D167" s="18">
        <f>SUM(D168)</f>
        <v>0</v>
      </c>
      <c r="E167" s="18">
        <f>SUM(E168)</f>
        <v>0</v>
      </c>
      <c r="F167" s="18">
        <f>SUM(F168)</f>
        <v>13555686.12</v>
      </c>
      <c r="G167" s="18">
        <f>SUM(G168)</f>
        <v>14210801.02</v>
      </c>
      <c r="H167" s="18">
        <f>SUM(H168)</f>
        <v>0</v>
      </c>
      <c r="I167" s="18">
        <f>SUM(I168)</f>
        <v>0</v>
      </c>
      <c r="J167" s="18">
        <f>SUM(J168)</f>
        <v>14210801.02</v>
      </c>
      <c r="K167" s="18">
        <f>SUM(K168)</f>
        <v>655114.9000000004</v>
      </c>
      <c r="L167" s="18">
        <f>SUM(L168)</f>
        <v>0</v>
      </c>
      <c r="M167" s="18">
        <f>SUM(M168)</f>
        <v>0</v>
      </c>
      <c r="N167" s="18">
        <f>SUM(N168)</f>
        <v>655114.9000000004</v>
      </c>
      <c r="O167" s="19">
        <f t="shared" si="0"/>
        <v>104.83276828779213</v>
      </c>
    </row>
    <row r="168" spans="1:15" s="1" customFormat="1" ht="45.75" customHeight="1" outlineLevel="6">
      <c r="A168" s="16" t="s">
        <v>326</v>
      </c>
      <c r="B168" s="17" t="s">
        <v>327</v>
      </c>
      <c r="C168" s="18">
        <f>SUM(D168:F168)</f>
        <v>13555686.12</v>
      </c>
      <c r="D168" s="18"/>
      <c r="E168" s="18"/>
      <c r="F168" s="18">
        <v>13555686.12</v>
      </c>
      <c r="G168" s="18">
        <f>SUM(H168:J168)</f>
        <v>14210801.02</v>
      </c>
      <c r="H168" s="18"/>
      <c r="I168" s="18"/>
      <c r="J168" s="18">
        <v>14210801.02</v>
      </c>
      <c r="K168" s="18">
        <f>SUM(L168:N168)</f>
        <v>655114.9000000004</v>
      </c>
      <c r="L168" s="18">
        <f>SUM(H168-D168)</f>
        <v>0</v>
      </c>
      <c r="M168" s="18">
        <f>SUM(I168-E168)</f>
        <v>0</v>
      </c>
      <c r="N168" s="18">
        <f>SUM(J168-F168)</f>
        <v>655114.9000000004</v>
      </c>
      <c r="O168" s="19">
        <f t="shared" si="0"/>
        <v>104.83276828779213</v>
      </c>
    </row>
    <row r="169" spans="1:15" s="1" customFormat="1" ht="66" customHeight="1" outlineLevel="1">
      <c r="A169" s="12" t="s">
        <v>328</v>
      </c>
      <c r="B169" s="13" t="s">
        <v>329</v>
      </c>
      <c r="C169" s="14">
        <f>SUM(C170+C176)</f>
        <v>114024.41</v>
      </c>
      <c r="D169" s="14">
        <f>SUM(D170+D176)</f>
        <v>0</v>
      </c>
      <c r="E169" s="14">
        <f>SUM(E170+E176)</f>
        <v>0</v>
      </c>
      <c r="F169" s="14">
        <f>SUM(F170+F176)</f>
        <v>132024.41</v>
      </c>
      <c r="G169" s="14">
        <f>SUM(G170+G176)</f>
        <v>486106.57999999996</v>
      </c>
      <c r="H169" s="14">
        <f>SUM(H170+H176)</f>
        <v>0</v>
      </c>
      <c r="I169" s="14">
        <f>SUM(I170+I176)</f>
        <v>0</v>
      </c>
      <c r="J169" s="14">
        <f>SUM(J170+J176)</f>
        <v>486106.57999999996</v>
      </c>
      <c r="K169" s="14">
        <f>SUM(K170+K176)</f>
        <v>354082.17</v>
      </c>
      <c r="L169" s="14">
        <f>SUM(L170+L176)</f>
        <v>0</v>
      </c>
      <c r="M169" s="14">
        <f>SUM(M170+M176)</f>
        <v>0</v>
      </c>
      <c r="N169" s="14">
        <f>SUM(N170+N176)</f>
        <v>354082.17</v>
      </c>
      <c r="O169" s="15">
        <f t="shared" si="0"/>
        <v>426.31799629570537</v>
      </c>
    </row>
    <row r="170" spans="1:15" s="1" customFormat="1" ht="48" customHeight="1" outlineLevel="2">
      <c r="A170" s="12" t="s">
        <v>330</v>
      </c>
      <c r="B170" s="13" t="s">
        <v>331</v>
      </c>
      <c r="C170" s="14">
        <f>SUM(C171)</f>
        <v>114024.41</v>
      </c>
      <c r="D170" s="14">
        <f>SUM(D171)</f>
        <v>0</v>
      </c>
      <c r="E170" s="14">
        <f>SUM(E171)</f>
        <v>0</v>
      </c>
      <c r="F170" s="14">
        <f>SUM(F171)</f>
        <v>114024.41</v>
      </c>
      <c r="G170" s="14">
        <f>SUM(G171)</f>
        <v>486106.57999999996</v>
      </c>
      <c r="H170" s="14">
        <f>SUM(H171)</f>
        <v>0</v>
      </c>
      <c r="I170" s="14">
        <f>SUM(I171)</f>
        <v>0</v>
      </c>
      <c r="J170" s="14">
        <f>SUM(J171)</f>
        <v>486106.57999999996</v>
      </c>
      <c r="K170" s="14">
        <f>SUM(K171)</f>
        <v>372082.17</v>
      </c>
      <c r="L170" s="14">
        <f>SUM(L171)</f>
        <v>0</v>
      </c>
      <c r="M170" s="14">
        <f>SUM(M171)</f>
        <v>0</v>
      </c>
      <c r="N170" s="14">
        <f>SUM(N171)</f>
        <v>372082.17</v>
      </c>
      <c r="O170" s="15">
        <f t="shared" si="0"/>
        <v>426.31799629570537</v>
      </c>
    </row>
    <row r="171" spans="1:15" s="1" customFormat="1" ht="33.75" customHeight="1" outlineLevel="4">
      <c r="A171" s="16" t="s">
        <v>332</v>
      </c>
      <c r="B171" s="17" t="s">
        <v>333</v>
      </c>
      <c r="C171" s="18">
        <f>SUM(C172:C175)</f>
        <v>114024.41</v>
      </c>
      <c r="D171" s="18">
        <f>SUM(D172:D175)</f>
        <v>0</v>
      </c>
      <c r="E171" s="18">
        <f>SUM(E172:E175)</f>
        <v>0</v>
      </c>
      <c r="F171" s="18">
        <f>SUM(F172:F175)</f>
        <v>114024.41</v>
      </c>
      <c r="G171" s="18">
        <f>SUM(G172:G175)</f>
        <v>486106.57999999996</v>
      </c>
      <c r="H171" s="18">
        <f>SUM(H172:H175)</f>
        <v>0</v>
      </c>
      <c r="I171" s="18">
        <f>SUM(I172:I175)</f>
        <v>0</v>
      </c>
      <c r="J171" s="18">
        <f>SUM(J172:J175)</f>
        <v>486106.57999999996</v>
      </c>
      <c r="K171" s="18">
        <f>SUM(K172:K175)</f>
        <v>372082.17</v>
      </c>
      <c r="L171" s="18">
        <f>SUM(L172:L175)</f>
        <v>0</v>
      </c>
      <c r="M171" s="18">
        <f>SUM(M172:M175)</f>
        <v>0</v>
      </c>
      <c r="N171" s="18">
        <f>SUM(N172:N175)</f>
        <v>372082.17</v>
      </c>
      <c r="O171" s="19">
        <f t="shared" si="0"/>
        <v>426.31799629570537</v>
      </c>
    </row>
    <row r="172" spans="1:15" s="1" customFormat="1" ht="46.5" customHeight="1" outlineLevel="4">
      <c r="A172" s="16" t="s">
        <v>334</v>
      </c>
      <c r="B172" s="17" t="s">
        <v>335</v>
      </c>
      <c r="C172" s="18">
        <f aca="true" t="shared" si="325" ref="C172:C175">SUM(D172:F172)</f>
        <v>9292.16</v>
      </c>
      <c r="D172" s="18"/>
      <c r="E172" s="18"/>
      <c r="F172" s="18">
        <v>9292.16</v>
      </c>
      <c r="G172" s="18">
        <f aca="true" t="shared" si="326" ref="G172:G175">SUM(H172:J172)</f>
        <v>176071.46</v>
      </c>
      <c r="H172" s="18"/>
      <c r="I172" s="18"/>
      <c r="J172" s="18">
        <v>176071.46</v>
      </c>
      <c r="K172" s="18">
        <f aca="true" t="shared" si="327" ref="K172:K175">SUM(L172:N172)</f>
        <v>166779.3</v>
      </c>
      <c r="L172" s="18">
        <f aca="true" t="shared" si="328" ref="L172:L175">SUM(H172-D172)</f>
        <v>0</v>
      </c>
      <c r="M172" s="18">
        <f aca="true" t="shared" si="329" ref="M172:M175">SUM(I172-E172)</f>
        <v>0</v>
      </c>
      <c r="N172" s="18">
        <f aca="true" t="shared" si="330" ref="N172:N175">SUM(J172-F172)</f>
        <v>166779.3</v>
      </c>
      <c r="O172" s="19">
        <f t="shared" si="0"/>
        <v>1894.8388749225153</v>
      </c>
    </row>
    <row r="173" spans="1:15" s="1" customFormat="1" ht="46.5" customHeight="1" outlineLevel="4">
      <c r="A173" s="16" t="s">
        <v>336</v>
      </c>
      <c r="B173" s="20" t="s">
        <v>337</v>
      </c>
      <c r="C173" s="18">
        <f t="shared" si="325"/>
        <v>24000</v>
      </c>
      <c r="D173" s="18"/>
      <c r="E173" s="18"/>
      <c r="F173" s="18">
        <v>24000</v>
      </c>
      <c r="G173" s="18">
        <f t="shared" si="326"/>
        <v>1891.92</v>
      </c>
      <c r="H173" s="18"/>
      <c r="I173" s="18"/>
      <c r="J173" s="18">
        <v>1891.92</v>
      </c>
      <c r="K173" s="18">
        <f t="shared" si="327"/>
        <v>-22108.08</v>
      </c>
      <c r="L173" s="18">
        <f t="shared" si="328"/>
        <v>0</v>
      </c>
      <c r="M173" s="18">
        <f t="shared" si="329"/>
        <v>0</v>
      </c>
      <c r="N173" s="18">
        <f t="shared" si="330"/>
        <v>-22108.08</v>
      </c>
      <c r="O173" s="19">
        <f t="shared" si="0"/>
        <v>7.883</v>
      </c>
    </row>
    <row r="174" spans="1:15" s="1" customFormat="1" ht="82.5" customHeight="1" outlineLevel="4">
      <c r="A174" s="16" t="s">
        <v>338</v>
      </c>
      <c r="B174" s="20" t="s">
        <v>339</v>
      </c>
      <c r="C174" s="18">
        <f t="shared" si="325"/>
        <v>13500</v>
      </c>
      <c r="D174" s="18"/>
      <c r="E174" s="18"/>
      <c r="F174" s="18">
        <v>13500</v>
      </c>
      <c r="G174" s="18">
        <f t="shared" si="326"/>
        <v>9000</v>
      </c>
      <c r="H174" s="18"/>
      <c r="I174" s="18"/>
      <c r="J174" s="18">
        <v>9000</v>
      </c>
      <c r="K174" s="18">
        <f t="shared" si="327"/>
        <v>-4500</v>
      </c>
      <c r="L174" s="18">
        <f t="shared" si="328"/>
        <v>0</v>
      </c>
      <c r="M174" s="18">
        <f t="shared" si="329"/>
        <v>0</v>
      </c>
      <c r="N174" s="18">
        <f t="shared" si="330"/>
        <v>-4500</v>
      </c>
      <c r="O174" s="19">
        <f t="shared" si="0"/>
        <v>66.66666666666666</v>
      </c>
    </row>
    <row r="175" spans="1:15" s="1" customFormat="1" ht="46.5" customHeight="1" outlineLevel="6">
      <c r="A175" s="16" t="s">
        <v>340</v>
      </c>
      <c r="B175" s="17" t="s">
        <v>341</v>
      </c>
      <c r="C175" s="18">
        <f t="shared" si="325"/>
        <v>67232.25</v>
      </c>
      <c r="D175" s="18"/>
      <c r="E175" s="18"/>
      <c r="F175" s="18">
        <v>67232.25</v>
      </c>
      <c r="G175" s="18">
        <f t="shared" si="326"/>
        <v>299143.2</v>
      </c>
      <c r="H175" s="18"/>
      <c r="I175" s="18"/>
      <c r="J175" s="18">
        <v>299143.2</v>
      </c>
      <c r="K175" s="18">
        <f t="shared" si="327"/>
        <v>231910.95</v>
      </c>
      <c r="L175" s="18">
        <f t="shared" si="328"/>
        <v>0</v>
      </c>
      <c r="M175" s="18">
        <f t="shared" si="329"/>
        <v>0</v>
      </c>
      <c r="N175" s="18">
        <f t="shared" si="330"/>
        <v>231910.95</v>
      </c>
      <c r="O175" s="19">
        <f t="shared" si="0"/>
        <v>444.9400399361913</v>
      </c>
    </row>
    <row r="176" spans="1:15" s="1" customFormat="1" ht="46.5" customHeight="1" outlineLevel="6">
      <c r="A176" s="12" t="s">
        <v>342</v>
      </c>
      <c r="B176" s="27" t="s">
        <v>343</v>
      </c>
      <c r="C176" s="14">
        <f aca="true" t="shared" si="331" ref="C176:C177">SUM(C177)</f>
        <v>0</v>
      </c>
      <c r="D176" s="14">
        <f aca="true" t="shared" si="332" ref="D176:D177">SUM(D177)</f>
        <v>0</v>
      </c>
      <c r="E176" s="14">
        <f aca="true" t="shared" si="333" ref="E176:E177">SUM(E177)</f>
        <v>0</v>
      </c>
      <c r="F176" s="14">
        <f aca="true" t="shared" si="334" ref="F176:F177">SUM(F177)</f>
        <v>18000</v>
      </c>
      <c r="G176" s="14">
        <f aca="true" t="shared" si="335" ref="G176:G177">SUM(G177)</f>
        <v>0</v>
      </c>
      <c r="H176" s="14">
        <f aca="true" t="shared" si="336" ref="H176:H177">SUM(H177)</f>
        <v>0</v>
      </c>
      <c r="I176" s="14">
        <f aca="true" t="shared" si="337" ref="I176:I177">SUM(I177)</f>
        <v>0</v>
      </c>
      <c r="J176" s="14">
        <f aca="true" t="shared" si="338" ref="J176:J177">SUM(J177)</f>
        <v>0</v>
      </c>
      <c r="K176" s="14">
        <f aca="true" t="shared" si="339" ref="K176:K177">SUM(K177)</f>
        <v>-18000</v>
      </c>
      <c r="L176" s="14">
        <f aca="true" t="shared" si="340" ref="L176:L177">SUM(L177)</f>
        <v>0</v>
      </c>
      <c r="M176" s="14">
        <f aca="true" t="shared" si="341" ref="M176:M177">SUM(M177)</f>
        <v>0</v>
      </c>
      <c r="N176" s="14">
        <f aca="true" t="shared" si="342" ref="N176:N177">SUM(N177)</f>
        <v>-18000</v>
      </c>
      <c r="O176" s="15" t="e">
        <f t="shared" si="0"/>
        <v>#DIV/0!</v>
      </c>
    </row>
    <row r="177" spans="1:15" s="1" customFormat="1" ht="33" customHeight="1" outlineLevel="6">
      <c r="A177" s="16" t="s">
        <v>344</v>
      </c>
      <c r="B177" s="20" t="s">
        <v>345</v>
      </c>
      <c r="C177" s="18">
        <f t="shared" si="331"/>
        <v>18000</v>
      </c>
      <c r="D177" s="18">
        <f t="shared" si="332"/>
        <v>0</v>
      </c>
      <c r="E177" s="18">
        <f t="shared" si="333"/>
        <v>0</v>
      </c>
      <c r="F177" s="18">
        <f t="shared" si="334"/>
        <v>18000</v>
      </c>
      <c r="G177" s="18">
        <f t="shared" si="335"/>
        <v>0</v>
      </c>
      <c r="H177" s="18">
        <f t="shared" si="336"/>
        <v>0</v>
      </c>
      <c r="I177" s="18">
        <f t="shared" si="337"/>
        <v>0</v>
      </c>
      <c r="J177" s="18">
        <f t="shared" si="338"/>
        <v>0</v>
      </c>
      <c r="K177" s="18">
        <f t="shared" si="339"/>
        <v>-18000</v>
      </c>
      <c r="L177" s="18">
        <f t="shared" si="340"/>
        <v>0</v>
      </c>
      <c r="M177" s="18">
        <f t="shared" si="341"/>
        <v>0</v>
      </c>
      <c r="N177" s="18">
        <f t="shared" si="342"/>
        <v>-18000</v>
      </c>
      <c r="O177" s="19">
        <f t="shared" si="0"/>
        <v>0</v>
      </c>
    </row>
    <row r="178" spans="1:15" s="1" customFormat="1" ht="33" customHeight="1" outlineLevel="6">
      <c r="A178" s="16" t="s">
        <v>346</v>
      </c>
      <c r="B178" s="20" t="s">
        <v>347</v>
      </c>
      <c r="C178" s="18">
        <f>SUM(D178:F178)</f>
        <v>18000</v>
      </c>
      <c r="D178" s="18"/>
      <c r="E178" s="18"/>
      <c r="F178" s="18">
        <v>18000</v>
      </c>
      <c r="G178" s="18">
        <f>SUM(H178:J178)</f>
        <v>0</v>
      </c>
      <c r="H178" s="18"/>
      <c r="I178" s="18"/>
      <c r="J178" s="18"/>
      <c r="K178" s="18">
        <f>SUM(L178:N178)</f>
        <v>-18000</v>
      </c>
      <c r="L178" s="18">
        <f>SUM(H178-D178)</f>
        <v>0</v>
      </c>
      <c r="M178" s="18">
        <f>SUM(I178-E178)</f>
        <v>0</v>
      </c>
      <c r="N178" s="18">
        <f>SUM(J178-F178)</f>
        <v>-18000</v>
      </c>
      <c r="O178" s="19">
        <f t="shared" si="0"/>
        <v>0</v>
      </c>
    </row>
    <row r="179" spans="1:15" s="1" customFormat="1" ht="60.75" customHeight="1" outlineLevel="1">
      <c r="A179" s="12" t="s">
        <v>348</v>
      </c>
      <c r="B179" s="13" t="s">
        <v>349</v>
      </c>
      <c r="C179" s="14">
        <f aca="true" t="shared" si="343" ref="C179:C180">SUM(C180)</f>
        <v>0</v>
      </c>
      <c r="D179" s="14">
        <f aca="true" t="shared" si="344" ref="D179:D180">SUM(D180)</f>
        <v>0</v>
      </c>
      <c r="E179" s="14">
        <f aca="true" t="shared" si="345" ref="E179:E180">SUM(E180)</f>
        <v>0</v>
      </c>
      <c r="F179" s="14">
        <f aca="true" t="shared" si="346" ref="F179:F180">SUM(F180)</f>
        <v>91365</v>
      </c>
      <c r="G179" s="14">
        <f aca="true" t="shared" si="347" ref="G179:G180">SUM(G180)</f>
        <v>0</v>
      </c>
      <c r="H179" s="14">
        <f aca="true" t="shared" si="348" ref="H179:H180">SUM(H180)</f>
        <v>0</v>
      </c>
      <c r="I179" s="14">
        <f aca="true" t="shared" si="349" ref="I179:I180">SUM(I180)</f>
        <v>0</v>
      </c>
      <c r="J179" s="14">
        <f aca="true" t="shared" si="350" ref="J179:J180">SUM(J180)</f>
        <v>35617</v>
      </c>
      <c r="K179" s="14">
        <f aca="true" t="shared" si="351" ref="K179:K180">SUM(K180)</f>
        <v>-55748</v>
      </c>
      <c r="L179" s="14">
        <f aca="true" t="shared" si="352" ref="L179:L180">SUM(L180)</f>
        <v>0</v>
      </c>
      <c r="M179" s="14">
        <f aca="true" t="shared" si="353" ref="M179:M180">SUM(M180)</f>
        <v>0</v>
      </c>
      <c r="N179" s="14">
        <f aca="true" t="shared" si="354" ref="N179:N180">SUM(N180)</f>
        <v>-55748</v>
      </c>
      <c r="O179" s="19" t="e">
        <f t="shared" si="0"/>
        <v>#DIV/0!</v>
      </c>
    </row>
    <row r="180" spans="1:15" s="1" customFormat="1" ht="48" customHeight="1" outlineLevel="2">
      <c r="A180" s="12" t="s">
        <v>350</v>
      </c>
      <c r="B180" s="13" t="s">
        <v>351</v>
      </c>
      <c r="C180" s="14">
        <f t="shared" si="343"/>
        <v>91365</v>
      </c>
      <c r="D180" s="14">
        <f t="shared" si="344"/>
        <v>0</v>
      </c>
      <c r="E180" s="14">
        <f t="shared" si="345"/>
        <v>0</v>
      </c>
      <c r="F180" s="14">
        <f t="shared" si="346"/>
        <v>91365</v>
      </c>
      <c r="G180" s="14">
        <f t="shared" si="347"/>
        <v>35617</v>
      </c>
      <c r="H180" s="14">
        <f t="shared" si="348"/>
        <v>0</v>
      </c>
      <c r="I180" s="14">
        <f t="shared" si="349"/>
        <v>0</v>
      </c>
      <c r="J180" s="14">
        <f t="shared" si="350"/>
        <v>35617</v>
      </c>
      <c r="K180" s="14">
        <f t="shared" si="351"/>
        <v>-55748</v>
      </c>
      <c r="L180" s="14">
        <f t="shared" si="352"/>
        <v>0</v>
      </c>
      <c r="M180" s="14">
        <f t="shared" si="353"/>
        <v>0</v>
      </c>
      <c r="N180" s="14">
        <f t="shared" si="354"/>
        <v>-55748</v>
      </c>
      <c r="O180" s="19">
        <f t="shared" si="0"/>
        <v>38.9831992557325</v>
      </c>
    </row>
    <row r="181" spans="1:15" s="1" customFormat="1" ht="99.75" customHeight="1" outlineLevel="4">
      <c r="A181" s="16" t="s">
        <v>352</v>
      </c>
      <c r="B181" s="17" t="s">
        <v>353</v>
      </c>
      <c r="C181" s="18">
        <f>SUM(C182:C183)</f>
        <v>91365</v>
      </c>
      <c r="D181" s="18">
        <f>SUM(D182:D183)</f>
        <v>0</v>
      </c>
      <c r="E181" s="18">
        <f>SUM(E182:E183)</f>
        <v>0</v>
      </c>
      <c r="F181" s="18">
        <f>SUM(F182:F183)</f>
        <v>91365</v>
      </c>
      <c r="G181" s="18">
        <f>SUM(G182:G183)</f>
        <v>35617</v>
      </c>
      <c r="H181" s="18">
        <f>SUM(H182:H183)</f>
        <v>0</v>
      </c>
      <c r="I181" s="18">
        <f>SUM(I182:I183)</f>
        <v>0</v>
      </c>
      <c r="J181" s="18">
        <f>SUM(J182:J183)</f>
        <v>35617</v>
      </c>
      <c r="K181" s="18">
        <f>SUM(K182:K183)</f>
        <v>-55748</v>
      </c>
      <c r="L181" s="18">
        <f>SUM(L182:L183)</f>
        <v>0</v>
      </c>
      <c r="M181" s="18">
        <f>SUM(M182:M183)</f>
        <v>0</v>
      </c>
      <c r="N181" s="18">
        <f>SUM(N182:N183)</f>
        <v>-55748</v>
      </c>
      <c r="O181" s="19">
        <f t="shared" si="0"/>
        <v>38.9831992557325</v>
      </c>
    </row>
    <row r="182" spans="1:15" s="1" customFormat="1" ht="81.75" customHeight="1" outlineLevel="4">
      <c r="A182" s="16" t="s">
        <v>354</v>
      </c>
      <c r="B182" s="20" t="s">
        <v>355</v>
      </c>
      <c r="C182" s="18">
        <f aca="true" t="shared" si="355" ref="C182:C183">SUM(D182:F182)</f>
        <v>26600</v>
      </c>
      <c r="D182" s="18"/>
      <c r="E182" s="18"/>
      <c r="F182" s="18">
        <v>26600</v>
      </c>
      <c r="G182" s="18">
        <f aca="true" t="shared" si="356" ref="G182:G183">SUM(H182:J182)</f>
        <v>0</v>
      </c>
      <c r="H182" s="18"/>
      <c r="I182" s="18"/>
      <c r="J182" s="18"/>
      <c r="K182" s="18">
        <f aca="true" t="shared" si="357" ref="K182:K183">SUM(L182:N182)</f>
        <v>-26600</v>
      </c>
      <c r="L182" s="18">
        <f aca="true" t="shared" si="358" ref="L182:L183">SUM(H182-D182)</f>
        <v>0</v>
      </c>
      <c r="M182" s="18">
        <f aca="true" t="shared" si="359" ref="M182:M183">SUM(I182-E182)</f>
        <v>0</v>
      </c>
      <c r="N182" s="18">
        <f aca="true" t="shared" si="360" ref="N182:N183">SUM(J182-F182)</f>
        <v>-26600</v>
      </c>
      <c r="O182" s="19">
        <f t="shared" si="0"/>
        <v>0</v>
      </c>
    </row>
    <row r="183" spans="1:15" s="1" customFormat="1" ht="33" customHeight="1" outlineLevel="5">
      <c r="A183" s="21" t="s">
        <v>356</v>
      </c>
      <c r="B183" s="22" t="s">
        <v>357</v>
      </c>
      <c r="C183" s="18">
        <f t="shared" si="355"/>
        <v>64765</v>
      </c>
      <c r="D183" s="18"/>
      <c r="E183" s="18"/>
      <c r="F183" s="18">
        <v>64765</v>
      </c>
      <c r="G183" s="18">
        <f t="shared" si="356"/>
        <v>35617</v>
      </c>
      <c r="H183" s="18"/>
      <c r="I183" s="18"/>
      <c r="J183" s="18">
        <v>35617</v>
      </c>
      <c r="K183" s="18">
        <f t="shared" si="357"/>
        <v>-29148</v>
      </c>
      <c r="L183" s="18">
        <f t="shared" si="358"/>
        <v>0</v>
      </c>
      <c r="M183" s="18">
        <f t="shared" si="359"/>
        <v>0</v>
      </c>
      <c r="N183" s="18">
        <f t="shared" si="360"/>
        <v>-29148</v>
      </c>
      <c r="O183" s="19">
        <f t="shared" si="0"/>
        <v>54.994209835559325</v>
      </c>
    </row>
    <row r="184" spans="1:15" s="1" customFormat="1" ht="64.5" customHeight="1" outlineLevel="5">
      <c r="A184" s="12" t="s">
        <v>358</v>
      </c>
      <c r="B184" s="13" t="s">
        <v>359</v>
      </c>
      <c r="C184" s="14">
        <f aca="true" t="shared" si="361" ref="C184:C185">SUM(C185)</f>
        <v>0</v>
      </c>
      <c r="D184" s="14">
        <f aca="true" t="shared" si="362" ref="D184:D185">SUM(D185)</f>
        <v>0</v>
      </c>
      <c r="E184" s="14">
        <f aca="true" t="shared" si="363" ref="E184:E185">SUM(E185)</f>
        <v>0</v>
      </c>
      <c r="F184" s="14">
        <f aca="true" t="shared" si="364" ref="F184:F185">SUM(F185)</f>
        <v>495862</v>
      </c>
      <c r="G184" s="14">
        <f aca="true" t="shared" si="365" ref="G184:G185">SUM(G185)</f>
        <v>0</v>
      </c>
      <c r="H184" s="14">
        <f aca="true" t="shared" si="366" ref="H184:H185">SUM(H185)</f>
        <v>0</v>
      </c>
      <c r="I184" s="14">
        <f aca="true" t="shared" si="367" ref="I184:I185">SUM(I185)</f>
        <v>0</v>
      </c>
      <c r="J184" s="14">
        <f aca="true" t="shared" si="368" ref="J184:J185">SUM(J185)</f>
        <v>426370.84</v>
      </c>
      <c r="K184" s="14">
        <f aca="true" t="shared" si="369" ref="K184:K185">SUM(K185)</f>
        <v>-69491.15999999997</v>
      </c>
      <c r="L184" s="14">
        <f aca="true" t="shared" si="370" ref="L184:L185">SUM(L185)</f>
        <v>0</v>
      </c>
      <c r="M184" s="14">
        <f aca="true" t="shared" si="371" ref="M184:M185">SUM(M185)</f>
        <v>0</v>
      </c>
      <c r="N184" s="14">
        <f aca="true" t="shared" si="372" ref="N184:N185">SUM(N185)</f>
        <v>-69491.15999999997</v>
      </c>
      <c r="O184" s="15" t="e">
        <f t="shared" si="0"/>
        <v>#DIV/0!</v>
      </c>
    </row>
    <row r="185" spans="1:15" s="1" customFormat="1" ht="44.25" customHeight="1" outlineLevel="5">
      <c r="A185" s="12" t="s">
        <v>360</v>
      </c>
      <c r="B185" s="13" t="s">
        <v>361</v>
      </c>
      <c r="C185" s="14">
        <f t="shared" si="361"/>
        <v>495862</v>
      </c>
      <c r="D185" s="14">
        <f t="shared" si="362"/>
        <v>0</v>
      </c>
      <c r="E185" s="14">
        <f t="shared" si="363"/>
        <v>0</v>
      </c>
      <c r="F185" s="14">
        <f t="shared" si="364"/>
        <v>495862</v>
      </c>
      <c r="G185" s="14">
        <f t="shared" si="365"/>
        <v>426370.84</v>
      </c>
      <c r="H185" s="14">
        <f t="shared" si="366"/>
        <v>0</v>
      </c>
      <c r="I185" s="14">
        <f t="shared" si="367"/>
        <v>0</v>
      </c>
      <c r="J185" s="14">
        <f t="shared" si="368"/>
        <v>426370.84</v>
      </c>
      <c r="K185" s="14">
        <f t="shared" si="369"/>
        <v>-69491.15999999997</v>
      </c>
      <c r="L185" s="14">
        <f t="shared" si="370"/>
        <v>0</v>
      </c>
      <c r="M185" s="14">
        <f t="shared" si="371"/>
        <v>0</v>
      </c>
      <c r="N185" s="14">
        <f t="shared" si="372"/>
        <v>-69491.15999999997</v>
      </c>
      <c r="O185" s="15">
        <f t="shared" si="0"/>
        <v>85.98578636798142</v>
      </c>
    </row>
    <row r="186" spans="1:15" s="1" customFormat="1" ht="31.5" customHeight="1" outlineLevel="5">
      <c r="A186" s="16" t="s">
        <v>362</v>
      </c>
      <c r="B186" s="17" t="s">
        <v>363</v>
      </c>
      <c r="C186" s="18">
        <f>SUM(C187:C189)</f>
        <v>495862</v>
      </c>
      <c r="D186" s="18">
        <f>SUM(D187:D189)</f>
        <v>0</v>
      </c>
      <c r="E186" s="18">
        <f>SUM(E187:E189)</f>
        <v>0</v>
      </c>
      <c r="F186" s="18">
        <f>SUM(F187:F189)</f>
        <v>495862</v>
      </c>
      <c r="G186" s="18">
        <f>SUM(G187:G189)</f>
        <v>426370.84</v>
      </c>
      <c r="H186" s="18">
        <f>SUM(H187:H189)</f>
        <v>0</v>
      </c>
      <c r="I186" s="18">
        <f>SUM(I187:I189)</f>
        <v>0</v>
      </c>
      <c r="J186" s="18">
        <f>SUM(J187:J189)</f>
        <v>426370.84</v>
      </c>
      <c r="K186" s="18">
        <f>SUM(K187:K189)</f>
        <v>-69491.15999999997</v>
      </c>
      <c r="L186" s="18">
        <f>SUM(L187:L189)</f>
        <v>0</v>
      </c>
      <c r="M186" s="18">
        <f>SUM(M187:M189)</f>
        <v>0</v>
      </c>
      <c r="N186" s="18">
        <f>SUM(N187:N189)</f>
        <v>-69491.15999999997</v>
      </c>
      <c r="O186" s="19">
        <f t="shared" si="0"/>
        <v>85.98578636798142</v>
      </c>
    </row>
    <row r="187" spans="1:15" s="1" customFormat="1" ht="18" customHeight="1" outlineLevel="5">
      <c r="A187" s="16" t="s">
        <v>364</v>
      </c>
      <c r="B187" s="17" t="s">
        <v>365</v>
      </c>
      <c r="C187" s="18">
        <f aca="true" t="shared" si="373" ref="C187:C189">SUM(D187:F187)</f>
        <v>10880</v>
      </c>
      <c r="D187" s="18"/>
      <c r="E187" s="18"/>
      <c r="F187" s="18">
        <v>10880</v>
      </c>
      <c r="G187" s="18">
        <f aca="true" t="shared" si="374" ref="G187:G189">SUM(H187:J187)</f>
        <v>0</v>
      </c>
      <c r="H187" s="18"/>
      <c r="I187" s="18"/>
      <c r="J187" s="18"/>
      <c r="K187" s="18">
        <f aca="true" t="shared" si="375" ref="K187:K189">SUM(L187:N187)</f>
        <v>-10880</v>
      </c>
      <c r="L187" s="18">
        <f aca="true" t="shared" si="376" ref="L187:L189">SUM(H187-D187)</f>
        <v>0</v>
      </c>
      <c r="M187" s="18">
        <f aca="true" t="shared" si="377" ref="M187:M189">SUM(I187-E187)</f>
        <v>0</v>
      </c>
      <c r="N187" s="18">
        <f aca="true" t="shared" si="378" ref="N187:N189">SUM(J187-F187)</f>
        <v>-10880</v>
      </c>
      <c r="O187" s="19">
        <f t="shared" si="0"/>
        <v>0</v>
      </c>
    </row>
    <row r="188" spans="1:15" s="1" customFormat="1" ht="31.5" customHeight="1" outlineLevel="5">
      <c r="A188" s="16" t="s">
        <v>366</v>
      </c>
      <c r="B188" s="20" t="s">
        <v>367</v>
      </c>
      <c r="C188" s="18">
        <f t="shared" si="373"/>
        <v>50250</v>
      </c>
      <c r="D188" s="18"/>
      <c r="E188" s="18"/>
      <c r="F188" s="18">
        <v>50250</v>
      </c>
      <c r="G188" s="18">
        <f t="shared" si="374"/>
        <v>9000</v>
      </c>
      <c r="H188" s="18"/>
      <c r="I188" s="18"/>
      <c r="J188" s="18">
        <v>9000</v>
      </c>
      <c r="K188" s="18">
        <f t="shared" si="375"/>
        <v>-41250</v>
      </c>
      <c r="L188" s="18">
        <f t="shared" si="376"/>
        <v>0</v>
      </c>
      <c r="M188" s="18">
        <f t="shared" si="377"/>
        <v>0</v>
      </c>
      <c r="N188" s="18">
        <f t="shared" si="378"/>
        <v>-41250</v>
      </c>
      <c r="O188" s="19">
        <f t="shared" si="0"/>
        <v>17.91044776119403</v>
      </c>
    </row>
    <row r="189" spans="1:15" s="1" customFormat="1" ht="33.75" customHeight="1" outlineLevel="5">
      <c r="A189" s="16" t="s">
        <v>368</v>
      </c>
      <c r="B189" s="20" t="s">
        <v>369</v>
      </c>
      <c r="C189" s="18">
        <f t="shared" si="373"/>
        <v>434732</v>
      </c>
      <c r="D189" s="18"/>
      <c r="E189" s="18"/>
      <c r="F189" s="18">
        <v>434732</v>
      </c>
      <c r="G189" s="18">
        <f t="shared" si="374"/>
        <v>417370.84</v>
      </c>
      <c r="H189" s="18"/>
      <c r="I189" s="18"/>
      <c r="J189" s="18">
        <v>417370.84</v>
      </c>
      <c r="K189" s="18">
        <f t="shared" si="375"/>
        <v>-17361.159999999974</v>
      </c>
      <c r="L189" s="18">
        <f t="shared" si="376"/>
        <v>0</v>
      </c>
      <c r="M189" s="18">
        <f t="shared" si="377"/>
        <v>0</v>
      </c>
      <c r="N189" s="18">
        <f t="shared" si="378"/>
        <v>-17361.159999999974</v>
      </c>
      <c r="O189" s="19">
        <f t="shared" si="0"/>
        <v>96.00646835291629</v>
      </c>
    </row>
    <row r="190" spans="1:15" s="1" customFormat="1" ht="22.5" customHeight="1" outlineLevel="5">
      <c r="A190" s="31" t="s">
        <v>370</v>
      </c>
      <c r="B190" s="31"/>
      <c r="C190" s="32">
        <f>SUM(C8+C60+C79+C84+C97+C102+C119+C125+C136+C140+C169+C179+C184)</f>
        <v>140661252.96000004</v>
      </c>
      <c r="D190" s="32">
        <f>SUM(D8+D60+D79+D84+D97+D102+D119+D125+D136+D140+D169+D179+D184)</f>
        <v>26739634.45</v>
      </c>
      <c r="E190" s="32">
        <f>SUM(E8+E60+E79+E84+E97+E102+E119+E125+E136+E140+E169+E179+E184)</f>
        <v>56372144.87</v>
      </c>
      <c r="F190" s="32">
        <f>SUM(F8+F60+F79+F84+F97+F102+F119+F125+F136+F140+F169+F179+F184)</f>
        <v>66138842.05999999</v>
      </c>
      <c r="G190" s="32">
        <f>SUM(G8+G60+G79+G84+G97+G102+G119+G125+G136+G140+G169+G179+G184)</f>
        <v>262233217.9</v>
      </c>
      <c r="H190" s="32">
        <f>SUM(H8+H60+H79+H84+H97+H102+H119+H125+H136+H140+H169+H179+H184)</f>
        <v>141112870.79999998</v>
      </c>
      <c r="I190" s="32">
        <f>SUM(I8+I60+I79+I84+I97+I102+I119+I125+I136+I140+I169+I179+I184)</f>
        <v>64565728.4</v>
      </c>
      <c r="J190" s="32">
        <f>SUM(J8+J60+J79+J84+J97+J102+J119+J125+J136+J140+J169+J179+J184)</f>
        <v>67252143.93</v>
      </c>
      <c r="K190" s="32">
        <f>SUM(K8+K60+K79+K84+K97+K102+K119+K125+K136+K140+K169+K179+K184)</f>
        <v>123680121.74999999</v>
      </c>
      <c r="L190" s="32">
        <f>SUM(L8+L60+L79+L84+L97+L102+L119+L125+L136+L140+L169+L179+L184)</f>
        <v>114373236.35</v>
      </c>
      <c r="M190" s="32">
        <f>SUM(M8+M60+M79+M84+M97+M102+M119+M125+M136+M140+M169+M179+M184)</f>
        <v>8193583.529999995</v>
      </c>
      <c r="N190" s="32">
        <f>SUM(N8+N60+N79+N84+N97+N102+N119+N125+N136+N140+N169+N179+N184)</f>
        <v>1113301.8700000006</v>
      </c>
      <c r="O190" s="15">
        <f t="shared" si="0"/>
        <v>186.42889380103242</v>
      </c>
    </row>
    <row r="191" spans="1:15" s="1" customFormat="1" ht="18.75" customHeight="1" outlineLevel="5">
      <c r="A191" s="33" t="s">
        <v>371</v>
      </c>
      <c r="B191" s="34"/>
      <c r="C191" s="35">
        <f>SUM(C190/C214)*100</f>
        <v>98.3245482167774</v>
      </c>
      <c r="D191" s="35">
        <f>SUM(D190/D214)*100</f>
        <v>99.92000311632106</v>
      </c>
      <c r="E191" s="35">
        <f>SUM(E190/E214)*100</f>
        <v>98.7203505860047</v>
      </c>
      <c r="F191" s="35">
        <f>SUM(F190/F214)*100</f>
        <v>97.542727600358</v>
      </c>
      <c r="G191" s="35">
        <f>SUM(G190/G214)*100</f>
        <v>98.60987098881033</v>
      </c>
      <c r="H191" s="35">
        <f>SUM(H190/H214)*100</f>
        <v>99.99670237979129</v>
      </c>
      <c r="I191" s="35">
        <f>SUM(I190/I214)*100</f>
        <v>98.42182607181665</v>
      </c>
      <c r="J191" s="35">
        <f>SUM(J190/J214)*100</f>
        <v>96.1955850519957</v>
      </c>
      <c r="K191" s="35">
        <f>SUM(K190/K214)*100</f>
        <v>98.97455480807923</v>
      </c>
      <c r="L191" s="35">
        <f>SUM(L190/L214)*100</f>
        <v>100.01465109780052</v>
      </c>
      <c r="M191" s="35">
        <f>SUM(M190/M214)*100</f>
        <v>96.4159103093004</v>
      </c>
      <c r="N191" s="35">
        <f>SUM(N190/N214)*100</f>
        <v>52.841093216543996</v>
      </c>
      <c r="O191" s="15">
        <f t="shared" si="0"/>
        <v>100.29018467636777</v>
      </c>
    </row>
    <row r="192" spans="1:15" s="1" customFormat="1" ht="63.75" customHeight="1" outlineLevel="1">
      <c r="A192" s="12" t="s">
        <v>372</v>
      </c>
      <c r="B192" s="13" t="s">
        <v>373</v>
      </c>
      <c r="C192" s="14">
        <f>SUM(C193)</f>
        <v>2394848.87</v>
      </c>
      <c r="D192" s="14">
        <f>SUM(D193)</f>
        <v>0</v>
      </c>
      <c r="E192" s="14">
        <f>SUM(E193)</f>
        <v>728716.43</v>
      </c>
      <c r="F192" s="14">
        <f>SUM(F193)</f>
        <v>1666132.4400000002</v>
      </c>
      <c r="G192" s="14">
        <f>SUM(G193)</f>
        <v>3426651.91</v>
      </c>
      <c r="H192" s="14">
        <f>SUM(H193)</f>
        <v>1733.52</v>
      </c>
      <c r="I192" s="14">
        <f>SUM(I193)</f>
        <v>767881.48</v>
      </c>
      <c r="J192" s="14">
        <f>SUM(J193)</f>
        <v>2657036.91</v>
      </c>
      <c r="K192" s="14">
        <f>SUM(K193)</f>
        <v>1031803.04</v>
      </c>
      <c r="L192" s="14">
        <f>SUM(L193)</f>
        <v>1733.52</v>
      </c>
      <c r="M192" s="14">
        <f>SUM(M193)</f>
        <v>39165.04999999992</v>
      </c>
      <c r="N192" s="14">
        <f>SUM(N193)</f>
        <v>990904.4700000001</v>
      </c>
      <c r="O192" s="15">
        <f t="shared" si="0"/>
        <v>143.08426527140313</v>
      </c>
    </row>
    <row r="193" spans="1:15" s="1" customFormat="1" ht="15" customHeight="1" outlineLevel="2">
      <c r="A193" s="12" t="s">
        <v>374</v>
      </c>
      <c r="B193" s="13" t="s">
        <v>375</v>
      </c>
      <c r="C193" s="14">
        <f>SUM(C194:C205)</f>
        <v>2394848.87</v>
      </c>
      <c r="D193" s="14">
        <f>SUM(D194:D205)</f>
        <v>0</v>
      </c>
      <c r="E193" s="14">
        <f>SUM(E194:E205)</f>
        <v>728716.43</v>
      </c>
      <c r="F193" s="14">
        <f>SUM(F194:F205)</f>
        <v>1666132.4400000002</v>
      </c>
      <c r="G193" s="14">
        <f>SUM(G194:G205)</f>
        <v>3426651.91</v>
      </c>
      <c r="H193" s="14">
        <f>SUM(H194:H205)</f>
        <v>1733.52</v>
      </c>
      <c r="I193" s="14">
        <f>SUM(I194:I205)</f>
        <v>767881.48</v>
      </c>
      <c r="J193" s="14">
        <f>SUM(J194:J205)</f>
        <v>2657036.91</v>
      </c>
      <c r="K193" s="14">
        <f>SUM(K194:K205)</f>
        <v>1031803.04</v>
      </c>
      <c r="L193" s="14">
        <f>SUM(L194:L205)</f>
        <v>1733.52</v>
      </c>
      <c r="M193" s="14">
        <f>SUM(M194:M205)</f>
        <v>39165.04999999992</v>
      </c>
      <c r="N193" s="14">
        <f>SUM(N194:N205)</f>
        <v>990904.4700000001</v>
      </c>
      <c r="O193" s="15">
        <f t="shared" si="0"/>
        <v>143.08426527140313</v>
      </c>
    </row>
    <row r="194" spans="1:15" s="1" customFormat="1" ht="33" customHeight="1" outlineLevel="2">
      <c r="A194" s="21" t="s">
        <v>376</v>
      </c>
      <c r="B194" s="22" t="s">
        <v>377</v>
      </c>
      <c r="C194" s="18">
        <f aca="true" t="shared" si="379" ref="C194:C205">SUM(D194:F194)</f>
        <v>0</v>
      </c>
      <c r="D194" s="18"/>
      <c r="E194" s="18"/>
      <c r="F194" s="18"/>
      <c r="G194" s="18">
        <f aca="true" t="shared" si="380" ref="G194:G205">SUM(H194:J194)</f>
        <v>99000</v>
      </c>
      <c r="H194" s="18"/>
      <c r="I194" s="18"/>
      <c r="J194" s="18">
        <v>99000</v>
      </c>
      <c r="K194" s="18">
        <f aca="true" t="shared" si="381" ref="K194:K205">SUM(L194:N194)</f>
        <v>99000</v>
      </c>
      <c r="L194" s="18">
        <f aca="true" t="shared" si="382" ref="L194:L205">SUM(H194-D194)</f>
        <v>0</v>
      </c>
      <c r="M194" s="18">
        <f aca="true" t="shared" si="383" ref="M194:M205">SUM(I194-E194)</f>
        <v>0</v>
      </c>
      <c r="N194" s="18">
        <f aca="true" t="shared" si="384" ref="N194:N205">SUM(J194-F194)</f>
        <v>99000</v>
      </c>
      <c r="O194" s="19" t="e">
        <f t="shared" si="0"/>
        <v>#DIV/0!</v>
      </c>
    </row>
    <row r="195" spans="1:15" s="1" customFormat="1" ht="300.75" customHeight="1" outlineLevel="2">
      <c r="A195" s="16" t="s">
        <v>378</v>
      </c>
      <c r="B195" s="20" t="s">
        <v>379</v>
      </c>
      <c r="C195" s="18">
        <f t="shared" si="379"/>
        <v>177000</v>
      </c>
      <c r="D195" s="18"/>
      <c r="E195" s="18"/>
      <c r="F195" s="18">
        <v>177000</v>
      </c>
      <c r="G195" s="18">
        <f t="shared" si="380"/>
        <v>48667.45</v>
      </c>
      <c r="H195" s="18"/>
      <c r="I195" s="18"/>
      <c r="J195" s="18">
        <v>48667.45</v>
      </c>
      <c r="K195" s="18">
        <f t="shared" si="381"/>
        <v>-128332.55</v>
      </c>
      <c r="L195" s="18">
        <f t="shared" si="382"/>
        <v>0</v>
      </c>
      <c r="M195" s="18">
        <f t="shared" si="383"/>
        <v>0</v>
      </c>
      <c r="N195" s="18">
        <f t="shared" si="384"/>
        <v>-128332.55</v>
      </c>
      <c r="O195" s="19">
        <f t="shared" si="0"/>
        <v>27.495734463276833</v>
      </c>
    </row>
    <row r="196" spans="1:15" s="1" customFormat="1" ht="32.25" customHeight="1" outlineLevel="5">
      <c r="A196" s="21" t="s">
        <v>380</v>
      </c>
      <c r="B196" s="22">
        <v>4190002076</v>
      </c>
      <c r="C196" s="18">
        <f t="shared" si="379"/>
        <v>486450.11</v>
      </c>
      <c r="D196" s="18"/>
      <c r="E196" s="18"/>
      <c r="F196" s="18">
        <v>486450.11</v>
      </c>
      <c r="G196" s="18">
        <f t="shared" si="380"/>
        <v>310942.17</v>
      </c>
      <c r="H196" s="18"/>
      <c r="I196" s="18"/>
      <c r="J196" s="18">
        <v>310942.17</v>
      </c>
      <c r="K196" s="18">
        <f t="shared" si="381"/>
        <v>-175507.94</v>
      </c>
      <c r="L196" s="18">
        <f t="shared" si="382"/>
        <v>0</v>
      </c>
      <c r="M196" s="18">
        <f t="shared" si="383"/>
        <v>0</v>
      </c>
      <c r="N196" s="18">
        <f t="shared" si="384"/>
        <v>-175507.94</v>
      </c>
      <c r="O196" s="19">
        <f t="shared" si="0"/>
        <v>63.920670097083544</v>
      </c>
    </row>
    <row r="197" spans="1:15" s="1" customFormat="1" ht="49.5" customHeight="1" outlineLevel="5">
      <c r="A197" s="21" t="s">
        <v>381</v>
      </c>
      <c r="B197" s="22" t="s">
        <v>382</v>
      </c>
      <c r="C197" s="18">
        <f t="shared" si="379"/>
        <v>60879.67</v>
      </c>
      <c r="D197" s="18"/>
      <c r="E197" s="18"/>
      <c r="F197" s="18">
        <v>60879.67</v>
      </c>
      <c r="G197" s="18">
        <f t="shared" si="380"/>
        <v>61328.97</v>
      </c>
      <c r="H197" s="18"/>
      <c r="I197" s="18"/>
      <c r="J197" s="18">
        <v>61328.97</v>
      </c>
      <c r="K197" s="18">
        <f t="shared" si="381"/>
        <v>449.3000000000029</v>
      </c>
      <c r="L197" s="18">
        <f t="shared" si="382"/>
        <v>0</v>
      </c>
      <c r="M197" s="18">
        <f t="shared" si="383"/>
        <v>0</v>
      </c>
      <c r="N197" s="18">
        <f t="shared" si="384"/>
        <v>449.3000000000029</v>
      </c>
      <c r="O197" s="19">
        <f t="shared" si="0"/>
        <v>100.73801319882318</v>
      </c>
    </row>
    <row r="198" spans="1:15" s="1" customFormat="1" ht="31.5" customHeight="1" outlineLevel="5">
      <c r="A198" s="21" t="s">
        <v>383</v>
      </c>
      <c r="B198" s="22" t="s">
        <v>384</v>
      </c>
      <c r="C198" s="18">
        <f t="shared" si="379"/>
        <v>0</v>
      </c>
      <c r="D198" s="18"/>
      <c r="E198" s="18"/>
      <c r="F198" s="18"/>
      <c r="G198" s="18">
        <f t="shared" si="380"/>
        <v>901220.29</v>
      </c>
      <c r="H198" s="18"/>
      <c r="I198" s="18"/>
      <c r="J198" s="18">
        <v>901220.29</v>
      </c>
      <c r="K198" s="18">
        <f t="shared" si="381"/>
        <v>901220.29</v>
      </c>
      <c r="L198" s="18">
        <f t="shared" si="382"/>
        <v>0</v>
      </c>
      <c r="M198" s="18">
        <f t="shared" si="383"/>
        <v>0</v>
      </c>
      <c r="N198" s="18">
        <f t="shared" si="384"/>
        <v>901220.29</v>
      </c>
      <c r="O198" s="19" t="e">
        <f t="shared" si="0"/>
        <v>#DIV/0!</v>
      </c>
    </row>
    <row r="199" spans="1:15" s="1" customFormat="1" ht="65.25" customHeight="1" outlineLevel="5">
      <c r="A199" s="21" t="s">
        <v>385</v>
      </c>
      <c r="B199" s="22" t="s">
        <v>386</v>
      </c>
      <c r="C199" s="18">
        <f t="shared" si="379"/>
        <v>0</v>
      </c>
      <c r="D199" s="18"/>
      <c r="E199" s="18"/>
      <c r="F199" s="18"/>
      <c r="G199" s="18">
        <f t="shared" si="380"/>
        <v>250000</v>
      </c>
      <c r="H199" s="18"/>
      <c r="I199" s="18"/>
      <c r="J199" s="18">
        <v>250000</v>
      </c>
      <c r="K199" s="18">
        <f t="shared" si="381"/>
        <v>250000</v>
      </c>
      <c r="L199" s="18">
        <f t="shared" si="382"/>
        <v>0</v>
      </c>
      <c r="M199" s="18">
        <f t="shared" si="383"/>
        <v>0</v>
      </c>
      <c r="N199" s="18">
        <f t="shared" si="384"/>
        <v>250000</v>
      </c>
      <c r="O199" s="19" t="e">
        <f t="shared" si="0"/>
        <v>#DIV/0!</v>
      </c>
    </row>
    <row r="200" spans="1:15" s="1" customFormat="1" ht="65.25" customHeight="1" outlineLevel="5">
      <c r="A200" s="16" t="s">
        <v>387</v>
      </c>
      <c r="B200" s="17" t="s">
        <v>388</v>
      </c>
      <c r="C200" s="18">
        <f t="shared" si="379"/>
        <v>844635.41</v>
      </c>
      <c r="D200" s="18"/>
      <c r="E200" s="18"/>
      <c r="F200" s="18">
        <v>844635.41</v>
      </c>
      <c r="G200" s="18">
        <f t="shared" si="380"/>
        <v>921059.35</v>
      </c>
      <c r="H200" s="18"/>
      <c r="I200" s="18"/>
      <c r="J200" s="18">
        <v>921059.35</v>
      </c>
      <c r="K200" s="18">
        <f t="shared" si="381"/>
        <v>76423.93999999994</v>
      </c>
      <c r="L200" s="18">
        <f t="shared" si="382"/>
        <v>0</v>
      </c>
      <c r="M200" s="18">
        <f t="shared" si="383"/>
        <v>0</v>
      </c>
      <c r="N200" s="18">
        <f t="shared" si="384"/>
        <v>76423.93999999994</v>
      </c>
      <c r="O200" s="19">
        <f t="shared" si="0"/>
        <v>109.0481572398202</v>
      </c>
    </row>
    <row r="201" spans="1:15" s="1" customFormat="1" ht="65.25" customHeight="1" outlineLevel="5">
      <c r="A201" s="16" t="s">
        <v>389</v>
      </c>
      <c r="B201" s="20" t="s">
        <v>390</v>
      </c>
      <c r="C201" s="18">
        <f t="shared" si="379"/>
        <v>86516.92</v>
      </c>
      <c r="D201" s="18"/>
      <c r="E201" s="18"/>
      <c r="F201" s="18">
        <v>86516.92</v>
      </c>
      <c r="G201" s="18">
        <f t="shared" si="380"/>
        <v>55121.22</v>
      </c>
      <c r="H201" s="18"/>
      <c r="I201" s="18"/>
      <c r="J201" s="18">
        <v>55121.22</v>
      </c>
      <c r="K201" s="18">
        <f t="shared" si="381"/>
        <v>-31395.699999999997</v>
      </c>
      <c r="L201" s="18">
        <f t="shared" si="382"/>
        <v>0</v>
      </c>
      <c r="M201" s="18">
        <f t="shared" si="383"/>
        <v>0</v>
      </c>
      <c r="N201" s="18">
        <f t="shared" si="384"/>
        <v>-31395.699999999997</v>
      </c>
      <c r="O201" s="19">
        <f t="shared" si="0"/>
        <v>63.71149134758842</v>
      </c>
    </row>
    <row r="202" spans="1:15" s="1" customFormat="1" ht="94.5" customHeight="1" outlineLevel="5">
      <c r="A202" s="16" t="s">
        <v>391</v>
      </c>
      <c r="B202" s="20" t="s">
        <v>392</v>
      </c>
      <c r="C202" s="18">
        <f t="shared" si="379"/>
        <v>726499.43</v>
      </c>
      <c r="D202" s="18"/>
      <c r="E202" s="18">
        <v>726499.43</v>
      </c>
      <c r="F202" s="18"/>
      <c r="G202" s="18">
        <f t="shared" si="380"/>
        <v>761253.6</v>
      </c>
      <c r="H202" s="18"/>
      <c r="I202" s="18">
        <v>761253.6</v>
      </c>
      <c r="J202" s="18"/>
      <c r="K202" s="18">
        <f t="shared" si="381"/>
        <v>34754.169999999925</v>
      </c>
      <c r="L202" s="18">
        <f t="shared" si="382"/>
        <v>0</v>
      </c>
      <c r="M202" s="18">
        <f t="shared" si="383"/>
        <v>34754.169999999925</v>
      </c>
      <c r="N202" s="18">
        <f t="shared" si="384"/>
        <v>0</v>
      </c>
      <c r="O202" s="19">
        <f t="shared" si="0"/>
        <v>104.78378489574314</v>
      </c>
    </row>
    <row r="203" spans="1:15" s="1" customFormat="1" ht="51" customHeight="1" outlineLevel="5">
      <c r="A203" s="21" t="s">
        <v>393</v>
      </c>
      <c r="B203" s="22" t="s">
        <v>394</v>
      </c>
      <c r="C203" s="18">
        <f t="shared" si="379"/>
        <v>0</v>
      </c>
      <c r="D203" s="18"/>
      <c r="E203" s="18"/>
      <c r="F203" s="18"/>
      <c r="G203" s="18">
        <f t="shared" si="380"/>
        <v>6497.4</v>
      </c>
      <c r="H203" s="36"/>
      <c r="I203" s="36">
        <v>6497.4</v>
      </c>
      <c r="J203" s="37"/>
      <c r="K203" s="18">
        <f t="shared" si="381"/>
        <v>6497.4</v>
      </c>
      <c r="L203" s="18">
        <f t="shared" si="382"/>
        <v>0</v>
      </c>
      <c r="M203" s="18">
        <f t="shared" si="383"/>
        <v>6497.4</v>
      </c>
      <c r="N203" s="18">
        <f t="shared" si="384"/>
        <v>0</v>
      </c>
      <c r="O203" s="19" t="e">
        <f t="shared" si="0"/>
        <v>#DIV/0!</v>
      </c>
    </row>
    <row r="204" spans="1:15" s="1" customFormat="1" ht="37.5" customHeight="1" outlineLevel="5">
      <c r="A204" s="21" t="s">
        <v>395</v>
      </c>
      <c r="B204" s="22" t="s">
        <v>396</v>
      </c>
      <c r="C204" s="18">
        <f t="shared" si="379"/>
        <v>2327</v>
      </c>
      <c r="D204" s="18"/>
      <c r="E204" s="18">
        <v>2217</v>
      </c>
      <c r="F204" s="18">
        <v>110</v>
      </c>
      <c r="G204" s="18">
        <f t="shared" si="380"/>
        <v>1882.83</v>
      </c>
      <c r="H204" s="36">
        <v>1733.52</v>
      </c>
      <c r="I204" s="36">
        <v>130.48</v>
      </c>
      <c r="J204" s="37">
        <v>18.83</v>
      </c>
      <c r="K204" s="18">
        <f t="shared" si="381"/>
        <v>-444.1700000000001</v>
      </c>
      <c r="L204" s="18">
        <f t="shared" si="382"/>
        <v>1733.52</v>
      </c>
      <c r="M204" s="18">
        <f t="shared" si="383"/>
        <v>-2086.52</v>
      </c>
      <c r="N204" s="18">
        <f t="shared" si="384"/>
        <v>-91.17</v>
      </c>
      <c r="O204" s="19">
        <f t="shared" si="0"/>
        <v>80.91233347657928</v>
      </c>
    </row>
    <row r="205" spans="1:15" s="1" customFormat="1" ht="62.25" customHeight="1" outlineLevel="5">
      <c r="A205" s="16" t="s">
        <v>397</v>
      </c>
      <c r="B205" s="20" t="s">
        <v>398</v>
      </c>
      <c r="C205" s="18">
        <f t="shared" si="379"/>
        <v>10540.33</v>
      </c>
      <c r="D205" s="18"/>
      <c r="E205" s="18"/>
      <c r="F205" s="18">
        <v>10540.33</v>
      </c>
      <c r="G205" s="18">
        <f t="shared" si="380"/>
        <v>9678.63</v>
      </c>
      <c r="H205" s="18"/>
      <c r="I205" s="18"/>
      <c r="J205" s="18">
        <v>9678.63</v>
      </c>
      <c r="K205" s="18">
        <f t="shared" si="381"/>
        <v>-861.7000000000007</v>
      </c>
      <c r="L205" s="18">
        <f t="shared" si="382"/>
        <v>0</v>
      </c>
      <c r="M205" s="18">
        <f t="shared" si="383"/>
        <v>0</v>
      </c>
      <c r="N205" s="18">
        <f t="shared" si="384"/>
        <v>-861.7000000000007</v>
      </c>
      <c r="O205" s="19">
        <f t="shared" si="0"/>
        <v>91.82473414020244</v>
      </c>
    </row>
    <row r="206" spans="1:15" s="1" customFormat="1" ht="35.25" customHeight="1" outlineLevel="5">
      <c r="A206" s="12" t="s">
        <v>399</v>
      </c>
      <c r="B206" s="27" t="s">
        <v>400</v>
      </c>
      <c r="C206" s="14">
        <f aca="true" t="shared" si="385" ref="C206:C207">SUM(C207)</f>
        <v>0</v>
      </c>
      <c r="D206" s="14">
        <f aca="true" t="shared" si="386" ref="D206:D207">SUM(D207)</f>
        <v>21408</v>
      </c>
      <c r="E206" s="14">
        <f aca="true" t="shared" si="387" ref="E206:E207">SUM(E207)</f>
        <v>0</v>
      </c>
      <c r="F206" s="14">
        <f aca="true" t="shared" si="388" ref="F206:F207">SUM(F207)</f>
        <v>0</v>
      </c>
      <c r="G206" s="14">
        <f aca="true" t="shared" si="389" ref="G206:G207">SUM(G207)</f>
        <v>0</v>
      </c>
      <c r="H206" s="14">
        <f aca="true" t="shared" si="390" ref="H206:H207">SUM(H207)</f>
        <v>2920</v>
      </c>
      <c r="I206" s="14">
        <f aca="true" t="shared" si="391" ref="I206:I207">SUM(I207)</f>
        <v>0</v>
      </c>
      <c r="J206" s="14">
        <f aca="true" t="shared" si="392" ref="J206:J207">SUM(J207)</f>
        <v>0</v>
      </c>
      <c r="K206" s="14">
        <f aca="true" t="shared" si="393" ref="K206:K207">SUM(K207)</f>
        <v>-18488</v>
      </c>
      <c r="L206" s="14">
        <f aca="true" t="shared" si="394" ref="L206:L207">SUM(L207)</f>
        <v>-18488</v>
      </c>
      <c r="M206" s="14">
        <f aca="true" t="shared" si="395" ref="M206:M207">SUM(M207)</f>
        <v>0</v>
      </c>
      <c r="N206" s="14">
        <f aca="true" t="shared" si="396" ref="N206:N207">SUM(N207)</f>
        <v>0</v>
      </c>
      <c r="O206" s="15" t="e">
        <f t="shared" si="0"/>
        <v>#DIV/0!</v>
      </c>
    </row>
    <row r="207" spans="1:15" s="1" customFormat="1" ht="21" customHeight="1" outlineLevel="5">
      <c r="A207" s="12" t="s">
        <v>374</v>
      </c>
      <c r="B207" s="27" t="s">
        <v>401</v>
      </c>
      <c r="C207" s="14">
        <f t="shared" si="385"/>
        <v>21408</v>
      </c>
      <c r="D207" s="14">
        <f t="shared" si="386"/>
        <v>21408</v>
      </c>
      <c r="E207" s="14">
        <f t="shared" si="387"/>
        <v>0</v>
      </c>
      <c r="F207" s="14">
        <f t="shared" si="388"/>
        <v>0</v>
      </c>
      <c r="G207" s="14">
        <f t="shared" si="389"/>
        <v>2920</v>
      </c>
      <c r="H207" s="14">
        <f t="shared" si="390"/>
        <v>2920</v>
      </c>
      <c r="I207" s="14">
        <f t="shared" si="391"/>
        <v>0</v>
      </c>
      <c r="J207" s="14">
        <f t="shared" si="392"/>
        <v>0</v>
      </c>
      <c r="K207" s="14">
        <f t="shared" si="393"/>
        <v>-18488</v>
      </c>
      <c r="L207" s="14">
        <f t="shared" si="394"/>
        <v>-18488</v>
      </c>
      <c r="M207" s="14">
        <f t="shared" si="395"/>
        <v>0</v>
      </c>
      <c r="N207" s="14">
        <f t="shared" si="396"/>
        <v>0</v>
      </c>
      <c r="O207" s="15">
        <f t="shared" si="0"/>
        <v>13.639760837070252</v>
      </c>
    </row>
    <row r="208" spans="1:15" s="1" customFormat="1" ht="80.25" customHeight="1" outlineLevel="5">
      <c r="A208" s="16" t="s">
        <v>402</v>
      </c>
      <c r="B208" s="20" t="s">
        <v>403</v>
      </c>
      <c r="C208" s="18">
        <f>SUM(D208:F208)</f>
        <v>21408</v>
      </c>
      <c r="D208" s="18">
        <v>21408</v>
      </c>
      <c r="E208" s="18"/>
      <c r="F208" s="18"/>
      <c r="G208" s="18">
        <f>SUM(H208:J208)</f>
        <v>2920</v>
      </c>
      <c r="H208" s="18">
        <v>2920</v>
      </c>
      <c r="I208" s="18"/>
      <c r="J208" s="18"/>
      <c r="K208" s="18">
        <f>SUM(L208:N208)</f>
        <v>-18488</v>
      </c>
      <c r="L208" s="18">
        <f>SUM(H208-D208)</f>
        <v>-18488</v>
      </c>
      <c r="M208" s="18">
        <f>SUM(I208-E208)</f>
        <v>0</v>
      </c>
      <c r="N208" s="18">
        <f>SUM(J208-F208)</f>
        <v>0</v>
      </c>
      <c r="O208" s="19">
        <f t="shared" si="0"/>
        <v>13.639760837070252</v>
      </c>
    </row>
    <row r="209" spans="1:15" s="1" customFormat="1" ht="33" customHeight="1" outlineLevel="5">
      <c r="A209" s="38" t="s">
        <v>404</v>
      </c>
      <c r="B209" s="39" t="s">
        <v>405</v>
      </c>
      <c r="C209" s="14">
        <f>SUM(C210)</f>
        <v>2021</v>
      </c>
      <c r="D209" s="14">
        <f>SUM(D210)</f>
        <v>0</v>
      </c>
      <c r="E209" s="14">
        <f>SUM(E210)</f>
        <v>2000</v>
      </c>
      <c r="F209" s="14">
        <f>SUM(F210)</f>
        <v>21</v>
      </c>
      <c r="G209" s="14">
        <f>SUM(G210)</f>
        <v>270118</v>
      </c>
      <c r="H209" s="14">
        <f>SUM(H210)</f>
        <v>0</v>
      </c>
      <c r="I209" s="14">
        <f>SUM(I210)</f>
        <v>267416.82</v>
      </c>
      <c r="J209" s="14">
        <f>SUM(J210)</f>
        <v>2701.18</v>
      </c>
      <c r="K209" s="14">
        <f>SUM(K210)</f>
        <v>268097</v>
      </c>
      <c r="L209" s="14">
        <f>SUM(L210)</f>
        <v>0</v>
      </c>
      <c r="M209" s="14">
        <f>SUM(M210)</f>
        <v>265416.82</v>
      </c>
      <c r="N209" s="14">
        <f>SUM(N210)</f>
        <v>2680.18</v>
      </c>
      <c r="O209" s="15">
        <f t="shared" si="0"/>
        <v>13365.561603166749</v>
      </c>
    </row>
    <row r="210" spans="1:15" s="1" customFormat="1" ht="19.5" customHeight="1" outlineLevel="5">
      <c r="A210" s="38" t="s">
        <v>406</v>
      </c>
      <c r="B210" s="39" t="s">
        <v>407</v>
      </c>
      <c r="C210" s="14">
        <f>SUM(C211:C212)</f>
        <v>2021</v>
      </c>
      <c r="D210" s="14">
        <f>SUM(D211:D212)</f>
        <v>0</v>
      </c>
      <c r="E210" s="14">
        <f>SUM(E211:E212)</f>
        <v>2000</v>
      </c>
      <c r="F210" s="14">
        <f>SUM(F211:F212)</f>
        <v>21</v>
      </c>
      <c r="G210" s="14">
        <f>SUM(G211:G212)</f>
        <v>270118</v>
      </c>
      <c r="H210" s="14">
        <f>SUM(H211:H212)</f>
        <v>0</v>
      </c>
      <c r="I210" s="14">
        <f>SUM(I211:I212)</f>
        <v>267416.82</v>
      </c>
      <c r="J210" s="14">
        <f>SUM(J211:J212)</f>
        <v>2701.18</v>
      </c>
      <c r="K210" s="14">
        <f>SUM(K211:K212)</f>
        <v>268097</v>
      </c>
      <c r="L210" s="14">
        <f>SUM(L211:L212)</f>
        <v>0</v>
      </c>
      <c r="M210" s="14">
        <f>SUM(M211:M212)</f>
        <v>265416.82</v>
      </c>
      <c r="N210" s="14">
        <f>SUM(N211:N212)</f>
        <v>2680.18</v>
      </c>
      <c r="O210" s="15">
        <f t="shared" si="0"/>
        <v>13365.561603166749</v>
      </c>
    </row>
    <row r="211" spans="1:15" s="1" customFormat="1" ht="49.5" customHeight="1" outlineLevel="5">
      <c r="A211" s="16" t="s">
        <v>408</v>
      </c>
      <c r="B211" s="20" t="s">
        <v>409</v>
      </c>
      <c r="C211" s="18">
        <f aca="true" t="shared" si="397" ref="C211:C212">SUM(D211:F211)</f>
        <v>2000</v>
      </c>
      <c r="D211" s="18"/>
      <c r="E211" s="18">
        <v>2000</v>
      </c>
      <c r="F211" s="18"/>
      <c r="G211" s="18">
        <f aca="true" t="shared" si="398" ref="G211:G212">SUM(H211:J211)</f>
        <v>0</v>
      </c>
      <c r="H211" s="18"/>
      <c r="I211" s="18"/>
      <c r="J211" s="18"/>
      <c r="K211" s="18">
        <f aca="true" t="shared" si="399" ref="K211:K212">SUM(L211:N211)</f>
        <v>-2000</v>
      </c>
      <c r="L211" s="18">
        <f aca="true" t="shared" si="400" ref="L211:L212">SUM(H211-D211)</f>
        <v>0</v>
      </c>
      <c r="M211" s="18">
        <f aca="true" t="shared" si="401" ref="M211:M212">SUM(I211-E211)</f>
        <v>-2000</v>
      </c>
      <c r="N211" s="18">
        <f aca="true" t="shared" si="402" ref="N211:N212">SUM(J211-F211)</f>
        <v>0</v>
      </c>
      <c r="O211" s="19">
        <f t="shared" si="0"/>
        <v>0</v>
      </c>
    </row>
    <row r="212" spans="1:15" s="1" customFormat="1" ht="46.5" customHeight="1" outlineLevel="5">
      <c r="A212" s="40" t="s">
        <v>410</v>
      </c>
      <c r="B212" s="41" t="s">
        <v>411</v>
      </c>
      <c r="C212" s="18">
        <f t="shared" si="397"/>
        <v>21</v>
      </c>
      <c r="D212" s="18"/>
      <c r="E212" s="18"/>
      <c r="F212" s="18">
        <v>21</v>
      </c>
      <c r="G212" s="18">
        <f t="shared" si="398"/>
        <v>270118</v>
      </c>
      <c r="H212" s="18"/>
      <c r="I212" s="18">
        <v>267416.82</v>
      </c>
      <c r="J212" s="18">
        <v>2701.18</v>
      </c>
      <c r="K212" s="18">
        <f t="shared" si="399"/>
        <v>270097</v>
      </c>
      <c r="L212" s="18">
        <f t="shared" si="400"/>
        <v>0</v>
      </c>
      <c r="M212" s="18">
        <f t="shared" si="401"/>
        <v>267416.82</v>
      </c>
      <c r="N212" s="18">
        <f t="shared" si="402"/>
        <v>2680.18</v>
      </c>
      <c r="O212" s="19">
        <f t="shared" si="0"/>
        <v>1286276.1904761905</v>
      </c>
    </row>
    <row r="213" spans="1:15" s="1" customFormat="1" ht="32.25" customHeight="1" outlineLevel="6">
      <c r="A213" s="42" t="s">
        <v>412</v>
      </c>
      <c r="B213" s="43"/>
      <c r="C213" s="14">
        <f>SUM(C192+C206+C209)</f>
        <v>2396869.87</v>
      </c>
      <c r="D213" s="14">
        <f>SUM(D192+D206+D209)</f>
        <v>21408</v>
      </c>
      <c r="E213" s="14">
        <f>SUM(E192+E206+E209)</f>
        <v>730716.43</v>
      </c>
      <c r="F213" s="14">
        <f>SUM(F192+F206+F209)</f>
        <v>1666153.4400000002</v>
      </c>
      <c r="G213" s="14">
        <f>SUM(G192+G206+G209)</f>
        <v>3696769.91</v>
      </c>
      <c r="H213" s="14">
        <f>SUM(H192+H206+H209)</f>
        <v>4653.52</v>
      </c>
      <c r="I213" s="14">
        <f>SUM(I192+I206+I209)</f>
        <v>1035298.3</v>
      </c>
      <c r="J213" s="14">
        <f>SUM(J192+J206+J209)</f>
        <v>2659738.0900000003</v>
      </c>
      <c r="K213" s="14">
        <f>SUM(K192+K206+K209)</f>
        <v>1281412.04</v>
      </c>
      <c r="L213" s="14">
        <f>SUM(L192+L206+L209)</f>
        <v>-16754.48</v>
      </c>
      <c r="M213" s="14">
        <f>SUM(M192+M206+M209)</f>
        <v>304581.86999999994</v>
      </c>
      <c r="N213" s="14">
        <f>SUM(N192+N206+N209)</f>
        <v>993584.6500000001</v>
      </c>
      <c r="O213" s="15">
        <f t="shared" si="0"/>
        <v>154.2332337800216</v>
      </c>
    </row>
    <row r="214" spans="1:15" s="1" customFormat="1" ht="16.5" customHeight="1">
      <c r="A214" s="44" t="s">
        <v>413</v>
      </c>
      <c r="B214" s="34"/>
      <c r="C214" s="32">
        <f>SUM(C8+C60+C97+C79+C84+C102+C119+C125+C136+C140+C169+C179+C184+C213)</f>
        <v>143058122.83000004</v>
      </c>
      <c r="D214" s="32">
        <f>SUM(D8+D60+D97+D79+D84+D102+D119+D125+D136+D140+D169+D179+D184+D213)</f>
        <v>26761042.45</v>
      </c>
      <c r="E214" s="32">
        <f>SUM(E8+E60+E97+E79+E84+E102+E119+E125+E136+E140+E169+E179+E184+E213)</f>
        <v>57102861.3</v>
      </c>
      <c r="F214" s="32">
        <f>SUM(F8+F60+F97+F79+F84+F102+F119+F125+F136+F140+F169+F179+F184+F213)</f>
        <v>67804995.49999999</v>
      </c>
      <c r="G214" s="32">
        <f>SUM(G8+G60+G97+G79+G84+G102+G119+G125+G136+G140+G169+G179+G184+G213)</f>
        <v>265929987.81</v>
      </c>
      <c r="H214" s="32">
        <f>SUM(H8+H60+H97+H79+H84+H102+H119+H125+H136+H140+H169+H179+H184+H213)</f>
        <v>141117524.32</v>
      </c>
      <c r="I214" s="32">
        <f>SUM(I8+I60+I97+I79+I84+I102+I119+I125+I136+I140+I169+I179+I184+I213)</f>
        <v>65601026.699999996</v>
      </c>
      <c r="J214" s="32">
        <f>SUM(J8+J60+J97+J79+J84+J102+J119+J125+J136+J140+J169+J179+J184+J213)</f>
        <v>69911882.02000001</v>
      </c>
      <c r="K214" s="32">
        <f>SUM(K8+K60+K97+K79+K84+K102+K119+K125+K136+K140+K169+K179+K184+K213)</f>
        <v>124961533.78999999</v>
      </c>
      <c r="L214" s="32">
        <f>SUM(L8+L60+L97+L79+L84+L102+L119+L125+L136+L140+L169+L179+L184+L213)</f>
        <v>114356481.86999999</v>
      </c>
      <c r="M214" s="32">
        <f>SUM(M8+M60+M97+M79+M84+M102+M119+M125+M136+M140+M169+M179+M184+M213)</f>
        <v>8498165.399999995</v>
      </c>
      <c r="N214" s="32">
        <f>SUM(N8+N60+N97+N79+N84+N102+N119+N125+N136+N140+N169+N179+N184+N213)</f>
        <v>2106886.5200000014</v>
      </c>
      <c r="O214" s="15">
        <f t="shared" si="0"/>
        <v>185.88947104109008</v>
      </c>
    </row>
    <row r="215" spans="1:14" s="1" customFormat="1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</sheetData>
  <sheetProtection selectLockedCells="1" selectUnlockedCells="1"/>
  <mergeCells count="17">
    <mergeCell ref="A1:O1"/>
    <mergeCell ref="A2:O2"/>
    <mergeCell ref="A3:B3"/>
    <mergeCell ref="A4:B4"/>
    <mergeCell ref="A5:A7"/>
    <mergeCell ref="B5:B7"/>
    <mergeCell ref="C5:F5"/>
    <mergeCell ref="G5:J5"/>
    <mergeCell ref="K5:O5"/>
    <mergeCell ref="C6:C7"/>
    <mergeCell ref="D6:F6"/>
    <mergeCell ref="G6:G7"/>
    <mergeCell ref="H6:J6"/>
    <mergeCell ref="K6:K7"/>
    <mergeCell ref="L6:N6"/>
    <mergeCell ref="O6:O7"/>
    <mergeCell ref="A190:B19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2019-10-07T10:29:10Z</dcterms:created>
  <dcterms:modified xsi:type="dcterms:W3CDTF">2019-10-07T10:29:51Z</dcterms:modified>
  <cp:category/>
  <cp:version/>
  <cp:contentType/>
  <cp:contentStatus/>
  <cp:revision>2</cp:revision>
</cp:coreProperties>
</file>