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71" activeTab="1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<sst xmlns="http://schemas.openxmlformats.org/spreadsheetml/2006/main" count="148" uniqueCount="134">
  <si>
    <t>Код дохода</t>
  </si>
  <si>
    <t>Наименование</t>
  </si>
  <si>
    <t>10102000010000110</t>
  </si>
  <si>
    <t>10502000020000110</t>
  </si>
  <si>
    <t>10503000010000110</t>
  </si>
  <si>
    <t>10504000020000110</t>
  </si>
  <si>
    <t>Налог, взимаемый в связи с применением патентной системы налогообложения</t>
  </si>
  <si>
    <t>Государственная пошлина</t>
  </si>
  <si>
    <t>11105000000000120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</si>
  <si>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</si>
  <si>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</si>
  <si>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</si>
  <si>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11301000000000130</t>
  </si>
  <si>
    <t>Доходы от оказания платных услуг</t>
  </si>
  <si>
    <t>11402000000000000</t>
  </si>
  <si>
    <t>11600000000000000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</si>
  <si>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</si>
  <si>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</si>
  <si>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</si>
  <si>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</si>
  <si>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</si>
  <si>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</si>
  <si>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</si>
  <si>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Дотации</t>
  </si>
  <si>
    <t>Субсидии</t>
  </si>
  <si>
    <t>Субвенции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</si>
  <si>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</si>
  <si>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</si>
  <si>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</si>
  <si>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</si>
  <si>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</si>
  <si>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</si>
  <si>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</si>
  <si>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</si>
  <si>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</si>
  <si>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</si>
  <si>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</si>
  <si>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</si>
  <si>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</si>
  <si>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</si>
  <si>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</si>
  <si>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</si>
  <si>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</si>
  <si>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</si>
  <si>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</si>
  <si>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</si>
  <si>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</si>
  <si>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</si>
  <si>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</si>
  <si>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</si>
  <si>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</si>
  <si>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</si>
  <si>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ВСЕГО РАСХОДОВ</t>
  </si>
  <si>
    <t>Дефицит (-), профицит (+)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</si>
  <si>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</si>
  <si>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</si>
  <si>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 на доходы физических лиц</t>
  </si>
  <si>
    <t>Задолженность и перерасчеты по отмененным налогам, сборам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</si>
  <si>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</si>
  <si>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</si>
  <si>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</si>
  <si>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</si>
  <si>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продажи земельных участков, находящихся в государственной и муниципальной собственности</t>
  </si>
  <si>
    <t>Исполнено</t>
  </si>
  <si>
    <t>% исполнения к уточненному плану</t>
  </si>
  <si>
    <t>Функционирование законодательных органов гос.власти и местного самоуправл.</t>
  </si>
  <si>
    <t>Функционирование местных администраций</t>
  </si>
  <si>
    <t>Обеспечение деятельности финансовых органов</t>
  </si>
  <si>
    <t>Молодежная политика и оздоровление детей</t>
  </si>
  <si>
    <t>Код расхода</t>
  </si>
  <si>
    <t>Наименование расходов</t>
  </si>
  <si>
    <t>Уточненный годовой план</t>
  </si>
  <si>
    <t>10302000010000110</t>
  </si>
  <si>
    <t>Налоги на товары (работы, услуги), реализуемые на территории Российской Федерации</t>
  </si>
  <si>
    <t>10600000000000110</t>
  </si>
  <si>
    <t>10800000000000110</t>
  </si>
  <si>
    <t>10900000000000110</t>
  </si>
  <si>
    <t>Налоги на имущество</t>
  </si>
  <si>
    <t xml:space="preserve"> Национальная безопасность и правоохранительная деятельность</t>
  </si>
  <si>
    <t>0300</t>
  </si>
  <si>
    <t>0705</t>
  </si>
  <si>
    <t>Профессиональная подготовка, переподготовка и повышение квалификации</t>
  </si>
  <si>
    <t>(тыс.руб.)</t>
  </si>
  <si>
    <t>0100</t>
  </si>
  <si>
    <t>0103</t>
  </si>
  <si>
    <t>0104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</si>
  <si>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</si>
  <si>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</si>
  <si>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</si>
  <si>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</si>
  <si>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</si>
  <si>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</si>
  <si>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</si>
  <si>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</si>
  <si>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</si>
  <si>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0502</t>
  </si>
  <si>
    <t>0700</t>
  </si>
  <si>
    <t>0701</t>
  </si>
  <si>
    <t>0702</t>
  </si>
  <si>
    <t>0707</t>
  </si>
  <si>
    <t>0709</t>
  </si>
  <si>
    <t>Утвержден  ный годовой план</t>
  </si>
  <si>
    <t>Уточнен    ный годовой план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</si>
  <si>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</si>
  <si>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</si>
  <si>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Другие вопросы в области национальной безопасности и правоохранительной деятельности</t>
  </si>
  <si>
    <t>0314</t>
  </si>
  <si>
    <t>0102</t>
  </si>
  <si>
    <t>Функционирование высшего должностного лица субъекта Российской Федерации и муниципального образования</t>
  </si>
  <si>
    <t>0703</t>
  </si>
  <si>
    <t>0800</t>
  </si>
  <si>
    <t>0801</t>
  </si>
  <si>
    <t>0501</t>
  </si>
  <si>
    <t>0503</t>
  </si>
  <si>
    <t>Жилищко-коммунальное хозяйство</t>
  </si>
  <si>
    <t>Жилищное хозяйство</t>
  </si>
  <si>
    <t>Благоустройство</t>
  </si>
  <si>
    <t>Культура, кинематография</t>
  </si>
  <si>
    <t xml:space="preserve">Культура </t>
  </si>
  <si>
    <t>Начальное профессиональное образование</t>
  </si>
  <si>
    <t>Защита населения и территории от чрезвычайных ситуаций природного и техногенного характера, гражданская оборона</t>
  </si>
  <si>
    <t>11107000000000120</t>
  </si>
  <si>
    <t>Платежи от государственных и муниципальных унитарных предприятий</t>
  </si>
  <si>
    <t>11406000000000430</t>
  </si>
  <si>
    <t>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</si>
  <si>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</si>
  <si>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2. Расходы</t>
  </si>
  <si>
    <t>1. Доходы</t>
  </si>
  <si>
    <t>Исполнение бюджета Савинского муниципального района за 2019 год</t>
  </si>
  <si>
    <t>по состоянию на 01.02.2019 г.</t>
  </si>
  <si>
    <t>20210000000000151</t>
  </si>
  <si>
    <t>20220000000000151</t>
  </si>
  <si>
    <t>20230000000000151</t>
  </si>
  <si>
    <t>20240000000000151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</si>
</sst>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1" fillId="0" borderId="0" xfId="53" applyNumberFormat="1">
      <alignment/>
      <protection/>
    </xf>
    <xf numFmtId="0" fontId="1" fillId="0" borderId="0" xfId="53">
      <alignment/>
      <protection/>
    </xf>
    <xf numFmtId="0" fontId="1" fillId="0" borderId="0" xfId="53" applyFont="1">
      <alignment/>
      <protection/>
    </xf>
    <xf numFmtId="0" fontId="1" fillId="0" borderId="0" xfId="53" applyBorder="1">
      <alignment/>
      <protection/>
    </xf>
    <xf numFmtId="0" fontId="3" fillId="0" borderId="0" xfId="53" applyFont="1">
      <alignment/>
      <protection/>
    </xf>
    <xf numFmtId="49" fontId="2" fillId="0" borderId="0" xfId="53" applyNumberFormat="1" applyFont="1">
      <alignment/>
      <protection/>
    </xf>
    <xf numFmtId="49" fontId="3" fillId="0" borderId="0" xfId="53" applyNumberFormat="1" applyFont="1" applyAlignment="1">
      <alignment vertical="top"/>
      <protection/>
    </xf>
    <xf numFmtId="0" fontId="3" fillId="0" borderId="0" xfId="53" applyFont="1" applyAlignment="1">
      <alignment vertical="top"/>
      <protection/>
    </xf>
    <xf numFmtId="49" fontId="4" fillId="0" borderId="10" xfId="53" applyNumberFormat="1" applyFont="1" applyBorder="1" applyAlignment="1">
      <alignment horizontal="center" vertical="top"/>
      <protection/>
    </xf>
    <xf numFmtId="0" fontId="4" fillId="0" borderId="10" xfId="53" applyFont="1" applyBorder="1" applyAlignment="1">
      <alignment horizontal="center" vertical="top"/>
      <protection/>
    </xf>
    <xf numFmtId="0" fontId="4" fillId="0" borderId="10" xfId="53" applyFont="1" applyBorder="1" applyAlignment="1">
      <alignment horizontal="center" vertical="top" wrapText="1"/>
      <protection/>
    </xf>
    <xf numFmtId="49" fontId="3" fillId="0" borderId="10" xfId="53" applyNumberFormat="1" applyFont="1" applyBorder="1" applyAlignment="1">
      <alignment vertical="top"/>
      <protection/>
    </xf>
    <xf numFmtId="0" fontId="3" fillId="0" borderId="10" xfId="53" applyFont="1" applyBorder="1" applyAlignment="1">
      <alignment vertical="top" wrapText="1"/>
      <protection/>
    </xf>
    <xf numFmtId="164" fontId="3" fillId="0" borderId="10" xfId="53" applyNumberFormat="1" applyFont="1" applyBorder="1" applyAlignment="1">
      <alignment vertical="top"/>
      <protection/>
    </xf>
    <xf numFmtId="49" fontId="3" fillId="0" borderId="11" xfId="53" applyNumberFormat="1" applyFont="1" applyBorder="1" applyAlignment="1">
      <alignment vertical="top"/>
      <protection/>
    </xf>
    <xf numFmtId="0" fontId="3" fillId="0" borderId="11" xfId="53" applyFont="1" applyBorder="1" applyAlignment="1">
      <alignment vertical="top" wrapText="1"/>
      <protection/>
    </xf>
    <xf numFmtId="164" fontId="3" fillId="0" borderId="12" xfId="53" applyNumberFormat="1" applyFont="1" applyBorder="1" applyAlignment="1">
      <alignment vertical="top"/>
      <protection/>
    </xf>
    <xf numFmtId="164" fontId="3" fillId="0" borderId="13" xfId="53" applyNumberFormat="1" applyFont="1" applyBorder="1" applyAlignment="1">
      <alignment vertical="top"/>
      <protection/>
    </xf>
    <xf numFmtId="49" fontId="3" fillId="0" borderId="14" xfId="53" applyNumberFormat="1" applyFont="1" applyBorder="1" applyAlignment="1">
      <alignment vertical="top"/>
      <protection/>
    </xf>
    <xf numFmtId="0" fontId="3" fillId="0" borderId="14" xfId="53" applyFont="1" applyBorder="1" applyAlignment="1">
      <alignment vertical="top" wrapText="1"/>
      <protection/>
    </xf>
    <xf numFmtId="49" fontId="3" fillId="0" borderId="15" xfId="53" applyNumberFormat="1" applyFont="1" applyBorder="1" applyAlignment="1">
      <alignment vertical="top"/>
      <protection/>
    </xf>
    <xf numFmtId="0" fontId="3" fillId="0" borderId="15" xfId="53" applyFont="1" applyBorder="1" applyAlignment="1">
      <alignment vertical="top" wrapText="1"/>
      <protection/>
    </xf>
    <xf numFmtId="164" fontId="3" fillId="0" borderId="16" xfId="53" applyNumberFormat="1" applyFont="1" applyBorder="1" applyAlignment="1">
      <alignment vertical="top"/>
      <protection/>
    </xf>
    <xf numFmtId="164" fontId="3" fillId="0" borderId="17" xfId="53" applyNumberFormat="1" applyFont="1" applyBorder="1" applyAlignment="1">
      <alignment vertical="top"/>
      <protection/>
    </xf>
    <xf numFmtId="164" fontId="3" fillId="0" borderId="11" xfId="53" applyNumberFormat="1" applyFont="1" applyBorder="1" applyAlignment="1">
      <alignment vertical="top"/>
      <protection/>
    </xf>
    <xf numFmtId="0" fontId="3" fillId="0" borderId="10" xfId="53" applyFont="1" applyBorder="1" applyAlignment="1">
      <alignment vertical="top"/>
      <protection/>
    </xf>
    <xf numFmtId="164" fontId="3" fillId="0" borderId="18" xfId="53" applyNumberFormat="1" applyFont="1" applyBorder="1" applyAlignment="1">
      <alignment vertical="top"/>
      <protection/>
    </xf>
    <xf numFmtId="0" fontId="3" fillId="0" borderId="17" xfId="53" applyFont="1" applyBorder="1" applyAlignment="1">
      <alignment vertical="top" wrapText="1"/>
      <protection/>
    </xf>
    <xf numFmtId="164" fontId="3" fillId="0" borderId="19" xfId="53" applyNumberFormat="1" applyFont="1" applyBorder="1" applyAlignment="1">
      <alignment vertical="top"/>
      <protection/>
    </xf>
    <xf numFmtId="164" fontId="3" fillId="0" borderId="20" xfId="53" applyNumberFormat="1" applyFont="1" applyBorder="1" applyAlignment="1">
      <alignment vertical="top"/>
      <protection/>
    </xf>
    <xf numFmtId="0" fontId="3" fillId="0" borderId="14" xfId="53" applyFont="1" applyBorder="1" applyAlignment="1">
      <alignment horizontal="justify" vertical="top"/>
      <protection/>
    </xf>
    <xf numFmtId="164" fontId="3" fillId="0" borderId="14" xfId="53" applyNumberFormat="1" applyFont="1" applyBorder="1" applyAlignment="1">
      <alignment vertical="top"/>
      <protection/>
    </xf>
    <xf numFmtId="164" fontId="3" fillId="0" borderId="21" xfId="53" applyNumberFormat="1" applyFont="1" applyBorder="1" applyAlignment="1">
      <alignment vertical="top"/>
      <protection/>
    </xf>
    <xf numFmtId="164" fontId="3" fillId="0" borderId="15" xfId="53" applyNumberFormat="1" applyFont="1" applyBorder="1" applyAlignment="1">
      <alignment vertical="top"/>
      <protection/>
    </xf>
    <xf numFmtId="49" fontId="3" fillId="33" borderId="11" xfId="53" applyNumberFormat="1" applyFont="1" applyFill="1" applyBorder="1" applyAlignment="1">
      <alignment vertical="top"/>
      <protection/>
    </xf>
    <xf numFmtId="49" fontId="3" fillId="0" borderId="12" xfId="53" applyNumberFormat="1" applyFont="1" applyBorder="1" applyAlignment="1">
      <alignment vertical="top"/>
      <protection/>
    </xf>
    <xf numFmtId="0" fontId="3" fillId="0" borderId="12" xfId="53" applyFont="1" applyBorder="1" applyAlignment="1">
      <alignment vertical="top"/>
      <protection/>
    </xf>
    <xf numFmtId="49" fontId="3" fillId="0" borderId="22" xfId="53" applyNumberFormat="1" applyFont="1" applyBorder="1" applyAlignment="1">
      <alignment vertical="top"/>
      <protection/>
    </xf>
    <xf numFmtId="0" fontId="4" fillId="0" borderId="22" xfId="53" applyFont="1" applyBorder="1" applyAlignment="1">
      <alignment vertical="top"/>
      <protection/>
    </xf>
    <xf numFmtId="164" fontId="4" fillId="0" borderId="22" xfId="53" applyNumberFormat="1" applyFont="1" applyBorder="1" applyAlignment="1">
      <alignment vertical="top"/>
      <protection/>
    </xf>
    <xf numFmtId="0" fontId="4" fillId="0" borderId="22" xfId="53" applyFont="1" applyFill="1" applyBorder="1" applyAlignment="1">
      <alignment vertical="top"/>
      <protection/>
    </xf>
    <xf numFmtId="164" fontId="4" fillId="0" borderId="14" xfId="53" applyNumberFormat="1" applyFont="1" applyBorder="1" applyAlignment="1">
      <alignment vertical="top"/>
      <protection/>
    </xf>
    <xf numFmtId="0" fontId="3" fillId="0" borderId="14" xfId="53" applyFont="1" applyFill="1" applyBorder="1" applyAlignment="1">
      <alignment vertical="top"/>
      <protection/>
    </xf>
    <xf numFmtId="164" fontId="3" fillId="0" borderId="22" xfId="53" applyNumberFormat="1" applyFont="1" applyBorder="1" applyAlignment="1">
      <alignment vertical="top"/>
      <protection/>
    </xf>
    <xf numFmtId="0" fontId="3" fillId="0" borderId="22" xfId="53" applyFont="1" applyFill="1" applyBorder="1" applyAlignment="1">
      <alignment vertical="top"/>
      <protection/>
    </xf>
    <xf numFmtId="0" fontId="3" fillId="0" borderId="22" xfId="53" applyFont="1" applyFill="1" applyBorder="1" applyAlignment="1">
      <alignment horizontal="justify" vertical="top"/>
      <protection/>
    </xf>
    <xf numFmtId="0" fontId="4" fillId="0" borderId="0" xfId="53" applyFont="1">
      <alignment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49" fontId="4" fillId="0" borderId="22" xfId="53" applyNumberFormat="1" applyFont="1" applyBorder="1" applyAlignment="1">
      <alignment horizontal="center" vertical="top"/>
      <protection/>
    </xf>
    <xf numFmtId="0" fontId="4" fillId="0" borderId="23" xfId="53" applyFont="1" applyBorder="1" applyAlignment="1">
      <alignment vertical="top"/>
      <protection/>
    </xf>
    <xf numFmtId="164" fontId="4" fillId="0" borderId="10" xfId="53" applyNumberFormat="1" applyFont="1" applyBorder="1" applyAlignment="1">
      <alignment vertical="top"/>
      <protection/>
    </xf>
    <xf numFmtId="49" fontId="3" fillId="0" borderId="11" xfId="53" applyNumberFormat="1" applyFont="1" applyBorder="1" applyAlignment="1">
      <alignment horizontal="center" vertical="top"/>
      <protection/>
    </xf>
    <xf numFmtId="49" fontId="3" fillId="0" borderId="17" xfId="53" applyNumberFormat="1" applyFont="1" applyBorder="1" applyAlignment="1">
      <alignment horizontal="center" vertical="top"/>
      <protection/>
    </xf>
    <xf numFmtId="49" fontId="3" fillId="0" borderId="14" xfId="53" applyNumberFormat="1" applyFont="1" applyBorder="1" applyAlignment="1">
      <alignment horizontal="center" vertical="top"/>
      <protection/>
    </xf>
    <xf numFmtId="49" fontId="3" fillId="0" borderId="22" xfId="53" applyNumberFormat="1" applyFont="1" applyBorder="1" applyAlignment="1">
      <alignment horizontal="center" vertical="top"/>
      <protection/>
    </xf>
    <xf numFmtId="0" fontId="3" fillId="0" borderId="22" xfId="53" applyFont="1" applyBorder="1" applyAlignment="1">
      <alignment vertical="top"/>
      <protection/>
    </xf>
    <xf numFmtId="0" fontId="48" fillId="0" borderId="24" xfId="0" applyFont="1" applyBorder="1" applyAlignment="1">
      <alignment vertical="top" wrapText="1"/>
    </xf>
    <xf numFmtId="0" fontId="49" fillId="34" borderId="25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9" fillId="34" borderId="0" xfId="0" applyFont="1" applyFill="1" applyBorder="1" applyAlignment="1">
      <alignment vertical="top" wrapText="1"/>
    </xf>
    <xf numFmtId="0" fontId="3" fillId="0" borderId="22" xfId="53" applyFont="1" applyBorder="1" applyAlignment="1">
      <alignment vertical="top" wrapText="1"/>
      <protection/>
    </xf>
    <xf numFmtId="0" fontId="4" fillId="0" borderId="22" xfId="53" applyFont="1" applyBorder="1" applyAlignment="1">
      <alignment vertical="top" wrapText="1"/>
      <protection/>
    </xf>
    <xf numFmtId="0" fontId="3" fillId="0" borderId="14" xfId="53" applyFont="1" applyBorder="1" applyAlignment="1">
      <alignment vertical="top"/>
      <protection/>
    </xf>
    <xf numFmtId="49" fontId="3" fillId="0" borderId="10" xfId="53" applyNumberFormat="1" applyFont="1" applyBorder="1" applyAlignment="1">
      <alignment horizontal="center" vertical="top"/>
      <protection/>
    </xf>
    <xf numFmtId="164" fontId="3" fillId="0" borderId="26" xfId="53" applyNumberFormat="1" applyFont="1" applyBorder="1" applyAlignment="1">
      <alignment vertical="top"/>
      <protection/>
    </xf>
    <xf numFmtId="0" fontId="49" fillId="0" borderId="10" xfId="0" applyFont="1" applyBorder="1" applyAlignment="1">
      <alignment vertical="top" wrapText="1"/>
    </xf>
    <xf numFmtId="164" fontId="3" fillId="0" borderId="22" xfId="53" applyNumberFormat="1" applyFont="1" applyFill="1" applyBorder="1" applyAlignment="1">
      <alignment vertical="top"/>
      <protection/>
    </xf>
    <xf numFmtId="49" fontId="3" fillId="0" borderId="21" xfId="53" applyNumberFormat="1" applyFont="1" applyBorder="1" applyAlignment="1">
      <alignment horizontal="center" vertical="top"/>
      <protection/>
    </xf>
    <xf numFmtId="0" fontId="3" fillId="0" borderId="15" xfId="0" applyFont="1" applyBorder="1" applyAlignment="1">
      <alignment vertical="top" wrapText="1"/>
    </xf>
    <xf numFmtId="164" fontId="3" fillId="0" borderId="27" xfId="53" applyNumberFormat="1" applyFont="1" applyBorder="1" applyAlignment="1">
      <alignment vertical="top"/>
      <protection/>
    </xf>
    <xf numFmtId="49" fontId="3" fillId="0" borderId="12" xfId="53" applyNumberFormat="1" applyFont="1" applyBorder="1" applyAlignment="1">
      <alignment horizontal="center" vertical="top"/>
      <protection/>
    </xf>
    <xf numFmtId="164" fontId="4" fillId="0" borderId="12" xfId="53" applyNumberFormat="1" applyFont="1" applyBorder="1" applyAlignment="1">
      <alignment vertical="top"/>
      <protection/>
    </xf>
    <xf numFmtId="49" fontId="3" fillId="33" borderId="10" xfId="53" applyNumberFormat="1" applyFont="1" applyFill="1" applyBorder="1" applyAlignment="1">
      <alignment vertical="top"/>
      <protection/>
    </xf>
    <xf numFmtId="49" fontId="2" fillId="0" borderId="0" xfId="53" applyNumberFormat="1" applyFont="1" applyAlignment="1">
      <alignment horizontal="center" vertical="top"/>
      <protection/>
    </xf>
    <xf numFmtId="0" fontId="2" fillId="0" borderId="0" xfId="53" applyFont="1" applyAlignment="1">
      <alignment vertical="top"/>
      <protection/>
    </xf>
    <xf numFmtId="0" fontId="2" fillId="0" borderId="0" xfId="53" applyFont="1">
      <alignment/>
      <protection/>
    </xf>
    <xf numFmtId="0" fontId="6" fillId="0" borderId="0" xfId="53" applyFont="1" applyAlignment="1">
      <alignment horizontal="center" vertical="top" wrapText="1"/>
      <protection/>
    </xf>
    <xf numFmtId="0" fontId="7" fillId="0" borderId="0" xfId="0" applyFont="1" applyAlignment="1">
      <alignment horizontal="center" vertical="top" wrapText="1"/>
    </xf>
    <xf numFmtId="0" fontId="5" fillId="0" borderId="0" xfId="53" applyFont="1" applyBorder="1" applyAlignment="1">
      <alignment horizontal="right" vertical="top"/>
      <protection/>
    </xf>
    <xf numFmtId="0" fontId="3" fillId="0" borderId="0" xfId="0" applyFont="1" applyBorder="1" applyAlignment="1">
      <alignment horizontal="right" vertical="top"/>
    </xf>
    <xf numFmtId="0" fontId="5" fillId="0" borderId="28" xfId="53" applyFont="1" applyBorder="1" applyAlignment="1">
      <alignment horizontal="right"/>
      <protection/>
    </xf>
    <xf numFmtId="0" fontId="3" fillId="0" borderId="28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7"/>
  <sheetViews>
    <sheetView zoomScalePageLayoutView="0" workbookViewId="0" topLeftCell="A3">
      <pane xSplit="2" ySplit="6" topLeftCell="C9" activePane="bottomRight" state="frozen"/>
      <selection pane="topLeft" activeCell="A3" sqref="A3"/>
      <selection pane="topRight" activeCell="C3" sqref="C3"/>
      <selection pane="bottomLeft" activeCell="A13" sqref="A13"/>
      <selection pane="bottomRight" activeCell="F37" sqref="F37"/>
    </sheetView>
  </sheetViews>
  <sheetFormatPr defaultColWidth="9.140625" defaultRowHeight="12.75"/>
  <cols>
    <col min="1" max="1" width="18.140625" style="1" customWidth="1"/>
    <col min="2" max="2" width="30.7109375" style="2" customWidth="1"/>
    <col min="3" max="3" width="11.7109375" style="2" customWidth="1"/>
    <col min="4" max="4" width="10.7109375" style="2" customWidth="1"/>
    <col min="5" max="5" width="11.421875" style="2" customWidth="1"/>
    <col min="6" max="6" width="13.00390625" style="2" customWidth="1"/>
    <col min="7" max="16384" width="9.140625" style="2" customWidth="1"/>
  </cols>
  <sheetData>
    <row r="3" spans="1:6" ht="23.25" customHeight="1">
      <c r="A3" s="77" t="s">
        <v>128</v>
      </c>
      <c r="B3" s="78"/>
      <c r="C3" s="78"/>
      <c r="D3" s="78"/>
      <c r="E3" s="78"/>
      <c r="F3" s="78"/>
    </row>
    <row r="4" spans="1:6" ht="16.5">
      <c r="A4" s="77" t="s">
        <v>129</v>
      </c>
      <c r="B4" s="78"/>
      <c r="C4" s="78"/>
      <c r="D4" s="78"/>
      <c r="E4" s="78"/>
      <c r="F4" s="78"/>
    </row>
    <row r="5" spans="1:6" ht="12.75">
      <c r="A5" s="7"/>
      <c r="B5" s="8"/>
      <c r="C5" s="8"/>
      <c r="D5" s="8"/>
      <c r="E5" s="8"/>
      <c r="F5" s="8"/>
    </row>
    <row r="6" spans="1:6" ht="15.75">
      <c r="A6" s="74"/>
      <c r="B6" s="8"/>
      <c r="C6" s="75" t="s">
        <v>127</v>
      </c>
      <c r="D6" s="8"/>
      <c r="E6" s="8"/>
      <c r="F6" s="8"/>
    </row>
    <row r="7" spans="1:6" ht="13.5">
      <c r="A7" s="8"/>
      <c r="B7" s="8"/>
      <c r="C7" s="8"/>
      <c r="D7" s="8"/>
      <c r="E7" s="79" t="s">
        <v>82</v>
      </c>
      <c r="F7" s="80"/>
    </row>
    <row r="8" spans="1:6" ht="51">
      <c r="A8" s="9" t="s">
        <v>0</v>
      </c>
      <c r="B8" s="10" t="s">
        <v>1</v>
      </c>
      <c r="C8" s="11" t="s">
        <v>101</v>
      </c>
      <c r="D8" s="11" t="s">
        <v>102</v>
      </c>
      <c r="E8" s="11" t="s">
        <v>63</v>
      </c>
      <c r="F8" s="11" t="s">
        <v>64</v>
      </c>
    </row>
    <row r="9" spans="1:8" ht="12.75">
      <c r="A9" s="12" t="s">
        <v>2</v>
      </c>
      <c r="B9" s="13" t="s">
        <v>56</v>
      </c>
      <c r="C9" s="14">
        <v>26262</v>
      </c>
      <c r="D9" s="14">
        <v>26262</v>
      </c>
      <c r="E9" s="14">
        <v>1610</v>
      </c>
      <c r="F9" s="14">
        <f>SUM(E9/D9*100)</f>
        <v>6.130530804965349</v>
      </c>
      <c r="H9" s="4"/>
    </row>
    <row r="10" spans="1:8" ht="38.25">
      <c r="A10" s="15" t="s">
        <v>72</v>
      </c>
      <c r="B10" s="16" t="s">
        <v>73</v>
      </c>
      <c r="C10" s="17">
        <v>6731.6</v>
      </c>
      <c r="D10" s="17">
        <v>6731.6</v>
      </c>
      <c r="E10" s="18">
        <v>704.9</v>
      </c>
      <c r="F10" s="17">
        <f>SUM(E10/D10*100)</f>
        <v>10.471507516786499</v>
      </c>
      <c r="H10" s="4"/>
    </row>
    <row r="11" spans="1:8" ht="25.5">
      <c r="A11" s="19" t="s">
        <v>3</v>
      </c>
      <c r="B11" s="20" t="s">
        <v>54</v>
      </c>
      <c r="C11" s="17">
        <v>2200</v>
      </c>
      <c r="D11" s="17">
        <v>2200</v>
      </c>
      <c r="E11" s="18">
        <v>316</v>
      </c>
      <c r="F11" s="25">
        <f>SUM(E11/D11*100)</f>
        <v>14.363636363636365</v>
      </c>
      <c r="H11" s="4"/>
    </row>
    <row r="12" spans="1:8" ht="25.5">
      <c r="A12" s="21" t="s">
        <v>4</v>
      </c>
      <c r="B12" s="22" t="s">
        <v>55</v>
      </c>
      <c r="C12" s="23">
        <v>210</v>
      </c>
      <c r="D12" s="23">
        <v>210</v>
      </c>
      <c r="E12" s="24">
        <v>0</v>
      </c>
      <c r="F12" s="14">
        <f>SUM(E12/D12*100)</f>
        <v>0</v>
      </c>
      <c r="H12" s="4"/>
    </row>
    <row r="13" spans="1:8" ht="38.25" hidden="1">
      <c r="A13" s="12" t="s">
        <v>5</v>
      </c>
      <c r="B13" s="13" t="s">
        <v>6</v>
      </c>
      <c r="C13" s="14"/>
      <c r="D13" s="14"/>
      <c r="E13" s="27"/>
      <c r="F13" s="14"/>
      <c r="H13" s="4"/>
    </row>
    <row r="14" spans="1:8" ht="12.75" hidden="1">
      <c r="A14" s="12" t="s">
        <v>74</v>
      </c>
      <c r="B14" s="13" t="s">
        <v>77</v>
      </c>
      <c r="C14" s="14"/>
      <c r="D14" s="14"/>
      <c r="E14" s="27"/>
      <c r="F14" s="14"/>
      <c r="H14" s="4"/>
    </row>
    <row r="15" spans="1:8" ht="40.5" customHeight="1" hidden="1">
      <c r="A15" s="12" t="s">
        <v>5</v>
      </c>
      <c r="B15" s="13" t="s">
        <v>6</v>
      </c>
      <c r="C15" s="14"/>
      <c r="D15" s="14"/>
      <c r="E15" s="27"/>
      <c r="F15" s="14"/>
      <c r="H15" s="4"/>
    </row>
    <row r="16" spans="1:8" ht="40.5" customHeight="1">
      <c r="A16" s="12" t="s">
        <v>5</v>
      </c>
      <c r="B16" s="13" t="s">
        <v>6</v>
      </c>
      <c r="C16" s="14">
        <v>0</v>
      </c>
      <c r="D16" s="14">
        <v>0</v>
      </c>
      <c r="E16" s="27">
        <v>12.1</v>
      </c>
      <c r="F16" s="14"/>
      <c r="H16" s="4"/>
    </row>
    <row r="17" spans="1:8" ht="12.75">
      <c r="A17" s="12" t="s">
        <v>75</v>
      </c>
      <c r="B17" s="26" t="s">
        <v>7</v>
      </c>
      <c r="C17" s="14">
        <v>800</v>
      </c>
      <c r="D17" s="14">
        <v>800</v>
      </c>
      <c r="E17" s="27">
        <v>46.8</v>
      </c>
      <c r="F17" s="14">
        <f>SUM(E17/D17*100)</f>
        <v>5.85</v>
      </c>
      <c r="G17" s="3"/>
      <c r="H17" s="4"/>
    </row>
    <row r="18" spans="1:8" ht="25.5">
      <c r="A18" s="15" t="s">
        <v>76</v>
      </c>
      <c r="B18" s="28" t="s">
        <v>57</v>
      </c>
      <c r="C18" s="29">
        <v>0</v>
      </c>
      <c r="D18" s="29">
        <v>0</v>
      </c>
      <c r="E18" s="30">
        <v>0</v>
      </c>
      <c r="F18" s="14"/>
      <c r="H18" s="4"/>
    </row>
    <row r="19" spans="1:8" ht="51">
      <c r="A19" s="19" t="s">
        <v>8</v>
      </c>
      <c r="B19" s="20" t="s">
        <v>58</v>
      </c>
      <c r="C19" s="17">
        <v>670</v>
      </c>
      <c r="D19" s="17">
        <v>670</v>
      </c>
      <c r="E19" s="18">
        <v>13.7</v>
      </c>
      <c r="F19" s="14">
        <f aca="true" t="shared" si="0" ref="F19:F27">SUM(E19/D19*100)</f>
        <v>2.044776119402985</v>
      </c>
      <c r="H19" s="4"/>
    </row>
    <row r="20" spans="1:8" ht="45.75" customHeight="1">
      <c r="A20" s="19" t="s">
        <v>121</v>
      </c>
      <c r="B20" s="20" t="s">
        <v>122</v>
      </c>
      <c r="C20" s="25">
        <v>35</v>
      </c>
      <c r="D20" s="25">
        <v>35</v>
      </c>
      <c r="E20" s="24">
        <v>0</v>
      </c>
      <c r="F20" s="14">
        <f t="shared" si="0"/>
        <v>0</v>
      </c>
      <c r="H20" s="4"/>
    </row>
    <row r="21" spans="1:8" ht="51" customHeight="1">
      <c r="A21" s="19" t="s">
        <v>9</v>
      </c>
      <c r="B21" s="31" t="s">
        <v>10</v>
      </c>
      <c r="C21" s="32">
        <v>615</v>
      </c>
      <c r="D21" s="32">
        <v>615</v>
      </c>
      <c r="E21" s="33">
        <v>20.6</v>
      </c>
      <c r="F21" s="34">
        <f t="shared" si="0"/>
        <v>3.34959349593496</v>
      </c>
      <c r="H21" s="4"/>
    </row>
    <row r="22" spans="1:8" ht="25.5">
      <c r="A22" s="12" t="s">
        <v>11</v>
      </c>
      <c r="B22" s="13" t="s">
        <v>59</v>
      </c>
      <c r="C22" s="14">
        <v>39.6</v>
      </c>
      <c r="D22" s="14">
        <v>39.6</v>
      </c>
      <c r="E22" s="14">
        <v>0.9</v>
      </c>
      <c r="F22" s="14">
        <f t="shared" si="0"/>
        <v>2.272727272727273</v>
      </c>
      <c r="H22" s="4"/>
    </row>
    <row r="23" spans="1:8" ht="12.75">
      <c r="A23" s="15" t="s">
        <v>12</v>
      </c>
      <c r="B23" s="16" t="s">
        <v>13</v>
      </c>
      <c r="C23" s="25">
        <v>6842.5</v>
      </c>
      <c r="D23" s="25">
        <v>6842.5</v>
      </c>
      <c r="E23" s="24">
        <v>379</v>
      </c>
      <c r="F23" s="25">
        <f t="shared" si="0"/>
        <v>5.538911216660577</v>
      </c>
      <c r="H23" s="4"/>
    </row>
    <row r="24" spans="1:8" ht="38.25">
      <c r="A24" s="12" t="s">
        <v>14</v>
      </c>
      <c r="B24" s="13" t="s">
        <v>60</v>
      </c>
      <c r="C24" s="14">
        <v>1000</v>
      </c>
      <c r="D24" s="14">
        <v>1000</v>
      </c>
      <c r="E24" s="14">
        <v>0</v>
      </c>
      <c r="F24" s="14">
        <f t="shared" si="0"/>
        <v>0</v>
      </c>
      <c r="H24" s="4"/>
    </row>
    <row r="25" spans="1:8" ht="51">
      <c r="A25" s="35" t="s">
        <v>123</v>
      </c>
      <c r="B25" s="16" t="s">
        <v>62</v>
      </c>
      <c r="C25" s="25">
        <v>345</v>
      </c>
      <c r="D25" s="25">
        <v>320</v>
      </c>
      <c r="E25" s="24">
        <v>12</v>
      </c>
      <c r="F25" s="25">
        <f t="shared" si="0"/>
        <v>3.75</v>
      </c>
      <c r="H25" s="4"/>
    </row>
    <row r="26" spans="1:8" ht="108.75" customHeight="1">
      <c r="A26" s="73" t="s">
        <v>124</v>
      </c>
      <c r="B26" s="13" t="s">
        <v>125</v>
      </c>
      <c r="C26" s="14">
        <v>25</v>
      </c>
      <c r="D26" s="14">
        <v>25</v>
      </c>
      <c r="E26" s="14">
        <v>0</v>
      </c>
      <c r="F26" s="14">
        <f t="shared" si="0"/>
        <v>0</v>
      </c>
      <c r="H26" s="4"/>
    </row>
    <row r="27" spans="1:8" ht="25.5">
      <c r="A27" s="12" t="s">
        <v>15</v>
      </c>
      <c r="B27" s="13" t="s">
        <v>61</v>
      </c>
      <c r="C27" s="14">
        <v>326.5</v>
      </c>
      <c r="D27" s="14">
        <v>326.5</v>
      </c>
      <c r="E27" s="14">
        <v>8.6</v>
      </c>
      <c r="F27" s="14">
        <f t="shared" si="0"/>
        <v>2.6339969372128635</v>
      </c>
      <c r="H27" s="4"/>
    </row>
    <row r="28" spans="1:8" ht="12.75">
      <c r="A28" s="12" t="s">
        <v>16</v>
      </c>
      <c r="B28" s="26" t="s">
        <v>17</v>
      </c>
      <c r="C28" s="14">
        <v>0</v>
      </c>
      <c r="D28" s="14">
        <v>0</v>
      </c>
      <c r="E28" s="14">
        <v>26.5</v>
      </c>
      <c r="F28" s="14"/>
      <c r="H28" s="4"/>
    </row>
    <row r="29" spans="1:8" ht="12.75">
      <c r="A29" s="36" t="s">
        <v>18</v>
      </c>
      <c r="B29" s="37" t="s">
        <v>19</v>
      </c>
      <c r="C29" s="17">
        <v>0</v>
      </c>
      <c r="D29" s="17">
        <v>0</v>
      </c>
      <c r="E29" s="17">
        <v>0</v>
      </c>
      <c r="F29" s="14"/>
      <c r="H29" s="4"/>
    </row>
    <row r="30" spans="1:8" ht="12.75">
      <c r="A30" s="38"/>
      <c r="B30" s="39" t="s">
        <v>20</v>
      </c>
      <c r="C30" s="40">
        <f>SUM(C9+C10+C11+C12+C16+C17+C18+C19+C20+C21+C22+C23+C24+C25+C27+C28+C29)</f>
        <v>46077.2</v>
      </c>
      <c r="D30" s="40">
        <f>SUM(D9:D29)</f>
        <v>46077.2</v>
      </c>
      <c r="E30" s="40">
        <f>SUM(E9:E29)</f>
        <v>3151.1</v>
      </c>
      <c r="F30" s="40">
        <f aca="true" t="shared" si="1" ref="F30:F36">SUM(E30/D30*100)</f>
        <v>6.838740201227505</v>
      </c>
      <c r="H30" s="4"/>
    </row>
    <row r="31" spans="1:8" ht="12.75">
      <c r="A31" s="38" t="s">
        <v>21</v>
      </c>
      <c r="B31" s="41" t="s">
        <v>22</v>
      </c>
      <c r="C31" s="40">
        <f>SUM(C32:C36)</f>
        <v>297727.1</v>
      </c>
      <c r="D31" s="40">
        <f>SUM(D32:D36)</f>
        <v>297727.1</v>
      </c>
      <c r="E31" s="40">
        <f>SUM(E32:E36)</f>
        <v>10174.3</v>
      </c>
      <c r="F31" s="42">
        <f t="shared" si="1"/>
        <v>3.4173241199742987</v>
      </c>
      <c r="H31" s="4"/>
    </row>
    <row r="32" spans="1:8" ht="12.75">
      <c r="A32" s="19" t="s">
        <v>130</v>
      </c>
      <c r="B32" s="43" t="s">
        <v>23</v>
      </c>
      <c r="C32" s="32">
        <v>54997.1</v>
      </c>
      <c r="D32" s="32">
        <v>54997.1</v>
      </c>
      <c r="E32" s="33">
        <v>4583.1</v>
      </c>
      <c r="F32" s="44">
        <f t="shared" si="1"/>
        <v>8.333348485647427</v>
      </c>
      <c r="H32" s="4"/>
    </row>
    <row r="33" spans="1:8" ht="12.75">
      <c r="A33" s="38" t="s">
        <v>131</v>
      </c>
      <c r="B33" s="45" t="s">
        <v>24</v>
      </c>
      <c r="C33" s="44">
        <v>161985.5</v>
      </c>
      <c r="D33" s="44">
        <v>161985.5</v>
      </c>
      <c r="E33" s="44">
        <v>0</v>
      </c>
      <c r="F33" s="44">
        <f>SUM(E33/D33*100)</f>
        <v>0</v>
      </c>
      <c r="H33" s="4"/>
    </row>
    <row r="34" spans="1:8" ht="12.75">
      <c r="A34" s="38" t="s">
        <v>132</v>
      </c>
      <c r="B34" s="45" t="s">
        <v>25</v>
      </c>
      <c r="C34" s="44">
        <v>79549.5</v>
      </c>
      <c r="D34" s="44">
        <v>79549.5</v>
      </c>
      <c r="E34" s="44">
        <v>6243.4</v>
      </c>
      <c r="F34" s="17">
        <f t="shared" si="1"/>
        <v>7.848446564717565</v>
      </c>
      <c r="H34" s="4"/>
    </row>
    <row r="35" spans="1:8" ht="12.75">
      <c r="A35" s="38" t="s">
        <v>133</v>
      </c>
      <c r="B35" s="45" t="s">
        <v>26</v>
      </c>
      <c r="C35" s="44">
        <v>1195</v>
      </c>
      <c r="D35" s="44">
        <v>1195</v>
      </c>
      <c r="E35" s="44">
        <v>0</v>
      </c>
      <c r="F35" s="17">
        <f t="shared" si="1"/>
        <v>0</v>
      </c>
      <c r="H35" s="4"/>
    </row>
    <row r="36" spans="1:8" ht="25.5">
      <c r="A36" s="38" t="s">
        <v>27</v>
      </c>
      <c r="B36" s="46" t="s">
        <v>28</v>
      </c>
      <c r="C36" s="44">
        <v>0</v>
      </c>
      <c r="D36" s="44">
        <v>0</v>
      </c>
      <c r="E36" s="44">
        <v>-652.2</v>
      </c>
      <c r="F36" s="14">
        <v>0</v>
      </c>
      <c r="H36" s="4"/>
    </row>
    <row r="37" spans="1:6" ht="12.75">
      <c r="A37" s="38" t="s">
        <v>29</v>
      </c>
      <c r="B37" s="41" t="s">
        <v>30</v>
      </c>
      <c r="C37" s="40">
        <f>SUM(C30:C31)</f>
        <v>343804.3</v>
      </c>
      <c r="D37" s="40">
        <f>SUM(D30:D31)</f>
        <v>343804.3</v>
      </c>
      <c r="E37" s="40">
        <f>SUM(E30,E31)</f>
        <v>13325.4</v>
      </c>
      <c r="F37" s="40">
        <f>SUM(E37/D37*100)</f>
        <v>3.8758677538355393</v>
      </c>
    </row>
  </sheetData>
  <sheetProtection selectLockedCells="1" selectUnlockedCells="1"/>
  <mergeCells count="3">
    <mergeCell ref="A3:F3"/>
    <mergeCell ref="A4:F4"/>
    <mergeCell ref="E7:F7"/>
  </mergeCells>
  <printOptions/>
  <pageMargins left="0.7874015748031497" right="0" top="0.3937007874015748" bottom="0.1968503937007874" header="0" footer="0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9.140625" style="2" customWidth="1"/>
    <col min="2" max="2" width="35.8515625" style="2" customWidth="1"/>
    <col min="3" max="3" width="11.8515625" style="2" customWidth="1"/>
    <col min="4" max="5" width="12.28125" style="2" customWidth="1"/>
    <col min="6" max="6" width="13.00390625" style="2" customWidth="1"/>
    <col min="7" max="16384" width="9.140625" style="2" customWidth="1"/>
  </cols>
  <sheetData>
    <row r="1" spans="1:6" ht="15.75">
      <c r="A1" s="6"/>
      <c r="B1" s="47"/>
      <c r="C1" s="76" t="s">
        <v>126</v>
      </c>
      <c r="D1" s="5"/>
      <c r="E1" s="5"/>
      <c r="F1" s="5"/>
    </row>
    <row r="2" spans="1:6" ht="13.5">
      <c r="A2" s="5"/>
      <c r="B2" s="5"/>
      <c r="C2" s="5"/>
      <c r="D2" s="5"/>
      <c r="E2" s="81" t="s">
        <v>82</v>
      </c>
      <c r="F2" s="82"/>
    </row>
    <row r="3" spans="1:6" ht="51">
      <c r="A3" s="48" t="s">
        <v>69</v>
      </c>
      <c r="B3" s="48" t="s">
        <v>70</v>
      </c>
      <c r="C3" s="48" t="s">
        <v>101</v>
      </c>
      <c r="D3" s="48" t="s">
        <v>71</v>
      </c>
      <c r="E3" s="48" t="s">
        <v>63</v>
      </c>
      <c r="F3" s="48" t="s">
        <v>64</v>
      </c>
    </row>
    <row r="4" spans="1:6" ht="12.75">
      <c r="A4" s="49" t="s">
        <v>83</v>
      </c>
      <c r="B4" s="50" t="s">
        <v>31</v>
      </c>
      <c r="C4" s="51">
        <f>SUM(C5:C10)</f>
        <v>29438</v>
      </c>
      <c r="D4" s="51">
        <f>SUM(D5:D10)</f>
        <v>29373.9</v>
      </c>
      <c r="E4" s="51">
        <f>E6+E7+E8+E9+E10</f>
        <v>2068.5</v>
      </c>
      <c r="F4" s="51">
        <f>SUM(E4/D4*100)</f>
        <v>7.041965826805428</v>
      </c>
    </row>
    <row r="5" spans="1:6" ht="38.25" hidden="1">
      <c r="A5" s="52" t="s">
        <v>84</v>
      </c>
      <c r="B5" s="28" t="s">
        <v>65</v>
      </c>
      <c r="C5" s="34"/>
      <c r="D5" s="34"/>
      <c r="E5" s="34"/>
      <c r="F5" s="34">
        <v>0</v>
      </c>
    </row>
    <row r="6" spans="1:6" ht="51">
      <c r="A6" s="53" t="s">
        <v>107</v>
      </c>
      <c r="B6" s="13" t="s">
        <v>108</v>
      </c>
      <c r="C6" s="14">
        <v>1350.4</v>
      </c>
      <c r="D6" s="14">
        <v>1350.4</v>
      </c>
      <c r="E6" s="14">
        <v>103.6</v>
      </c>
      <c r="F6" s="51">
        <f>SUM(E6/D6*100)</f>
        <v>7.671800947867298</v>
      </c>
    </row>
    <row r="7" spans="1:6" ht="25.5">
      <c r="A7" s="54" t="s">
        <v>85</v>
      </c>
      <c r="B7" s="16" t="s">
        <v>66</v>
      </c>
      <c r="C7" s="17">
        <v>20863.8</v>
      </c>
      <c r="D7" s="17">
        <v>20863.8</v>
      </c>
      <c r="E7" s="17">
        <v>1555.1</v>
      </c>
      <c r="F7" s="17">
        <f>SUM(E7/D7*100)</f>
        <v>7.453579884776502</v>
      </c>
    </row>
    <row r="8" spans="1:6" ht="25.5">
      <c r="A8" s="54" t="s">
        <v>86</v>
      </c>
      <c r="B8" s="20" t="s">
        <v>67</v>
      </c>
      <c r="C8" s="17">
        <v>3939.6</v>
      </c>
      <c r="D8" s="17">
        <v>3939.6</v>
      </c>
      <c r="E8" s="17">
        <v>242.9</v>
      </c>
      <c r="F8" s="17">
        <f>SUM(E8/D8*100)</f>
        <v>6.165600568585643</v>
      </c>
    </row>
    <row r="9" spans="1:6" ht="12.75">
      <c r="A9" s="55" t="s">
        <v>87</v>
      </c>
      <c r="B9" s="56" t="s">
        <v>32</v>
      </c>
      <c r="C9" s="44">
        <v>200</v>
      </c>
      <c r="D9" s="44">
        <v>135.9</v>
      </c>
      <c r="E9" s="44">
        <v>0</v>
      </c>
      <c r="F9" s="17">
        <f>SUM(E9/D9*100)</f>
        <v>0</v>
      </c>
    </row>
    <row r="10" spans="1:6" ht="12.75">
      <c r="A10" s="55" t="s">
        <v>88</v>
      </c>
      <c r="B10" s="56" t="s">
        <v>33</v>
      </c>
      <c r="C10" s="44">
        <v>3084.2</v>
      </c>
      <c r="D10" s="44">
        <v>3084.2</v>
      </c>
      <c r="E10" s="44">
        <v>166.9</v>
      </c>
      <c r="F10" s="32">
        <f aca="true" t="shared" si="0" ref="F10:F31">SUM(E10/D10*100)</f>
        <v>5.4114519162181445</v>
      </c>
    </row>
    <row r="11" spans="1:6" ht="25.5">
      <c r="A11" s="49" t="s">
        <v>79</v>
      </c>
      <c r="B11" s="57" t="s">
        <v>78</v>
      </c>
      <c r="C11" s="40">
        <f>C12+C15+C14</f>
        <v>70</v>
      </c>
      <c r="D11" s="40">
        <f>D14+D15</f>
        <v>134.1</v>
      </c>
      <c r="E11" s="40">
        <f>E14+E15</f>
        <v>0</v>
      </c>
      <c r="F11" s="42">
        <f t="shared" si="0"/>
        <v>0</v>
      </c>
    </row>
    <row r="12" spans="1:6" ht="51.75" customHeight="1" hidden="1">
      <c r="A12" s="55" t="s">
        <v>103</v>
      </c>
      <c r="B12" s="58" t="s">
        <v>104</v>
      </c>
      <c r="C12" s="44">
        <v>0</v>
      </c>
      <c r="D12" s="44">
        <v>0</v>
      </c>
      <c r="E12" s="44"/>
      <c r="F12" s="32"/>
    </row>
    <row r="13" spans="1:6" ht="14.25" customHeight="1" hidden="1">
      <c r="A13" s="68" t="s">
        <v>103</v>
      </c>
      <c r="B13" s="69" t="s">
        <v>26</v>
      </c>
      <c r="C13" s="70"/>
      <c r="D13" s="70"/>
      <c r="E13" s="32"/>
      <c r="F13" s="32"/>
    </row>
    <row r="14" spans="1:6" ht="54" customHeight="1">
      <c r="A14" s="64" t="s">
        <v>103</v>
      </c>
      <c r="B14" s="59" t="s">
        <v>120</v>
      </c>
      <c r="C14" s="14">
        <v>0</v>
      </c>
      <c r="D14" s="14">
        <v>64.1</v>
      </c>
      <c r="E14" s="27">
        <v>0</v>
      </c>
      <c r="F14" s="14">
        <f t="shared" si="0"/>
        <v>0</v>
      </c>
    </row>
    <row r="15" spans="1:6" ht="39.75" customHeight="1">
      <c r="A15" s="71" t="s">
        <v>106</v>
      </c>
      <c r="B15" s="60" t="s">
        <v>105</v>
      </c>
      <c r="C15" s="17">
        <v>70</v>
      </c>
      <c r="D15" s="17">
        <v>70</v>
      </c>
      <c r="E15" s="18">
        <v>0</v>
      </c>
      <c r="F15" s="14">
        <f t="shared" si="0"/>
        <v>0</v>
      </c>
    </row>
    <row r="16" spans="1:6" ht="12.75">
      <c r="A16" s="49" t="s">
        <v>89</v>
      </c>
      <c r="B16" s="39" t="s">
        <v>34</v>
      </c>
      <c r="C16" s="40">
        <f>SUM(C17:C20)</f>
        <v>8438.7</v>
      </c>
      <c r="D16" s="40">
        <f>SUM(D17:D20)</f>
        <v>8438.7</v>
      </c>
      <c r="E16" s="40">
        <f>SUM(E17:E20)</f>
        <v>37.2</v>
      </c>
      <c r="F16" s="72">
        <f t="shared" si="0"/>
        <v>0.4408261936080202</v>
      </c>
    </row>
    <row r="17" spans="1:6" ht="12.75">
      <c r="A17" s="55" t="s">
        <v>90</v>
      </c>
      <c r="B17" s="56" t="s">
        <v>35</v>
      </c>
      <c r="C17" s="44">
        <v>91</v>
      </c>
      <c r="D17" s="44">
        <v>91</v>
      </c>
      <c r="E17" s="44">
        <v>0</v>
      </c>
      <c r="F17" s="44">
        <f t="shared" si="0"/>
        <v>0</v>
      </c>
    </row>
    <row r="18" spans="1:6" ht="12.75">
      <c r="A18" s="55" t="s">
        <v>91</v>
      </c>
      <c r="B18" s="56" t="s">
        <v>36</v>
      </c>
      <c r="C18" s="44">
        <v>1200</v>
      </c>
      <c r="D18" s="44">
        <v>1200</v>
      </c>
      <c r="E18" s="44">
        <v>0</v>
      </c>
      <c r="F18" s="44">
        <f t="shared" si="0"/>
        <v>0</v>
      </c>
    </row>
    <row r="19" spans="1:6" ht="12.75">
      <c r="A19" s="55" t="s">
        <v>92</v>
      </c>
      <c r="B19" s="56" t="s">
        <v>37</v>
      </c>
      <c r="C19" s="44">
        <v>6732.7</v>
      </c>
      <c r="D19" s="44">
        <v>6732.7</v>
      </c>
      <c r="E19" s="44">
        <v>37.2</v>
      </c>
      <c r="F19" s="44">
        <f t="shared" si="0"/>
        <v>0.5525272179066348</v>
      </c>
    </row>
    <row r="20" spans="1:6" ht="25.5">
      <c r="A20" s="55" t="s">
        <v>93</v>
      </c>
      <c r="B20" s="61" t="s">
        <v>38</v>
      </c>
      <c r="C20" s="44">
        <v>415</v>
      </c>
      <c r="D20" s="44">
        <v>415</v>
      </c>
      <c r="E20" s="44">
        <v>0</v>
      </c>
      <c r="F20" s="44">
        <f t="shared" si="0"/>
        <v>0</v>
      </c>
    </row>
    <row r="21" spans="1:6" ht="12.75" hidden="1">
      <c r="A21" s="49" t="s">
        <v>94</v>
      </c>
      <c r="B21" s="62" t="s">
        <v>39</v>
      </c>
      <c r="C21" s="40">
        <f>C22</f>
        <v>0</v>
      </c>
      <c r="D21" s="40">
        <f>D22</f>
        <v>0</v>
      </c>
      <c r="E21" s="40">
        <f>E22</f>
        <v>0</v>
      </c>
      <c r="F21" s="44"/>
    </row>
    <row r="22" spans="1:6" ht="12.75" hidden="1">
      <c r="A22" s="55" t="s">
        <v>95</v>
      </c>
      <c r="B22" s="61" t="s">
        <v>40</v>
      </c>
      <c r="C22" s="44">
        <v>0</v>
      </c>
      <c r="D22" s="44">
        <v>0</v>
      </c>
      <c r="E22" s="44">
        <v>0</v>
      </c>
      <c r="F22" s="44"/>
    </row>
    <row r="23" spans="1:6" ht="12.75">
      <c r="A23" s="49" t="s">
        <v>94</v>
      </c>
      <c r="B23" s="62" t="s">
        <v>114</v>
      </c>
      <c r="C23" s="40">
        <f>C24+C25+C26</f>
        <v>1666.5</v>
      </c>
      <c r="D23" s="40">
        <f>D24+D25+D26</f>
        <v>1650</v>
      </c>
      <c r="E23" s="40">
        <f>E24+E25+E26</f>
        <v>0</v>
      </c>
      <c r="F23" s="40">
        <f t="shared" si="0"/>
        <v>0</v>
      </c>
    </row>
    <row r="24" spans="1:6" ht="12.75">
      <c r="A24" s="55" t="s">
        <v>112</v>
      </c>
      <c r="B24" s="61" t="s">
        <v>115</v>
      </c>
      <c r="C24" s="44">
        <v>256.5</v>
      </c>
      <c r="D24" s="44">
        <v>256.5</v>
      </c>
      <c r="E24" s="44">
        <v>0</v>
      </c>
      <c r="F24" s="44">
        <f t="shared" si="0"/>
        <v>0</v>
      </c>
    </row>
    <row r="25" spans="1:6" ht="12.75">
      <c r="A25" s="55" t="s">
        <v>95</v>
      </c>
      <c r="B25" s="61" t="s">
        <v>40</v>
      </c>
      <c r="C25" s="44">
        <v>950</v>
      </c>
      <c r="D25" s="44">
        <v>950</v>
      </c>
      <c r="E25" s="44">
        <v>0</v>
      </c>
      <c r="F25" s="44">
        <f t="shared" si="0"/>
        <v>0</v>
      </c>
    </row>
    <row r="26" spans="1:6" ht="12.75">
      <c r="A26" s="55" t="s">
        <v>113</v>
      </c>
      <c r="B26" s="61" t="s">
        <v>116</v>
      </c>
      <c r="C26" s="44">
        <v>460</v>
      </c>
      <c r="D26" s="44">
        <v>443.5</v>
      </c>
      <c r="E26" s="44">
        <v>0</v>
      </c>
      <c r="F26" s="44">
        <f t="shared" si="0"/>
        <v>0</v>
      </c>
    </row>
    <row r="27" spans="1:6" ht="12" customHeight="1">
      <c r="A27" s="49" t="s">
        <v>96</v>
      </c>
      <c r="B27" s="39" t="s">
        <v>41</v>
      </c>
      <c r="C27" s="40">
        <f>SUM(C28:C33)</f>
        <v>292342.4</v>
      </c>
      <c r="D27" s="40">
        <f>SUM(D28:D33)</f>
        <v>292358.9</v>
      </c>
      <c r="E27" s="40">
        <f>SUM(E28:E33)</f>
        <v>9841.900000000001</v>
      </c>
      <c r="F27" s="40">
        <f t="shared" si="0"/>
        <v>3.3663760535424103</v>
      </c>
    </row>
    <row r="28" spans="1:6" ht="12.75">
      <c r="A28" s="55" t="s">
        <v>97</v>
      </c>
      <c r="B28" s="56" t="s">
        <v>42</v>
      </c>
      <c r="C28" s="44">
        <v>44796.3</v>
      </c>
      <c r="D28" s="44">
        <v>44796.3</v>
      </c>
      <c r="E28" s="44">
        <v>2952.1</v>
      </c>
      <c r="F28" s="44">
        <f t="shared" si="0"/>
        <v>6.590053196357734</v>
      </c>
    </row>
    <row r="29" spans="1:6" ht="12.75">
      <c r="A29" s="54" t="s">
        <v>98</v>
      </c>
      <c r="B29" s="63" t="s">
        <v>43</v>
      </c>
      <c r="C29" s="44">
        <v>231540.6</v>
      </c>
      <c r="D29" s="44">
        <v>231557.1</v>
      </c>
      <c r="E29" s="44">
        <v>5935.9</v>
      </c>
      <c r="F29" s="44">
        <f t="shared" si="0"/>
        <v>2.5634713856754985</v>
      </c>
    </row>
    <row r="30" spans="1:6" ht="25.5">
      <c r="A30" s="64" t="s">
        <v>109</v>
      </c>
      <c r="B30" s="13" t="s">
        <v>119</v>
      </c>
      <c r="C30" s="65">
        <v>6721</v>
      </c>
      <c r="D30" s="17">
        <v>6721</v>
      </c>
      <c r="E30" s="17">
        <v>473.7</v>
      </c>
      <c r="F30" s="44">
        <f t="shared" si="0"/>
        <v>7.048058324654069</v>
      </c>
    </row>
    <row r="31" spans="1:6" ht="38.25">
      <c r="A31" s="64" t="s">
        <v>80</v>
      </c>
      <c r="B31" s="66" t="s">
        <v>81</v>
      </c>
      <c r="C31" s="65">
        <v>303</v>
      </c>
      <c r="D31" s="17">
        <v>303</v>
      </c>
      <c r="E31" s="17">
        <v>0</v>
      </c>
      <c r="F31" s="17">
        <f t="shared" si="0"/>
        <v>0</v>
      </c>
    </row>
    <row r="32" spans="1:6" ht="25.5">
      <c r="A32" s="52" t="s">
        <v>99</v>
      </c>
      <c r="B32" s="16" t="s">
        <v>68</v>
      </c>
      <c r="C32" s="17">
        <v>1166.2</v>
      </c>
      <c r="D32" s="17">
        <v>1166.2</v>
      </c>
      <c r="E32" s="17">
        <v>13.7</v>
      </c>
      <c r="F32" s="17">
        <f>SUM(E32/D32*100)</f>
        <v>1.1747556165323272</v>
      </c>
    </row>
    <row r="33" spans="1:6" ht="12.75">
      <c r="A33" s="55" t="s">
        <v>100</v>
      </c>
      <c r="B33" s="56" t="s">
        <v>44</v>
      </c>
      <c r="C33" s="44">
        <v>7815.3</v>
      </c>
      <c r="D33" s="44">
        <v>7815.3</v>
      </c>
      <c r="E33" s="44">
        <v>466.5</v>
      </c>
      <c r="F33" s="44">
        <f aca="true" t="shared" si="1" ref="F33:F43">SUM(E33/D33*100)</f>
        <v>5.969060688649188</v>
      </c>
    </row>
    <row r="34" spans="1:6" ht="12.75">
      <c r="A34" s="49" t="s">
        <v>110</v>
      </c>
      <c r="B34" s="39" t="s">
        <v>117</v>
      </c>
      <c r="C34" s="40">
        <f>C35</f>
        <v>2316.9</v>
      </c>
      <c r="D34" s="40">
        <f>D35</f>
        <v>2316.9</v>
      </c>
      <c r="E34" s="40">
        <f>E35</f>
        <v>96.6</v>
      </c>
      <c r="F34" s="44">
        <f t="shared" si="1"/>
        <v>4.169364236695585</v>
      </c>
    </row>
    <row r="35" spans="1:6" ht="12.75">
      <c r="A35" s="55" t="s">
        <v>111</v>
      </c>
      <c r="B35" s="56" t="s">
        <v>118</v>
      </c>
      <c r="C35" s="44">
        <v>2316.9</v>
      </c>
      <c r="D35" s="44">
        <v>2316.9</v>
      </c>
      <c r="E35" s="44">
        <v>96.6</v>
      </c>
      <c r="F35" s="44">
        <f t="shared" si="1"/>
        <v>4.169364236695585</v>
      </c>
    </row>
    <row r="36" spans="1:6" ht="12.75">
      <c r="A36" s="49">
        <v>1000</v>
      </c>
      <c r="B36" s="39" t="s">
        <v>45</v>
      </c>
      <c r="C36" s="40">
        <f>SUM(C37:C40)</f>
        <v>8743</v>
      </c>
      <c r="D36" s="40">
        <f>SUM(D37:D40)</f>
        <v>8743</v>
      </c>
      <c r="E36" s="40">
        <f>SUM(E37:E40)</f>
        <v>268.90000000000003</v>
      </c>
      <c r="F36" s="40">
        <f t="shared" si="1"/>
        <v>3.0756033398147093</v>
      </c>
    </row>
    <row r="37" spans="1:6" ht="12.75">
      <c r="A37" s="55">
        <v>1001</v>
      </c>
      <c r="B37" s="56" t="s">
        <v>46</v>
      </c>
      <c r="C37" s="44">
        <v>1700</v>
      </c>
      <c r="D37" s="44">
        <v>1700</v>
      </c>
      <c r="E37" s="44">
        <v>85.8</v>
      </c>
      <c r="F37" s="44">
        <f t="shared" si="1"/>
        <v>5.047058823529412</v>
      </c>
    </row>
    <row r="38" spans="1:6" ht="12.75">
      <c r="A38" s="55">
        <v>1003</v>
      </c>
      <c r="B38" s="56" t="s">
        <v>47</v>
      </c>
      <c r="C38" s="44">
        <v>824</v>
      </c>
      <c r="D38" s="44">
        <v>824</v>
      </c>
      <c r="E38" s="44">
        <v>64</v>
      </c>
      <c r="F38" s="44">
        <f t="shared" si="1"/>
        <v>7.766990291262135</v>
      </c>
    </row>
    <row r="39" spans="1:6" ht="12.75">
      <c r="A39" s="55">
        <v>1004</v>
      </c>
      <c r="B39" s="56" t="s">
        <v>48</v>
      </c>
      <c r="C39" s="44">
        <v>6078.7</v>
      </c>
      <c r="D39" s="44">
        <v>6078.7</v>
      </c>
      <c r="E39" s="44">
        <v>112.5</v>
      </c>
      <c r="F39" s="44">
        <f t="shared" si="1"/>
        <v>1.8507246615230228</v>
      </c>
    </row>
    <row r="40" spans="1:6" ht="12.75">
      <c r="A40" s="55">
        <v>1006</v>
      </c>
      <c r="B40" s="56" t="s">
        <v>49</v>
      </c>
      <c r="C40" s="44">
        <v>140.3</v>
      </c>
      <c r="D40" s="44">
        <v>140.3</v>
      </c>
      <c r="E40" s="44">
        <v>6.6</v>
      </c>
      <c r="F40" s="44">
        <f t="shared" si="1"/>
        <v>4.704205274411974</v>
      </c>
    </row>
    <row r="41" spans="1:6" ht="12.75">
      <c r="A41" s="49">
        <v>1100</v>
      </c>
      <c r="B41" s="39" t="s">
        <v>50</v>
      </c>
      <c r="C41" s="40">
        <f>SUM(C42)</f>
        <v>2658.7</v>
      </c>
      <c r="D41" s="40">
        <f>SUM(D42)</f>
        <v>2658.7</v>
      </c>
      <c r="E41" s="40">
        <f>SUM(E42)</f>
        <v>235</v>
      </c>
      <c r="F41" s="44">
        <f t="shared" si="1"/>
        <v>8.838906232369204</v>
      </c>
    </row>
    <row r="42" spans="1:6" ht="12.75">
      <c r="A42" s="55">
        <v>1101</v>
      </c>
      <c r="B42" s="56" t="s">
        <v>51</v>
      </c>
      <c r="C42" s="44">
        <v>2658.7</v>
      </c>
      <c r="D42" s="44">
        <v>2658.7</v>
      </c>
      <c r="E42" s="44">
        <v>235</v>
      </c>
      <c r="F42" s="44">
        <f t="shared" si="1"/>
        <v>8.838906232369204</v>
      </c>
    </row>
    <row r="43" spans="1:6" ht="12.75">
      <c r="A43" s="55"/>
      <c r="B43" s="39" t="s">
        <v>52</v>
      </c>
      <c r="C43" s="40">
        <f>SUM(C4,C11,C16,C27,C36,C41,C21)+C23+C34</f>
        <v>345674.20000000007</v>
      </c>
      <c r="D43" s="40">
        <f>SUM(D4,D11,D16,D27,D36,D41,D21)+D23+D34</f>
        <v>345674.20000000007</v>
      </c>
      <c r="E43" s="40">
        <f>SUM(E4+E11+E16+E23+E27+E34+E36+E41)</f>
        <v>12548.100000000002</v>
      </c>
      <c r="F43" s="40">
        <f t="shared" si="1"/>
        <v>3.6300366067239036</v>
      </c>
    </row>
    <row r="44" spans="1:6" ht="12.75">
      <c r="A44" s="55"/>
      <c r="B44" s="56" t="s">
        <v>53</v>
      </c>
      <c r="C44" s="67">
        <f>SUM('дох.'!C37-'расх.'!C43)</f>
        <v>-1869.9000000000815</v>
      </c>
      <c r="D44" s="67">
        <f>SUM('дох.'!D37-'расх.'!D43)</f>
        <v>-1869.9000000000815</v>
      </c>
      <c r="E44" s="67">
        <f>SUM('дох.'!E37-'расх.'!E43)</f>
        <v>777.2999999999975</v>
      </c>
      <c r="F44" s="40"/>
    </row>
  </sheetData>
  <sheetProtection selectLockedCells="1" selectUnlockedCells="1"/>
  <mergeCells count="1">
    <mergeCell ref="E2:F2"/>
  </mergeCells>
  <printOptions/>
  <pageMargins left="0.7479166666666667" right="0.31527777777777777" top="0.4722222222222222" bottom="0.9840277777777777" header="0.5118055555555555" footer="0.5118055555555555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ЕГ</cp:lastModifiedBy>
  <cp:lastPrinted>2019-01-21T13:30:18Z</cp:lastPrinted>
  <dcterms:created xsi:type="dcterms:W3CDTF">2014-07-09T09:19:11Z</dcterms:created>
  <dcterms:modified xsi:type="dcterms:W3CDTF">2019-02-14T06:06:48Z</dcterms:modified>
  <cp:category/>
  <cp:version/>
  <cp:contentType/>
  <cp:contentStatus/>
</cp:coreProperties>
</file>