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71" activeTab="0"/>
  </bookViews>
  <sheets>
    <sheet name="дох." sheetId="1" r:id="rId1"/>
    <sheet name="расх." sheetId="2" r:id="rId2"/>
  </sheets>
  <definedNames/>
  <calcPr fullCalcOnLoad="1"/>
</workbook>
</file>

<file path=xl/sharedStrings.xml><?xml version="1.0" encoding="utf-8"?>
<sst xmlns="http://schemas.openxmlformats.org/spreadsheetml/2006/main" count="120" uniqueCount="116">
  <si>
    <t xml:space="preserve"> Доходы</t>
  </si>
  <si>
    <t>Код дохода</t>
  </si>
  <si>
    <t>Наименование</t>
  </si>
  <si>
    <t>10102000010000110</t>
  </si>
  <si>
    <t>10502000020000110</t>
  </si>
  <si>
    <t>10503000010000110</t>
  </si>
  <si>
    <t>10504000020000110</t>
  </si>
  <si>
    <t>Налог, взимаемый в связи с применением патентной системы налогообложения</t>
  </si>
  <si>
    <t>Государственная пошлина</t>
  </si>
  <si>
    <t>11105000000000120</t>
  </si>
  <si>
    <t>11109000000000120</t>
  </si>
  <si>
    <t>Прочие доходы от использования имущества и прав,находящихся в государственной и муниципальной собственности</t>
  </si>
  <si>
    <t>11201000010000120</t>
  </si>
  <si>
    <t>11301000000000130</t>
  </si>
  <si>
    <t>Доходы от оказания платных услуг</t>
  </si>
  <si>
    <t>11402000000000000</t>
  </si>
  <si>
    <t>11406000000000000</t>
  </si>
  <si>
    <t>11600000000000000</t>
  </si>
  <si>
    <t>11701000000000000</t>
  </si>
  <si>
    <t>Невыясненные поступления</t>
  </si>
  <si>
    <t>11705000000000180</t>
  </si>
  <si>
    <t>Прочие неналоговые доходы</t>
  </si>
  <si>
    <t>ИТОГО собственных доходов</t>
  </si>
  <si>
    <t>20000000000000000</t>
  </si>
  <si>
    <t>Безвозмездные поступления</t>
  </si>
  <si>
    <t>20201000000000151</t>
  </si>
  <si>
    <t>Дотации</t>
  </si>
  <si>
    <t>20202000000000151</t>
  </si>
  <si>
    <t>Субсидии</t>
  </si>
  <si>
    <t>20203000000000151</t>
  </si>
  <si>
    <t>Субвенции</t>
  </si>
  <si>
    <t>20204000000000151</t>
  </si>
  <si>
    <t>Иные межбюджетные трансферты</t>
  </si>
  <si>
    <t>21905000050000151</t>
  </si>
  <si>
    <t>Возврат остатков субсидий и субвенций  прошлых лет</t>
  </si>
  <si>
    <t>89000000000000000</t>
  </si>
  <si>
    <t>ВСЕГО ДОХОДОВ</t>
  </si>
  <si>
    <t xml:space="preserve"> Расходы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</si>
  <si>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</si>
  <si>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</si>
  <si>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</si>
  <si>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</si>
  <si>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</si>
  <si>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Транспорт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</si>
  <si>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</si>
  <si>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</si>
  <si>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</si>
  <si>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</si>
  <si>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</si>
  <si>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</si>
  <si>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</si>
  <si>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</si>
  <si>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</si>
  <si>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</si>
  <si>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</si>
  <si>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</si>
  <si>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соц.политики</t>
  </si>
  <si>
    <t>Физическая культура  и спорт</t>
  </si>
  <si>
    <t xml:space="preserve">Физическая культура   </t>
  </si>
  <si>
    <t>ВСЕГО РАСХОДОВ</t>
  </si>
  <si>
    <t>Дефицит (-), профицит (+)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</si>
  <si>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</si>
  <si>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</si>
  <si>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 на доходы физических лиц</t>
  </si>
  <si>
    <t>Задолженность и перерасчеты по отмененным налогам, сборам</t>
  </si>
  <si>
    <t>Доходы от сдачи в аренду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</si>
  <si>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</si>
  <si>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реализации имущества, находящегося в государственной и муниципальной собственности</t>
  </si>
  <si>
    <t>Штрафы, санкции, возмещение ущерба</t>
  </si>
  <si>
    <t>Доходы от продажи земельных участков, находящихся в государственной и муниципальной собственности</t>
  </si>
  <si>
    <t>Исполнено</t>
  </si>
  <si>
    <t>% исполнения к уточненному плану</t>
  </si>
  <si>
    <t>Функционирование законодательных органов гос.власти и местного самоуправл.</t>
  </si>
  <si>
    <t>Функционирование местных администраций</t>
  </si>
  <si>
    <t>Обеспечение деятельности финансовых органов</t>
  </si>
  <si>
    <t>Молодежная политика и оздоровление детей</t>
  </si>
  <si>
    <t>Код расхода</t>
  </si>
  <si>
    <t>Наименование расходов</t>
  </si>
  <si>
    <t>Уточненный годовой план</t>
  </si>
  <si>
    <t xml:space="preserve">           ИСПОЛНЕНИЕ БЮДЖЕТА САВИНСКОГО МУНИЦИПАЛЬНОГО РАЙОНА</t>
  </si>
  <si>
    <t>10302000010000110</t>
  </si>
  <si>
    <t>Налоги на товары (работы, услуги), реализуемые на территории Российской Федерации</t>
  </si>
  <si>
    <t>10600000000000110</t>
  </si>
  <si>
    <t>10800000000000110</t>
  </si>
  <si>
    <t>10900000000000110</t>
  </si>
  <si>
    <t>Налоги на имущество</t>
  </si>
  <si>
    <t xml:space="preserve"> Национальная безопасность и правоохранительная деятельность</t>
  </si>
  <si>
    <t>0300</t>
  </si>
  <si>
    <t>0705</t>
  </si>
  <si>
    <t>Профессиональная подготовка, переподготовка и повышение квалификации</t>
  </si>
  <si>
    <t>(тыс.руб.)</t>
  </si>
  <si>
    <t>0100</t>
  </si>
  <si>
    <t>0103</t>
  </si>
  <si>
    <t>0104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</si>
  <si>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</si>
  <si>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</si>
  <si>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</si>
  <si>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</si>
  <si>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</si>
  <si>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</si>
  <si>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</si>
  <si>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</si>
  <si>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</si>
  <si>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0502</t>
  </si>
  <si>
    <t>0700</t>
  </si>
  <si>
    <t>0701</t>
  </si>
  <si>
    <t>0702</t>
  </si>
  <si>
    <t>0707</t>
  </si>
  <si>
    <t>0709</t>
  </si>
  <si>
    <t>Утвержден  ный годовой план</t>
  </si>
  <si>
    <t>Уточнен    ный годовой план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</si>
  <si>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</si>
  <si>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</si>
  <si>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Другие вопросы в области национальной безопасности и правоохранительной деятельности</t>
  </si>
  <si>
    <t>0314</t>
  </si>
  <si>
    <t>по состоянию на 01.08.2015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</si>
</sst>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</numFmts>
  <fonts count="47">
    <font>
      <sz val="10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1" fillId="0" borderId="0" xfId="53" applyNumberFormat="1">
      <alignment/>
      <protection/>
    </xf>
    <xf numFmtId="0" fontId="1" fillId="0" borderId="0" xfId="53">
      <alignment/>
      <protection/>
    </xf>
    <xf numFmtId="0" fontId="3" fillId="0" borderId="0" xfId="53" applyFont="1">
      <alignment/>
      <protection/>
    </xf>
    <xf numFmtId="0" fontId="1" fillId="0" borderId="0" xfId="53" applyFont="1">
      <alignment/>
      <protection/>
    </xf>
    <xf numFmtId="49" fontId="2" fillId="0" borderId="0" xfId="53" applyNumberFormat="1" applyFont="1">
      <alignment/>
      <protection/>
    </xf>
    <xf numFmtId="0" fontId="1" fillId="0" borderId="0" xfId="53" applyBorder="1">
      <alignment/>
      <protection/>
    </xf>
    <xf numFmtId="49" fontId="1" fillId="0" borderId="10" xfId="53" applyNumberFormat="1" applyFont="1" applyBorder="1">
      <alignment/>
      <protection/>
    </xf>
    <xf numFmtId="164" fontId="1" fillId="0" borderId="10" xfId="53" applyNumberFormat="1" applyBorder="1">
      <alignment/>
      <protection/>
    </xf>
    <xf numFmtId="49" fontId="1" fillId="0" borderId="11" xfId="53" applyNumberFormat="1" applyBorder="1">
      <alignment/>
      <protection/>
    </xf>
    <xf numFmtId="0" fontId="1" fillId="0" borderId="11" xfId="53" applyFont="1" applyBorder="1">
      <alignment/>
      <protection/>
    </xf>
    <xf numFmtId="164" fontId="1" fillId="0" borderId="11" xfId="53" applyNumberFormat="1" applyBorder="1">
      <alignment/>
      <protection/>
    </xf>
    <xf numFmtId="164" fontId="1" fillId="0" borderId="12" xfId="53" applyNumberFormat="1" applyBorder="1">
      <alignment/>
      <protection/>
    </xf>
    <xf numFmtId="164" fontId="1" fillId="0" borderId="13" xfId="53" applyNumberFormat="1" applyBorder="1">
      <alignment/>
      <protection/>
    </xf>
    <xf numFmtId="49" fontId="1" fillId="0" borderId="14" xfId="53" applyNumberFormat="1" applyBorder="1">
      <alignment/>
      <protection/>
    </xf>
    <xf numFmtId="164" fontId="1" fillId="0" borderId="14" xfId="53" applyNumberFormat="1" applyBorder="1">
      <alignment/>
      <protection/>
    </xf>
    <xf numFmtId="164" fontId="1" fillId="0" borderId="15" xfId="53" applyNumberFormat="1" applyBorder="1">
      <alignment/>
      <protection/>
    </xf>
    <xf numFmtId="0" fontId="1" fillId="0" borderId="14" xfId="53" applyFont="1" applyBorder="1" applyAlignment="1">
      <alignment wrapText="1"/>
      <protection/>
    </xf>
    <xf numFmtId="49" fontId="1" fillId="0" borderId="16" xfId="53" applyNumberFormat="1" applyFont="1" applyBorder="1">
      <alignment/>
      <protection/>
    </xf>
    <xf numFmtId="0" fontId="1" fillId="0" borderId="16" xfId="53" applyFont="1" applyBorder="1">
      <alignment/>
      <protection/>
    </xf>
    <xf numFmtId="164" fontId="1" fillId="0" borderId="16" xfId="53" applyNumberFormat="1" applyBorder="1">
      <alignment/>
      <protection/>
    </xf>
    <xf numFmtId="49" fontId="1" fillId="33" borderId="14" xfId="53" applyNumberFormat="1" applyFont="1" applyFill="1" applyBorder="1">
      <alignment/>
      <protection/>
    </xf>
    <xf numFmtId="0" fontId="3" fillId="0" borderId="16" xfId="53" applyFont="1" applyBorder="1">
      <alignment/>
      <protection/>
    </xf>
    <xf numFmtId="164" fontId="3" fillId="0" borderId="16" xfId="53" applyNumberFormat="1" applyFont="1" applyBorder="1">
      <alignment/>
      <protection/>
    </xf>
    <xf numFmtId="0" fontId="3" fillId="0" borderId="16" xfId="53" applyFont="1" applyFill="1" applyBorder="1">
      <alignment/>
      <protection/>
    </xf>
    <xf numFmtId="164" fontId="3" fillId="0" borderId="10" xfId="53" applyNumberFormat="1" applyFont="1" applyBorder="1">
      <alignment/>
      <protection/>
    </xf>
    <xf numFmtId="0" fontId="1" fillId="0" borderId="10" xfId="53" applyFont="1" applyFill="1" applyBorder="1">
      <alignment/>
      <protection/>
    </xf>
    <xf numFmtId="164" fontId="1" fillId="0" borderId="16" xfId="53" applyNumberFormat="1" applyFont="1" applyBorder="1">
      <alignment/>
      <protection/>
    </xf>
    <xf numFmtId="0" fontId="1" fillId="0" borderId="16" xfId="53" applyFont="1" applyFill="1" applyBorder="1">
      <alignment/>
      <protection/>
    </xf>
    <xf numFmtId="164" fontId="1" fillId="0" borderId="11" xfId="53" applyNumberFormat="1" applyFont="1" applyBorder="1">
      <alignment/>
      <protection/>
    </xf>
    <xf numFmtId="0" fontId="1" fillId="0" borderId="16" xfId="53" applyFont="1" applyFill="1" applyBorder="1" applyAlignment="1">
      <alignment horizontal="justify"/>
      <protection/>
    </xf>
    <xf numFmtId="164" fontId="1" fillId="0" borderId="10" xfId="53" applyNumberFormat="1" applyFont="1" applyBorder="1">
      <alignment/>
      <protection/>
    </xf>
    <xf numFmtId="0" fontId="1" fillId="0" borderId="16" xfId="53" applyFont="1" applyBorder="1" applyAlignment="1">
      <alignment wrapText="1"/>
      <protection/>
    </xf>
    <xf numFmtId="0" fontId="3" fillId="0" borderId="16" xfId="53" applyFont="1" applyBorder="1" applyAlignment="1">
      <alignment wrapText="1"/>
      <protection/>
    </xf>
    <xf numFmtId="164" fontId="1" fillId="0" borderId="16" xfId="53" applyNumberFormat="1" applyFill="1" applyBorder="1">
      <alignment/>
      <protection/>
    </xf>
    <xf numFmtId="0" fontId="1" fillId="0" borderId="10" xfId="53" applyFont="1" applyBorder="1" applyAlignment="1">
      <alignment wrapText="1"/>
      <protection/>
    </xf>
    <xf numFmtId="164" fontId="1" fillId="0" borderId="17" xfId="53" applyNumberFormat="1" applyBorder="1">
      <alignment/>
      <protection/>
    </xf>
    <xf numFmtId="49" fontId="1" fillId="0" borderId="18" xfId="53" applyNumberFormat="1" applyFont="1" applyBorder="1">
      <alignment/>
      <protection/>
    </xf>
    <xf numFmtId="0" fontId="1" fillId="0" borderId="18" xfId="53" applyFont="1" applyBorder="1" applyAlignment="1">
      <alignment wrapText="1"/>
      <protection/>
    </xf>
    <xf numFmtId="49" fontId="1" fillId="0" borderId="18" xfId="53" applyNumberFormat="1" applyBorder="1">
      <alignment/>
      <protection/>
    </xf>
    <xf numFmtId="164" fontId="1" fillId="0" borderId="18" xfId="53" applyNumberFormat="1" applyBorder="1">
      <alignment/>
      <protection/>
    </xf>
    <xf numFmtId="49" fontId="1" fillId="0" borderId="10" xfId="53" applyNumberFormat="1" applyFont="1" applyBorder="1" applyAlignment="1">
      <alignment vertical="top"/>
      <protection/>
    </xf>
    <xf numFmtId="0" fontId="1" fillId="0" borderId="10" xfId="53" applyFont="1" applyBorder="1" applyAlignment="1">
      <alignment horizontal="justify"/>
      <protection/>
    </xf>
    <xf numFmtId="164" fontId="1" fillId="0" borderId="19" xfId="53" applyNumberFormat="1" applyBorder="1">
      <alignment/>
      <protection/>
    </xf>
    <xf numFmtId="0" fontId="1" fillId="0" borderId="15" xfId="53" applyFont="1" applyBorder="1" applyAlignment="1">
      <alignment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49" fontId="1" fillId="0" borderId="19" xfId="53" applyNumberFormat="1" applyFont="1" applyBorder="1">
      <alignment/>
      <protection/>
    </xf>
    <xf numFmtId="0" fontId="1" fillId="0" borderId="19" xfId="53" applyFont="1" applyBorder="1" applyAlignment="1">
      <alignment wrapText="1"/>
      <protection/>
    </xf>
    <xf numFmtId="49" fontId="1" fillId="0" borderId="14" xfId="53" applyNumberFormat="1" applyFont="1" applyBorder="1">
      <alignment/>
      <protection/>
    </xf>
    <xf numFmtId="164" fontId="1" fillId="0" borderId="20" xfId="53" applyNumberFormat="1" applyBorder="1">
      <alignment/>
      <protection/>
    </xf>
    <xf numFmtId="0" fontId="1" fillId="0" borderId="18" xfId="53" applyFont="1" applyBorder="1">
      <alignment/>
      <protection/>
    </xf>
    <xf numFmtId="164" fontId="1" fillId="0" borderId="21" xfId="53" applyNumberFormat="1" applyBorder="1">
      <alignment/>
      <protection/>
    </xf>
    <xf numFmtId="164" fontId="1" fillId="0" borderId="22" xfId="53" applyNumberFormat="1" applyBorder="1">
      <alignment/>
      <protection/>
    </xf>
    <xf numFmtId="164" fontId="1" fillId="0" borderId="18" xfId="53" applyNumberFormat="1" applyFont="1" applyBorder="1">
      <alignment/>
      <protection/>
    </xf>
    <xf numFmtId="0" fontId="45" fillId="0" borderId="23" xfId="0" applyFont="1" applyBorder="1" applyAlignment="1">
      <alignment wrapText="1"/>
    </xf>
    <xf numFmtId="49" fontId="1" fillId="0" borderId="16" xfId="53" applyNumberFormat="1" applyFont="1" applyBorder="1" applyAlignment="1">
      <alignment horizontal="center"/>
      <protection/>
    </xf>
    <xf numFmtId="49" fontId="3" fillId="0" borderId="16" xfId="53" applyNumberFormat="1" applyFont="1" applyBorder="1" applyAlignment="1">
      <alignment horizontal="center"/>
      <protection/>
    </xf>
    <xf numFmtId="0" fontId="46" fillId="0" borderId="23" xfId="0" applyFont="1" applyBorder="1" applyAlignment="1">
      <alignment wrapText="1"/>
    </xf>
    <xf numFmtId="49" fontId="1" fillId="0" borderId="16" xfId="53" applyNumberFormat="1" applyFont="1" applyBorder="1" applyAlignment="1">
      <alignment horizontal="center"/>
      <protection/>
    </xf>
    <xf numFmtId="49" fontId="1" fillId="0" borderId="14" xfId="53" applyNumberFormat="1" applyFont="1" applyBorder="1" applyAlignment="1">
      <alignment horizontal="center"/>
      <protection/>
    </xf>
    <xf numFmtId="49" fontId="1" fillId="0" borderId="10" xfId="53" applyNumberFormat="1" applyFont="1" applyBorder="1" applyAlignment="1">
      <alignment horizontal="center"/>
      <protection/>
    </xf>
    <xf numFmtId="49" fontId="3" fillId="0" borderId="18" xfId="53" applyNumberFormat="1" applyFont="1" applyBorder="1" applyAlignment="1">
      <alignment horizontal="center" vertical="center"/>
      <protection/>
    </xf>
    <xf numFmtId="0" fontId="3" fillId="0" borderId="18" xfId="53" applyFont="1" applyBorder="1" applyAlignment="1">
      <alignment horizontal="center" vertical="center"/>
      <protection/>
    </xf>
    <xf numFmtId="0" fontId="3" fillId="0" borderId="18" xfId="53" applyFont="1" applyBorder="1" applyAlignment="1">
      <alignment horizontal="center" vertical="center" wrapText="1"/>
      <protection/>
    </xf>
    <xf numFmtId="164" fontId="3" fillId="0" borderId="16" xfId="53" applyNumberFormat="1" applyFont="1" applyBorder="1">
      <alignment/>
      <protection/>
    </xf>
    <xf numFmtId="0" fontId="3" fillId="0" borderId="24" xfId="53" applyFont="1" applyBorder="1">
      <alignment/>
      <protection/>
    </xf>
    <xf numFmtId="164" fontId="3" fillId="0" borderId="18" xfId="53" applyNumberFormat="1" applyFont="1" applyBorder="1">
      <alignment/>
      <protection/>
    </xf>
    <xf numFmtId="164" fontId="1" fillId="0" borderId="16" xfId="53" applyNumberFormat="1" applyFont="1" applyBorder="1">
      <alignment/>
      <protection/>
    </xf>
    <xf numFmtId="0" fontId="45" fillId="34" borderId="23" xfId="0" applyFont="1" applyFill="1" applyBorder="1" applyAlignment="1">
      <alignment wrapText="1"/>
    </xf>
    <xf numFmtId="0" fontId="45" fillId="34" borderId="0" xfId="0" applyFont="1" applyFill="1" applyBorder="1" applyAlignment="1">
      <alignment wrapText="1"/>
    </xf>
    <xf numFmtId="0" fontId="2" fillId="0" borderId="0" xfId="53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" fillId="0" borderId="0" xfId="53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4" fillId="0" borderId="0" xfId="53" applyFont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4" fillId="0" borderId="25" xfId="53" applyFont="1" applyBorder="1" applyAlignment="1">
      <alignment horizontal="right"/>
      <protection/>
    </xf>
    <xf numFmtId="0" fontId="0" fillId="0" borderId="25" xfId="0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3"/>
  <sheetViews>
    <sheetView tabSelected="1" zoomScalePageLayoutView="0" workbookViewId="0" topLeftCell="A3">
      <pane xSplit="2" ySplit="6" topLeftCell="C9" activePane="bottomRight" state="frozen"/>
      <selection pane="topLeft" activeCell="A3" sqref="A3"/>
      <selection pane="topRight" activeCell="C3" sqref="C3"/>
      <selection pane="bottomLeft" activeCell="A13" sqref="A13"/>
      <selection pane="bottomRight" activeCell="F25" sqref="F25"/>
    </sheetView>
  </sheetViews>
  <sheetFormatPr defaultColWidth="9.140625" defaultRowHeight="12.75"/>
  <cols>
    <col min="1" max="1" width="18.140625" style="1" customWidth="1"/>
    <col min="2" max="2" width="30.7109375" style="2" customWidth="1"/>
    <col min="3" max="3" width="11.7109375" style="2" customWidth="1"/>
    <col min="4" max="4" width="10.7109375" style="2" customWidth="1"/>
    <col min="5" max="5" width="11.421875" style="2" customWidth="1"/>
    <col min="6" max="6" width="13.00390625" style="2" customWidth="1"/>
    <col min="7" max="16384" width="9.140625" style="2" customWidth="1"/>
  </cols>
  <sheetData>
    <row r="3" spans="1:6" ht="23.25" customHeight="1">
      <c r="A3" s="70" t="s">
        <v>79</v>
      </c>
      <c r="B3" s="71"/>
      <c r="C3" s="71"/>
      <c r="D3" s="71"/>
      <c r="E3" s="71"/>
      <c r="F3" s="71"/>
    </row>
    <row r="4" spans="1:6" ht="12.75">
      <c r="A4" s="72" t="s">
        <v>115</v>
      </c>
      <c r="B4" s="73"/>
      <c r="C4" s="73"/>
      <c r="D4" s="73"/>
      <c r="E4" s="73"/>
      <c r="F4" s="73"/>
    </row>
    <row r="5" ht="12.75">
      <c r="E5" s="4"/>
    </row>
    <row r="6" spans="1:5" ht="15.75">
      <c r="A6" s="5" t="s">
        <v>0</v>
      </c>
      <c r="E6" s="4"/>
    </row>
    <row r="7" spans="1:6" ht="12.75">
      <c r="A7" s="2"/>
      <c r="E7" s="74" t="s">
        <v>90</v>
      </c>
      <c r="F7" s="75"/>
    </row>
    <row r="8" spans="1:6" ht="63.75">
      <c r="A8" s="61" t="s">
        <v>1</v>
      </c>
      <c r="B8" s="62" t="s">
        <v>2</v>
      </c>
      <c r="C8" s="63" t="s">
        <v>109</v>
      </c>
      <c r="D8" s="63" t="s">
        <v>110</v>
      </c>
      <c r="E8" s="63" t="s">
        <v>70</v>
      </c>
      <c r="F8" s="63" t="s">
        <v>71</v>
      </c>
    </row>
    <row r="9" spans="1:8" ht="12.75">
      <c r="A9" s="37" t="s">
        <v>3</v>
      </c>
      <c r="B9" s="38" t="s">
        <v>63</v>
      </c>
      <c r="C9" s="40">
        <v>14507.3</v>
      </c>
      <c r="D9" s="40">
        <v>14507.3</v>
      </c>
      <c r="E9" s="40">
        <v>7086</v>
      </c>
      <c r="F9" s="40">
        <f>SUM(E9/D9*100)</f>
        <v>48.84437490091196</v>
      </c>
      <c r="H9" s="6"/>
    </row>
    <row r="10" spans="1:8" ht="51">
      <c r="A10" s="48" t="s">
        <v>80</v>
      </c>
      <c r="B10" s="17" t="s">
        <v>81</v>
      </c>
      <c r="C10" s="11">
        <v>3442.1</v>
      </c>
      <c r="D10" s="11">
        <v>3442.1</v>
      </c>
      <c r="E10" s="12">
        <v>2546.8</v>
      </c>
      <c r="F10" s="11">
        <f>SUM(E10/D10*100)</f>
        <v>73.98971558060488</v>
      </c>
      <c r="H10" s="6"/>
    </row>
    <row r="11" spans="1:8" ht="38.25">
      <c r="A11" s="7" t="s">
        <v>4</v>
      </c>
      <c r="B11" s="35" t="s">
        <v>61</v>
      </c>
      <c r="C11" s="11">
        <v>2675</v>
      </c>
      <c r="D11" s="11">
        <v>2675</v>
      </c>
      <c r="E11" s="12">
        <v>2046.6</v>
      </c>
      <c r="F11" s="11">
        <f>SUM(E11/D11*100)</f>
        <v>76.50841121495327</v>
      </c>
      <c r="H11" s="6"/>
    </row>
    <row r="12" spans="1:8" ht="25.5">
      <c r="A12" s="46" t="s">
        <v>5</v>
      </c>
      <c r="B12" s="47" t="s">
        <v>62</v>
      </c>
      <c r="C12" s="36">
        <v>153</v>
      </c>
      <c r="D12" s="15">
        <v>153</v>
      </c>
      <c r="E12" s="16">
        <v>136.2</v>
      </c>
      <c r="F12" s="15">
        <f>SUM(E12/D12*100)</f>
        <v>89.01960784313725</v>
      </c>
      <c r="H12" s="6"/>
    </row>
    <row r="13" spans="1:8" ht="38.25">
      <c r="A13" s="39" t="s">
        <v>6</v>
      </c>
      <c r="B13" s="38" t="s">
        <v>7</v>
      </c>
      <c r="C13" s="40">
        <v>4</v>
      </c>
      <c r="D13" s="40">
        <v>4</v>
      </c>
      <c r="E13" s="40">
        <v>0</v>
      </c>
      <c r="F13" s="40">
        <f>SUM(E13/D13*100)</f>
        <v>0</v>
      </c>
      <c r="H13" s="6"/>
    </row>
    <row r="14" spans="1:8" ht="12.75">
      <c r="A14" s="39" t="s">
        <v>82</v>
      </c>
      <c r="B14" s="38" t="s">
        <v>85</v>
      </c>
      <c r="C14" s="40">
        <v>0</v>
      </c>
      <c r="D14" s="40">
        <v>0</v>
      </c>
      <c r="E14" s="40">
        <v>0</v>
      </c>
      <c r="F14" s="40"/>
      <c r="H14" s="6"/>
    </row>
    <row r="15" spans="1:8" ht="12.75">
      <c r="A15" s="37" t="s">
        <v>83</v>
      </c>
      <c r="B15" s="50" t="s">
        <v>8</v>
      </c>
      <c r="C15" s="40">
        <v>603</v>
      </c>
      <c r="D15" s="40">
        <v>603</v>
      </c>
      <c r="E15" s="51">
        <v>493.5</v>
      </c>
      <c r="F15" s="40">
        <f>SUM(E15/D15*100)</f>
        <v>81.8407960199005</v>
      </c>
      <c r="G15" s="4"/>
      <c r="H15" s="6"/>
    </row>
    <row r="16" spans="1:8" ht="25.5">
      <c r="A16" s="48" t="s">
        <v>84</v>
      </c>
      <c r="B16" s="44" t="s">
        <v>64</v>
      </c>
      <c r="C16" s="49">
        <v>0</v>
      </c>
      <c r="D16" s="49">
        <v>0</v>
      </c>
      <c r="E16" s="52">
        <v>33.4</v>
      </c>
      <c r="F16" s="40"/>
      <c r="H16" s="6"/>
    </row>
    <row r="17" spans="1:8" ht="51">
      <c r="A17" s="7" t="s">
        <v>9</v>
      </c>
      <c r="B17" s="35" t="s">
        <v>65</v>
      </c>
      <c r="C17" s="11">
        <v>770</v>
      </c>
      <c r="D17" s="11">
        <v>1150</v>
      </c>
      <c r="E17" s="12">
        <v>297.7</v>
      </c>
      <c r="F17" s="40">
        <f aca="true" t="shared" si="0" ref="F17:F25">SUM(E17/D17*100)</f>
        <v>25.88695652173913</v>
      </c>
      <c r="H17" s="6"/>
    </row>
    <row r="18" spans="1:8" ht="51" customHeight="1">
      <c r="A18" s="41" t="s">
        <v>10</v>
      </c>
      <c r="B18" s="42" t="s">
        <v>11</v>
      </c>
      <c r="C18" s="8">
        <v>430</v>
      </c>
      <c r="D18" s="8">
        <v>430</v>
      </c>
      <c r="E18" s="13">
        <v>240.7</v>
      </c>
      <c r="F18" s="43">
        <f t="shared" si="0"/>
        <v>55.97674418604651</v>
      </c>
      <c r="H18" s="6"/>
    </row>
    <row r="19" spans="1:8" ht="25.5">
      <c r="A19" s="37" t="s">
        <v>12</v>
      </c>
      <c r="B19" s="38" t="s">
        <v>66</v>
      </c>
      <c r="C19" s="40">
        <v>306.8</v>
      </c>
      <c r="D19" s="40">
        <v>306.8</v>
      </c>
      <c r="E19" s="40">
        <v>111.6</v>
      </c>
      <c r="F19" s="40">
        <f t="shared" si="0"/>
        <v>36.3754889178618</v>
      </c>
      <c r="H19" s="6"/>
    </row>
    <row r="20" spans="1:8" ht="25.5">
      <c r="A20" s="14" t="s">
        <v>13</v>
      </c>
      <c r="B20" s="17" t="s">
        <v>14</v>
      </c>
      <c r="C20" s="15">
        <v>5193</v>
      </c>
      <c r="D20" s="15">
        <v>5193</v>
      </c>
      <c r="E20" s="16">
        <v>2572.1</v>
      </c>
      <c r="F20" s="15">
        <f t="shared" si="0"/>
        <v>49.53013672251107</v>
      </c>
      <c r="H20" s="6"/>
    </row>
    <row r="21" spans="1:8" ht="51">
      <c r="A21" s="37" t="s">
        <v>15</v>
      </c>
      <c r="B21" s="38" t="s">
        <v>67</v>
      </c>
      <c r="C21" s="40">
        <v>1150</v>
      </c>
      <c r="D21" s="40">
        <v>1150</v>
      </c>
      <c r="E21" s="40">
        <v>350</v>
      </c>
      <c r="F21" s="40">
        <f t="shared" si="0"/>
        <v>30.434782608695656</v>
      </c>
      <c r="H21" s="6"/>
    </row>
    <row r="22" spans="1:8" ht="51">
      <c r="A22" s="21" t="s">
        <v>16</v>
      </c>
      <c r="B22" s="17" t="s">
        <v>69</v>
      </c>
      <c r="C22" s="15">
        <v>70</v>
      </c>
      <c r="D22" s="15">
        <v>120</v>
      </c>
      <c r="E22" s="16">
        <v>107</v>
      </c>
      <c r="F22" s="15">
        <f t="shared" si="0"/>
        <v>89.16666666666667</v>
      </c>
      <c r="H22" s="6"/>
    </row>
    <row r="23" spans="1:8" ht="25.5">
      <c r="A23" s="37" t="s">
        <v>17</v>
      </c>
      <c r="B23" s="38" t="s">
        <v>68</v>
      </c>
      <c r="C23" s="40">
        <v>132</v>
      </c>
      <c r="D23" s="40">
        <v>132</v>
      </c>
      <c r="E23" s="40">
        <v>52.1</v>
      </c>
      <c r="F23" s="40">
        <f t="shared" si="0"/>
        <v>39.46969696969697</v>
      </c>
      <c r="H23" s="6"/>
    </row>
    <row r="24" spans="1:8" ht="12.75">
      <c r="A24" s="39" t="s">
        <v>18</v>
      </c>
      <c r="B24" s="50" t="s">
        <v>19</v>
      </c>
      <c r="C24" s="40">
        <v>0</v>
      </c>
      <c r="D24" s="40">
        <v>0</v>
      </c>
      <c r="E24" s="40">
        <v>0</v>
      </c>
      <c r="F24" s="40"/>
      <c r="H24" s="6"/>
    </row>
    <row r="25" spans="1:8" ht="12.75">
      <c r="A25" s="9" t="s">
        <v>20</v>
      </c>
      <c r="B25" s="10" t="s">
        <v>21</v>
      </c>
      <c r="C25" s="11">
        <v>0</v>
      </c>
      <c r="D25" s="11">
        <v>6.1</v>
      </c>
      <c r="E25" s="11">
        <v>13</v>
      </c>
      <c r="F25" s="40">
        <f t="shared" si="0"/>
        <v>213.11475409836066</v>
      </c>
      <c r="H25" s="6"/>
    </row>
    <row r="26" spans="1:8" ht="12.75">
      <c r="A26" s="18"/>
      <c r="B26" s="22" t="s">
        <v>22</v>
      </c>
      <c r="C26" s="23">
        <f>SUM(C9:C25)</f>
        <v>29436.199999999997</v>
      </c>
      <c r="D26" s="23">
        <f>SUM(D9:D25)</f>
        <v>29872.299999999996</v>
      </c>
      <c r="E26" s="23">
        <f>SUM(E9:E25)</f>
        <v>16086.700000000003</v>
      </c>
      <c r="F26" s="23">
        <f aca="true" t="shared" si="1" ref="F26:F32">SUM(E26/D26*100)</f>
        <v>53.85156148003336</v>
      </c>
      <c r="H26" s="6"/>
    </row>
    <row r="27" spans="1:8" ht="12.75">
      <c r="A27" s="18" t="s">
        <v>23</v>
      </c>
      <c r="B27" s="24" t="s">
        <v>24</v>
      </c>
      <c r="C27" s="23">
        <f>SUM(C28:C32)</f>
        <v>118622.5</v>
      </c>
      <c r="D27" s="23">
        <f>SUM(D28:D32)</f>
        <v>126856.2</v>
      </c>
      <c r="E27" s="23">
        <f>SUM(E28:E32)</f>
        <v>80898.2</v>
      </c>
      <c r="F27" s="25">
        <f t="shared" si="1"/>
        <v>63.77157758154509</v>
      </c>
      <c r="H27" s="6"/>
    </row>
    <row r="28" spans="1:8" ht="12.75">
      <c r="A28" s="7" t="s">
        <v>25</v>
      </c>
      <c r="B28" s="26" t="s">
        <v>26</v>
      </c>
      <c r="C28" s="8">
        <v>53845.6</v>
      </c>
      <c r="D28" s="8">
        <v>53845.6</v>
      </c>
      <c r="E28" s="13">
        <v>31409.9</v>
      </c>
      <c r="F28" s="27">
        <f t="shared" si="1"/>
        <v>58.3332714279347</v>
      </c>
      <c r="H28" s="6"/>
    </row>
    <row r="29" spans="1:8" ht="12.75">
      <c r="A29" s="18" t="s">
        <v>27</v>
      </c>
      <c r="B29" s="28" t="s">
        <v>28</v>
      </c>
      <c r="C29" s="20">
        <v>1950.6</v>
      </c>
      <c r="D29" s="20">
        <v>9871.9</v>
      </c>
      <c r="E29" s="20">
        <v>9705.9</v>
      </c>
      <c r="F29" s="29">
        <f t="shared" si="1"/>
        <v>98.31845946575633</v>
      </c>
      <c r="H29" s="6"/>
    </row>
    <row r="30" spans="1:8" ht="12.75">
      <c r="A30" s="18" t="s">
        <v>29</v>
      </c>
      <c r="B30" s="28" t="s">
        <v>30</v>
      </c>
      <c r="C30" s="20">
        <v>62470</v>
      </c>
      <c r="D30" s="20">
        <v>58386.7</v>
      </c>
      <c r="E30" s="20">
        <v>36930</v>
      </c>
      <c r="F30" s="29">
        <f t="shared" si="1"/>
        <v>63.25070606833406</v>
      </c>
      <c r="H30" s="6"/>
    </row>
    <row r="31" spans="1:8" ht="12.75">
      <c r="A31" s="18" t="s">
        <v>31</v>
      </c>
      <c r="B31" s="28" t="s">
        <v>32</v>
      </c>
      <c r="C31" s="20">
        <v>356.3</v>
      </c>
      <c r="D31" s="20">
        <v>5756.6</v>
      </c>
      <c r="E31" s="20">
        <v>3857</v>
      </c>
      <c r="F31" s="29">
        <f t="shared" si="1"/>
        <v>67.00135496647326</v>
      </c>
      <c r="H31" s="6"/>
    </row>
    <row r="32" spans="1:8" ht="25.5">
      <c r="A32" s="18" t="s">
        <v>33</v>
      </c>
      <c r="B32" s="30" t="s">
        <v>34</v>
      </c>
      <c r="C32" s="20">
        <v>0</v>
      </c>
      <c r="D32" s="20">
        <v>-1004.6</v>
      </c>
      <c r="E32" s="20">
        <v>-1004.6</v>
      </c>
      <c r="F32" s="29">
        <f t="shared" si="1"/>
        <v>100</v>
      </c>
      <c r="H32" s="6"/>
    </row>
    <row r="33" spans="1:6" ht="12.75">
      <c r="A33" s="18" t="s">
        <v>35</v>
      </c>
      <c r="B33" s="24" t="s">
        <v>36</v>
      </c>
      <c r="C33" s="23">
        <f>SUM(C26:C27)</f>
        <v>148058.7</v>
      </c>
      <c r="D33" s="23">
        <f>SUM(D26,D27)</f>
        <v>156728.5</v>
      </c>
      <c r="E33" s="23">
        <f>SUM(E26,E27)</f>
        <v>96984.9</v>
      </c>
      <c r="F33" s="23">
        <f>SUM(E33/D33*100)</f>
        <v>61.88083213965552</v>
      </c>
    </row>
  </sheetData>
  <sheetProtection selectLockedCells="1" selectUnlockedCells="1"/>
  <mergeCells count="3">
    <mergeCell ref="A3:F3"/>
    <mergeCell ref="A4:F4"/>
    <mergeCell ref="E7:F7"/>
  </mergeCells>
  <printOptions/>
  <pageMargins left="0.7874015748031497" right="0" top="0.3937007874015748" bottom="0.1968503937007874" header="0" footer="0"/>
  <pageSetup fitToHeight="1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3">
      <selection activeCell="E13" sqref="E13"/>
    </sheetView>
  </sheetViews>
  <sheetFormatPr defaultColWidth="9.140625" defaultRowHeight="12.75"/>
  <cols>
    <col min="1" max="1" width="9.140625" style="2" customWidth="1"/>
    <col min="2" max="2" width="35.8515625" style="2" customWidth="1"/>
    <col min="3" max="3" width="11.8515625" style="2" customWidth="1"/>
    <col min="4" max="5" width="12.28125" style="2" customWidth="1"/>
    <col min="6" max="6" width="13.00390625" style="2" customWidth="1"/>
    <col min="7" max="16384" width="9.140625" style="2" customWidth="1"/>
  </cols>
  <sheetData>
    <row r="1" spans="1:2" ht="15.75">
      <c r="A1" s="5" t="s">
        <v>37</v>
      </c>
      <c r="B1" s="3"/>
    </row>
    <row r="2" spans="5:6" ht="12.75">
      <c r="E2" s="76" t="s">
        <v>90</v>
      </c>
      <c r="F2" s="77"/>
    </row>
    <row r="3" spans="1:6" ht="63.75">
      <c r="A3" s="45" t="s">
        <v>76</v>
      </c>
      <c r="B3" s="45" t="s">
        <v>77</v>
      </c>
      <c r="C3" s="45" t="s">
        <v>109</v>
      </c>
      <c r="D3" s="45" t="s">
        <v>78</v>
      </c>
      <c r="E3" s="45" t="s">
        <v>70</v>
      </c>
      <c r="F3" s="45" t="s">
        <v>71</v>
      </c>
    </row>
    <row r="4" spans="1:6" ht="12.75">
      <c r="A4" s="56" t="s">
        <v>91</v>
      </c>
      <c r="B4" s="65" t="s">
        <v>38</v>
      </c>
      <c r="C4" s="66">
        <f>SUM(C5:C9)</f>
        <v>22990.5</v>
      </c>
      <c r="D4" s="66">
        <f>SUM(D5:D9)</f>
        <v>27010.8</v>
      </c>
      <c r="E4" s="66">
        <f>SUM(E5:E9)</f>
        <v>13614.9</v>
      </c>
      <c r="F4" s="66">
        <f>SUM(E4/D4*100)</f>
        <v>50.405393398196274</v>
      </c>
    </row>
    <row r="5" spans="1:6" ht="38.25" hidden="1">
      <c r="A5" s="59" t="s">
        <v>92</v>
      </c>
      <c r="B5" s="44" t="s">
        <v>72</v>
      </c>
      <c r="C5" s="40"/>
      <c r="D5" s="40"/>
      <c r="E5" s="40"/>
      <c r="F5" s="53">
        <v>0</v>
      </c>
    </row>
    <row r="6" spans="1:6" ht="25.5">
      <c r="A6" s="60" t="s">
        <v>93</v>
      </c>
      <c r="B6" s="35" t="s">
        <v>73</v>
      </c>
      <c r="C6" s="11">
        <v>16768.9</v>
      </c>
      <c r="D6" s="11">
        <v>16599.5</v>
      </c>
      <c r="E6" s="11">
        <v>9299.5</v>
      </c>
      <c r="F6" s="29">
        <f>SUM(E6/D6*100)</f>
        <v>56.022771770234044</v>
      </c>
    </row>
    <row r="7" spans="1:6" ht="25.5">
      <c r="A7" s="60" t="s">
        <v>94</v>
      </c>
      <c r="B7" s="35" t="s">
        <v>74</v>
      </c>
      <c r="C7" s="11">
        <v>3574.5</v>
      </c>
      <c r="D7" s="11">
        <v>3564.5</v>
      </c>
      <c r="E7" s="11">
        <v>1883.5</v>
      </c>
      <c r="F7" s="29">
        <f>SUM(E7/D7*100)</f>
        <v>52.84051059054566</v>
      </c>
    </row>
    <row r="8" spans="1:6" ht="12.75">
      <c r="A8" s="55" t="s">
        <v>95</v>
      </c>
      <c r="B8" s="19" t="s">
        <v>39</v>
      </c>
      <c r="C8" s="20">
        <v>1400</v>
      </c>
      <c r="D8" s="20">
        <v>100</v>
      </c>
      <c r="E8" s="20">
        <v>0</v>
      </c>
      <c r="F8" s="29">
        <f>SUM(E8/D8*100)</f>
        <v>0</v>
      </c>
    </row>
    <row r="9" spans="1:6" ht="12.75">
      <c r="A9" s="55" t="s">
        <v>96</v>
      </c>
      <c r="B9" s="19" t="s">
        <v>40</v>
      </c>
      <c r="C9" s="20">
        <v>1247.1</v>
      </c>
      <c r="D9" s="20">
        <v>6746.8</v>
      </c>
      <c r="E9" s="20">
        <v>2431.9</v>
      </c>
      <c r="F9" s="31">
        <f aca="true" t="shared" si="0" ref="F9:F23">SUM(E9/D9*100)</f>
        <v>36.04523626015296</v>
      </c>
    </row>
    <row r="10" spans="1:6" ht="25.5">
      <c r="A10" s="56" t="s">
        <v>87</v>
      </c>
      <c r="B10" s="57" t="s">
        <v>86</v>
      </c>
      <c r="C10" s="23">
        <f>C11+C12</f>
        <v>70</v>
      </c>
      <c r="D10" s="23">
        <f>D11+D12</f>
        <v>100</v>
      </c>
      <c r="E10" s="23">
        <f>E11+E12</f>
        <v>100</v>
      </c>
      <c r="F10" s="31">
        <f t="shared" si="0"/>
        <v>100</v>
      </c>
    </row>
    <row r="11" spans="1:6" ht="51.75" customHeight="1">
      <c r="A11" s="58" t="s">
        <v>111</v>
      </c>
      <c r="B11" s="68" t="s">
        <v>112</v>
      </c>
      <c r="C11" s="67">
        <v>0</v>
      </c>
      <c r="D11" s="67">
        <v>100</v>
      </c>
      <c r="E11" s="67">
        <v>100</v>
      </c>
      <c r="F11" s="31">
        <f t="shared" si="0"/>
        <v>100</v>
      </c>
    </row>
    <row r="12" spans="1:6" ht="36" customHeight="1">
      <c r="A12" s="58" t="s">
        <v>114</v>
      </c>
      <c r="B12" s="69" t="s">
        <v>113</v>
      </c>
      <c r="C12" s="67">
        <v>70</v>
      </c>
      <c r="D12" s="67">
        <v>0</v>
      </c>
      <c r="E12" s="67">
        <v>0</v>
      </c>
      <c r="F12" s="31"/>
    </row>
    <row r="13" spans="1:6" ht="12.75">
      <c r="A13" s="56" t="s">
        <v>97</v>
      </c>
      <c r="B13" s="22" t="s">
        <v>41</v>
      </c>
      <c r="C13" s="23">
        <f>SUM(C14:C17)</f>
        <v>6216.2</v>
      </c>
      <c r="D13" s="23">
        <f>SUM(D14:D17)</f>
        <v>6501.1</v>
      </c>
      <c r="E13" s="23">
        <f>SUM(E14:E17)</f>
        <v>3667.1</v>
      </c>
      <c r="F13" s="23">
        <f t="shared" si="0"/>
        <v>56.40737721308701</v>
      </c>
    </row>
    <row r="14" spans="1:6" ht="12.75">
      <c r="A14" s="55" t="s">
        <v>98</v>
      </c>
      <c r="B14" s="19" t="s">
        <v>42</v>
      </c>
      <c r="C14" s="20">
        <v>1649.1</v>
      </c>
      <c r="D14" s="20">
        <v>1634.8</v>
      </c>
      <c r="E14" s="20">
        <v>850.6</v>
      </c>
      <c r="F14" s="27">
        <f t="shared" si="0"/>
        <v>52.03082945926107</v>
      </c>
    </row>
    <row r="15" spans="1:6" ht="12.75">
      <c r="A15" s="55" t="s">
        <v>99</v>
      </c>
      <c r="B15" s="19" t="s">
        <v>43</v>
      </c>
      <c r="C15" s="20">
        <v>1000</v>
      </c>
      <c r="D15" s="20">
        <v>1000</v>
      </c>
      <c r="E15" s="20">
        <v>510</v>
      </c>
      <c r="F15" s="27">
        <f t="shared" si="0"/>
        <v>51</v>
      </c>
    </row>
    <row r="16" spans="1:6" ht="12.75">
      <c r="A16" s="55" t="s">
        <v>100</v>
      </c>
      <c r="B16" s="19" t="s">
        <v>44</v>
      </c>
      <c r="C16" s="20">
        <v>3442.1</v>
      </c>
      <c r="D16" s="20">
        <v>3796.3</v>
      </c>
      <c r="E16" s="20">
        <v>2304.5</v>
      </c>
      <c r="F16" s="27">
        <f t="shared" si="0"/>
        <v>60.70384321576271</v>
      </c>
    </row>
    <row r="17" spans="1:6" ht="25.5">
      <c r="A17" s="55" t="s">
        <v>101</v>
      </c>
      <c r="B17" s="32" t="s">
        <v>45</v>
      </c>
      <c r="C17" s="20">
        <v>125</v>
      </c>
      <c r="D17" s="20">
        <v>70</v>
      </c>
      <c r="E17" s="20">
        <v>2</v>
      </c>
      <c r="F17" s="27">
        <f t="shared" si="0"/>
        <v>2.857142857142857</v>
      </c>
    </row>
    <row r="18" spans="1:6" ht="12.75">
      <c r="A18" s="56" t="s">
        <v>102</v>
      </c>
      <c r="B18" s="33" t="s">
        <v>46</v>
      </c>
      <c r="C18" s="23">
        <f>C19</f>
        <v>309.7</v>
      </c>
      <c r="D18" s="23">
        <f>D19</f>
        <v>5458.3</v>
      </c>
      <c r="E18" s="23">
        <f>E19</f>
        <v>5077.3</v>
      </c>
      <c r="F18" s="27">
        <f t="shared" si="0"/>
        <v>93.01980470109741</v>
      </c>
    </row>
    <row r="19" spans="1:6" ht="12.75">
      <c r="A19" s="55" t="s">
        <v>103</v>
      </c>
      <c r="B19" s="32" t="s">
        <v>47</v>
      </c>
      <c r="C19" s="20">
        <v>309.7</v>
      </c>
      <c r="D19" s="20">
        <v>5458.3</v>
      </c>
      <c r="E19" s="20">
        <v>5077.3</v>
      </c>
      <c r="F19" s="27">
        <f t="shared" si="0"/>
        <v>93.01980470109741</v>
      </c>
    </row>
    <row r="20" spans="1:6" ht="12.75">
      <c r="A20" s="56" t="s">
        <v>104</v>
      </c>
      <c r="B20" s="22" t="s">
        <v>48</v>
      </c>
      <c r="C20" s="23">
        <f>SUM(C21:C25)</f>
        <v>114496.49999999999</v>
      </c>
      <c r="D20" s="23">
        <f>SUM(D21:D25)</f>
        <v>114920.5</v>
      </c>
      <c r="E20" s="23">
        <f>SUM(E21:E25)</f>
        <v>67448.59999999999</v>
      </c>
      <c r="F20" s="23">
        <f t="shared" si="0"/>
        <v>58.69153023176891</v>
      </c>
    </row>
    <row r="21" spans="1:6" ht="12.75">
      <c r="A21" s="55" t="s">
        <v>105</v>
      </c>
      <c r="B21" s="19" t="s">
        <v>49</v>
      </c>
      <c r="C21" s="20">
        <v>36154</v>
      </c>
      <c r="D21" s="20">
        <v>35263.8</v>
      </c>
      <c r="E21" s="20">
        <v>17722.6</v>
      </c>
      <c r="F21" s="27">
        <f t="shared" si="0"/>
        <v>50.257204271802806</v>
      </c>
    </row>
    <row r="22" spans="1:6" ht="12.75">
      <c r="A22" s="55" t="s">
        <v>106</v>
      </c>
      <c r="B22" s="19" t="s">
        <v>50</v>
      </c>
      <c r="C22" s="20">
        <v>71315.9</v>
      </c>
      <c r="D22" s="20">
        <v>72623.1</v>
      </c>
      <c r="E22" s="20">
        <v>45669.1</v>
      </c>
      <c r="F22" s="27">
        <f t="shared" si="0"/>
        <v>62.88508752724683</v>
      </c>
    </row>
    <row r="23" spans="1:6" ht="38.25">
      <c r="A23" s="58" t="s">
        <v>88</v>
      </c>
      <c r="B23" s="54" t="s">
        <v>89</v>
      </c>
      <c r="C23" s="11">
        <v>187.4</v>
      </c>
      <c r="D23" s="11">
        <v>208.4</v>
      </c>
      <c r="E23" s="11">
        <v>176.1</v>
      </c>
      <c r="F23" s="29">
        <f t="shared" si="0"/>
        <v>84.50095969289826</v>
      </c>
    </row>
    <row r="24" spans="1:6" ht="25.5">
      <c r="A24" s="60" t="s">
        <v>107</v>
      </c>
      <c r="B24" s="35" t="s">
        <v>75</v>
      </c>
      <c r="C24" s="11">
        <v>969.5</v>
      </c>
      <c r="D24" s="11">
        <v>975.5</v>
      </c>
      <c r="E24" s="11">
        <v>690.6</v>
      </c>
      <c r="F24" s="29">
        <f>SUM(E24/D24*100)</f>
        <v>70.79446437724243</v>
      </c>
    </row>
    <row r="25" spans="1:6" ht="12.75">
      <c r="A25" s="55" t="s">
        <v>108</v>
      </c>
      <c r="B25" s="19" t="s">
        <v>51</v>
      </c>
      <c r="C25" s="20">
        <v>5869.7</v>
      </c>
      <c r="D25" s="20">
        <v>5849.7</v>
      </c>
      <c r="E25" s="20">
        <v>3190.2</v>
      </c>
      <c r="F25" s="27">
        <f aca="true" t="shared" si="1" ref="F25:F33">SUM(E25/D25*100)</f>
        <v>54.536130057951695</v>
      </c>
    </row>
    <row r="26" spans="1:6" ht="12.75">
      <c r="A26" s="56">
        <v>1000</v>
      </c>
      <c r="B26" s="22" t="s">
        <v>52</v>
      </c>
      <c r="C26" s="23">
        <f>SUM(C27:C30)</f>
        <v>3101.3</v>
      </c>
      <c r="D26" s="23">
        <f>SUM(D27:D30)</f>
        <v>4510.900000000001</v>
      </c>
      <c r="E26" s="23">
        <f>SUM(E27:E30)</f>
        <v>1982.5</v>
      </c>
      <c r="F26" s="23">
        <f t="shared" si="1"/>
        <v>43.94910106630605</v>
      </c>
    </row>
    <row r="27" spans="1:6" ht="12.75">
      <c r="A27" s="55">
        <v>1001</v>
      </c>
      <c r="B27" s="19" t="s">
        <v>53</v>
      </c>
      <c r="C27" s="20">
        <v>818.5</v>
      </c>
      <c r="D27" s="20">
        <v>818.5</v>
      </c>
      <c r="E27" s="20">
        <v>357.7</v>
      </c>
      <c r="F27" s="27">
        <f t="shared" si="1"/>
        <v>43.701893708002444</v>
      </c>
    </row>
    <row r="28" spans="1:6" ht="12.75">
      <c r="A28" s="55">
        <v>1003</v>
      </c>
      <c r="B28" s="19" t="s">
        <v>54</v>
      </c>
      <c r="C28" s="20">
        <v>660</v>
      </c>
      <c r="D28" s="20">
        <v>2288.5</v>
      </c>
      <c r="E28" s="20">
        <v>980.9</v>
      </c>
      <c r="F28" s="27">
        <f t="shared" si="1"/>
        <v>42.86213677081057</v>
      </c>
    </row>
    <row r="29" spans="1:6" ht="12.75">
      <c r="A29" s="55">
        <v>1004</v>
      </c>
      <c r="B29" s="19" t="s">
        <v>55</v>
      </c>
      <c r="C29" s="20">
        <v>1459.5</v>
      </c>
      <c r="D29" s="20">
        <v>1240.6</v>
      </c>
      <c r="E29" s="20">
        <v>552.9</v>
      </c>
      <c r="F29" s="27">
        <f t="shared" si="1"/>
        <v>44.56714492987264</v>
      </c>
    </row>
    <row r="30" spans="1:6" ht="12.75">
      <c r="A30" s="55">
        <v>1006</v>
      </c>
      <c r="B30" s="19" t="s">
        <v>56</v>
      </c>
      <c r="C30" s="20">
        <v>163.3</v>
      </c>
      <c r="D30" s="20">
        <v>163.3</v>
      </c>
      <c r="E30" s="20">
        <v>91</v>
      </c>
      <c r="F30" s="27">
        <f t="shared" si="1"/>
        <v>55.72565829761176</v>
      </c>
    </row>
    <row r="31" spans="1:6" ht="12.75">
      <c r="A31" s="56">
        <v>1100</v>
      </c>
      <c r="B31" s="22" t="s">
        <v>57</v>
      </c>
      <c r="C31" s="23">
        <f>SUM(C32)</f>
        <v>2074.5</v>
      </c>
      <c r="D31" s="23">
        <f>SUM(D32)</f>
        <v>2074.5</v>
      </c>
      <c r="E31" s="23">
        <f>SUM(E32)</f>
        <v>1251.8</v>
      </c>
      <c r="F31" s="27">
        <f t="shared" si="1"/>
        <v>60.342251144854174</v>
      </c>
    </row>
    <row r="32" spans="1:6" ht="12.75">
      <c r="A32" s="55">
        <v>1101</v>
      </c>
      <c r="B32" s="19" t="s">
        <v>58</v>
      </c>
      <c r="C32" s="20">
        <v>2074.5</v>
      </c>
      <c r="D32" s="20">
        <v>2074.5</v>
      </c>
      <c r="E32" s="20">
        <v>1251.8</v>
      </c>
      <c r="F32" s="27">
        <f t="shared" si="1"/>
        <v>60.342251144854174</v>
      </c>
    </row>
    <row r="33" spans="1:6" ht="12.75">
      <c r="A33" s="55"/>
      <c r="B33" s="22" t="s">
        <v>59</v>
      </c>
      <c r="C33" s="23">
        <f>SUM(C4,C10,C13,C20,C26,C31,C18)</f>
        <v>149258.69999999998</v>
      </c>
      <c r="D33" s="23">
        <f>SUM(D4,D10,D13,D20,D26,D31,D18)</f>
        <v>160576.09999999998</v>
      </c>
      <c r="E33" s="23">
        <f>SUM(E4,E10,E13,E20,E26,E31,E18)</f>
        <v>93142.2</v>
      </c>
      <c r="F33" s="64">
        <f t="shared" si="1"/>
        <v>58.0050206724413</v>
      </c>
    </row>
    <row r="34" spans="1:6" ht="12.75">
      <c r="A34" s="55"/>
      <c r="B34" s="19" t="s">
        <v>60</v>
      </c>
      <c r="C34" s="34">
        <f>SUM('дох.'!C33-'расх.'!C33)</f>
        <v>-1199.999999999971</v>
      </c>
      <c r="D34" s="34">
        <f>SUM('дох.'!D33-'расх.'!D33)</f>
        <v>-3847.5999999999767</v>
      </c>
      <c r="E34" s="34">
        <f>SUM('дох.'!E33-'расх.'!E33)</f>
        <v>3842.699999999997</v>
      </c>
      <c r="F34" s="23"/>
    </row>
  </sheetData>
  <sheetProtection selectLockedCells="1" selectUnlockedCells="1"/>
  <mergeCells count="1">
    <mergeCell ref="E2:F2"/>
  </mergeCells>
  <printOptions/>
  <pageMargins left="0.7479166666666667" right="0.31527777777777777" top="0.4722222222222222" bottom="0.9840277777777777" header="0.5118055555555555" footer="0.5118055555555555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Кузнецова ЕГ</cp:lastModifiedBy>
  <cp:lastPrinted>2015-08-06T08:54:15Z</cp:lastPrinted>
  <dcterms:created xsi:type="dcterms:W3CDTF">2014-07-09T09:19:11Z</dcterms:created>
  <dcterms:modified xsi:type="dcterms:W3CDTF">2015-08-10T11:07:20Z</dcterms:modified>
  <cp:category/>
  <cp:version/>
  <cp:contentType/>
  <cp:contentStatus/>
</cp:coreProperties>
</file>