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171" activeTab="1"/>
  </bookViews>
  <sheets>
    <sheet name="дох." sheetId="1" r:id="rId1"/>
    <sheet name="расх." sheetId="2" r:id="rId2"/>
  </sheets>
  <definedNames/>
  <calcPr fullCalcOnLoad="1"/>
</workbook>
</file>

<file path=xl/sharedStrings.xml><?xml version="1.0" encoding="utf-8"?>
<sst xmlns="http://schemas.openxmlformats.org/spreadsheetml/2006/main" count="124" uniqueCount="118">
  <si>
    <t xml:space="preserve"> Доходы</t>
  </si>
  <si>
    <t>Код дохода</t>
  </si>
  <si>
    <t>Наименование</t>
  </si>
  <si>
    <t>10102000010000110</t>
  </si>
  <si>
    <t>10502000020000110</t>
  </si>
  <si>
    <t>10503000010000110</t>
  </si>
  <si>
    <t>10504000020000110</t>
  </si>
  <si>
    <t>Налог, взимаемый в связи с применением патентной системы налогообложения</t>
  </si>
  <si>
    <t>Государственная пошлина</t>
  </si>
  <si>
    <t>11105000000000120</t>
  </si>
  <si>
    <t>11109000000000120</t>
  </si>
  <si>
    <t>Прочие доходы от использования имущества и прав,находящихся в государственной и муниципальной собственности</t>
  </si>
  <si>
    <t>11201000010000120</t>
  </si>
  <si>
    <t>11301000000000130</t>
  </si>
  <si>
    <t>Доходы от оказания платных услуг</t>
  </si>
  <si>
    <t>11402000000000000</t>
  </si>
  <si>
    <t>11406000000000000</t>
  </si>
  <si>
    <t>11600000000000000</t>
  </si>
  <si>
    <t>11701000000000000</t>
  </si>
  <si>
    <t>Невыясненные поступления</t>
  </si>
  <si>
    <t>11705000000000180</t>
  </si>
  <si>
    <t>Прочие неналоговые доходы</t>
  </si>
  <si>
    <t>ИТОГО собственных доходов</t>
  </si>
  <si>
    <t>20000000000000000</t>
  </si>
  <si>
    <t>Безвозмездные поступления</t>
  </si>
  <si>
    <t>20201000000000151</t>
  </si>
  <si>
    <t>Дотации</t>
  </si>
  <si>
    <t>20202000000000151</t>
  </si>
  <si>
    <t>Субсидии</t>
  </si>
  <si>
    <t>20203000000000151</t>
  </si>
  <si>
    <t>Субвенции</t>
  </si>
  <si>
    <t>20204000000000151</t>
  </si>
  <si>
    <t>Иные межбюджетные трансферты</t>
  </si>
  <si>
    <t>21905000050000151</t>
  </si>
  <si>
    <t>Возврат остатков субсидий и субвенций  прошлых лет</t>
  </si>
  <si>
    <t>89000000000000000</t>
  </si>
  <si>
    <t>ВСЕГО ДОХОДОВ</t>
  </si>
  <si>
    <t xml:space="preserve"> Расходы</t>
  </si>
  <si>
    <t>Общегосударственные вопросы</t>
  </si>
  <si>
    <t>Резервные фонды</t>
  </si>
  <si>
    <t>Другие общегосударственные вопросы</t>
  </si>
  <si>
    <t>Национальная экономика</t>
  </si>
  <si>
    <t>Сельское хозяйство и рыболовство</t>
  </si>
  <si>
    <t>Транспорт</t>
  </si>
  <si>
    <t>Дорожное хозяйство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</si>
  <si>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</si>
  <si>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</si>
  <si>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</si>
  <si>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</si>
  <si>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</si>
  <si>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</si>
  <si>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</si>
  <si>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</si>
  <si>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</si>
  <si>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</si>
  <si>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</si>
  <si>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соц.политики</t>
  </si>
  <si>
    <t>Физическая культура  и спорт</t>
  </si>
  <si>
    <t xml:space="preserve">Физическая культура   </t>
  </si>
  <si>
    <t>ВСЕГО РАСХОДОВ</t>
  </si>
  <si>
    <t>Дефицит (-), профицит (+)</t>
  </si>
  <si>
    <t xml:space="preserve">Единый налог на вмененный доход для отдельных видов деятельности </t>
  </si>
  <si>
    <t>Единый сельскохозяйственный налог</t>
  </si>
  <si>
    <t>Налог на доходы физических лиц</t>
  </si>
  <si>
    <t>Задолженность и перерасчеты по отмененным налогам, сборам</t>
  </si>
  <si>
    <t>Доходы от сдачи в аренду имущества, находящегося в государственной и муниципальной собственности</t>
  </si>
  <si>
    <t>Плата за негативное воздействие на окружающую среду</t>
  </si>
  <si>
    <t>Доходы от реализации имущества, находящегося в государственной и муниципальной собственности</t>
  </si>
  <si>
    <t>Штрафы, санкции, возмещение ущерба</t>
  </si>
  <si>
    <t>Доходы от продажи земельных участков, находящихся в государственной и муниципальной собственности</t>
  </si>
  <si>
    <t>Исполнено</t>
  </si>
  <si>
    <t>% исполнения к уточненному плану</t>
  </si>
  <si>
    <t>Функционирование законодательных органов гос.власти и местного самоуправл.</t>
  </si>
  <si>
    <t>Функционирование местных администраций</t>
  </si>
  <si>
    <t>Обеспечение деятельности финансовых органов</t>
  </si>
  <si>
    <t>Молодежная политика и оздоровление детей</t>
  </si>
  <si>
    <t>Код расхода</t>
  </si>
  <si>
    <t>Наименование расходов</t>
  </si>
  <si>
    <t>Уточненный годовой план</t>
  </si>
  <si>
    <t xml:space="preserve">           ИСПОЛНЕНИЕ БЮДЖЕТА САВИНСКОГО МУНИЦИПАЛЬНОГО РАЙОНА</t>
  </si>
  <si>
    <t>10302000010000110</t>
  </si>
  <si>
    <t>Налоги на товары (работы, услуги), реализуемые на территории Российской Федерации</t>
  </si>
  <si>
    <t>10600000000000110</t>
  </si>
  <si>
    <t>10800000000000110</t>
  </si>
  <si>
    <t>10900000000000110</t>
  </si>
  <si>
    <t>Налоги на имущество</t>
  </si>
  <si>
    <t xml:space="preserve"> Национальная безопасность и правоохранительная деятельность</t>
  </si>
  <si>
    <t>0300</t>
  </si>
  <si>
    <t>0705</t>
  </si>
  <si>
    <t>Профессиональная подготовка, переподготовка и повышение квалификации</t>
  </si>
  <si>
    <t>(тыс.руб.)</t>
  </si>
  <si>
    <t>0100</t>
  </si>
  <si>
    <t>0103</t>
  </si>
  <si>
    <t>0104</t>
  </si>
  <si>
    <t>0106</t>
  </si>
  <si>
    <t>0111</t>
  </si>
  <si>
    <t>0113</t>
  </si>
  <si>
    <t>0400</t>
  </si>
  <si>
    <t>0405</t>
  </si>
  <si>
    <t>0408</t>
  </si>
  <si>
    <t>0409</t>
  </si>
  <si>
    <t>0412</t>
  </si>
  <si>
    <t>0500</t>
  </si>
  <si>
    <t>0502</t>
  </si>
  <si>
    <t>0700</t>
  </si>
  <si>
    <t>0701</t>
  </si>
  <si>
    <t>0702</t>
  </si>
  <si>
    <t>0707</t>
  </si>
  <si>
    <t>0709</t>
  </si>
  <si>
    <t>Утвержден  ный годовой план</t>
  </si>
  <si>
    <t>Уточнен    ный годовой план</t>
  </si>
  <si>
    <t>0309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</si>
  <si>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</si>
  <si>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 xml:space="preserve"> Другие вопросы в области национальной безопасности и правоохранительной деятельности</t>
  </si>
  <si>
    <t>0314</t>
  </si>
  <si>
    <t>0102</t>
  </si>
  <si>
    <t>Функционирование высшего должностного лица субъекта Российской Федерации и муниципального образования</t>
  </si>
  <si>
    <t>по состоянию на 01.08.2016 г.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</si>
</sst>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[$-FC19]d\ mmmm\ yyyy\ &quot;г.&quot;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7">
    <font>
      <sz val="10"/>
      <name val="Arial"/>
      <family val="2"/>
    </font>
    <font>
      <sz val="10"/>
      <name val="Arial Cyr"/>
      <family val="2"/>
    </font>
    <font>
      <b/>
      <sz val="12"/>
      <name val="Arial Cyr"/>
      <family val="2"/>
    </font>
    <font>
      <b/>
      <sz val="10"/>
      <name val="Arial Cyr"/>
      <family val="2"/>
    </font>
    <font>
      <b/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1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4" fillId="32" borderId="0" applyNumberFormat="0" applyBorder="0" applyAlignment="0" applyProtection="0"/>
  </cellStyleXfs>
  <cellXfs count="82">
    <xf numFmtId="0" fontId="0" fillId="0" borderId="0" xfId="0" applyAlignment="1">
      <alignment/>
    </xf>
    <xf numFmtId="49" fontId="1" fillId="0" borderId="0" xfId="53" applyNumberFormat="1">
      <alignment/>
      <protection/>
    </xf>
    <xf numFmtId="0" fontId="1" fillId="0" borderId="0" xfId="53">
      <alignment/>
      <protection/>
    </xf>
    <xf numFmtId="0" fontId="3" fillId="0" borderId="0" xfId="53" applyFont="1">
      <alignment/>
      <protection/>
    </xf>
    <xf numFmtId="0" fontId="1" fillId="0" borderId="0" xfId="53" applyFont="1">
      <alignment/>
      <protection/>
    </xf>
    <xf numFmtId="49" fontId="2" fillId="0" borderId="0" xfId="53" applyNumberFormat="1" applyFont="1">
      <alignment/>
      <protection/>
    </xf>
    <xf numFmtId="0" fontId="1" fillId="0" borderId="0" xfId="53" applyBorder="1">
      <alignment/>
      <protection/>
    </xf>
    <xf numFmtId="49" fontId="1" fillId="0" borderId="10" xfId="53" applyNumberFormat="1" applyFont="1" applyBorder="1">
      <alignment/>
      <protection/>
    </xf>
    <xf numFmtId="164" fontId="1" fillId="0" borderId="10" xfId="53" applyNumberFormat="1" applyBorder="1">
      <alignment/>
      <protection/>
    </xf>
    <xf numFmtId="49" fontId="1" fillId="0" borderId="11" xfId="53" applyNumberFormat="1" applyBorder="1">
      <alignment/>
      <protection/>
    </xf>
    <xf numFmtId="0" fontId="1" fillId="0" borderId="11" xfId="53" applyFont="1" applyBorder="1">
      <alignment/>
      <protection/>
    </xf>
    <xf numFmtId="164" fontId="1" fillId="0" borderId="11" xfId="53" applyNumberFormat="1" applyBorder="1">
      <alignment/>
      <protection/>
    </xf>
    <xf numFmtId="164" fontId="1" fillId="0" borderId="12" xfId="53" applyNumberFormat="1" applyBorder="1">
      <alignment/>
      <protection/>
    </xf>
    <xf numFmtId="164" fontId="1" fillId="0" borderId="13" xfId="53" applyNumberFormat="1" applyBorder="1">
      <alignment/>
      <protection/>
    </xf>
    <xf numFmtId="49" fontId="1" fillId="0" borderId="14" xfId="53" applyNumberFormat="1" applyBorder="1">
      <alignment/>
      <protection/>
    </xf>
    <xf numFmtId="164" fontId="1" fillId="0" borderId="14" xfId="53" applyNumberFormat="1" applyBorder="1">
      <alignment/>
      <protection/>
    </xf>
    <xf numFmtId="164" fontId="1" fillId="0" borderId="15" xfId="53" applyNumberFormat="1" applyBorder="1">
      <alignment/>
      <protection/>
    </xf>
    <xf numFmtId="0" fontId="1" fillId="0" borderId="14" xfId="53" applyFont="1" applyBorder="1" applyAlignment="1">
      <alignment wrapText="1"/>
      <protection/>
    </xf>
    <xf numFmtId="49" fontId="1" fillId="0" borderId="16" xfId="53" applyNumberFormat="1" applyFont="1" applyBorder="1">
      <alignment/>
      <protection/>
    </xf>
    <xf numFmtId="0" fontId="1" fillId="0" borderId="16" xfId="53" applyFont="1" applyBorder="1">
      <alignment/>
      <protection/>
    </xf>
    <xf numFmtId="164" fontId="1" fillId="0" borderId="16" xfId="53" applyNumberFormat="1" applyBorder="1">
      <alignment/>
      <protection/>
    </xf>
    <xf numFmtId="49" fontId="1" fillId="33" borderId="14" xfId="53" applyNumberFormat="1" applyFont="1" applyFill="1" applyBorder="1">
      <alignment/>
      <protection/>
    </xf>
    <xf numFmtId="0" fontId="3" fillId="0" borderId="16" xfId="53" applyFont="1" applyBorder="1">
      <alignment/>
      <protection/>
    </xf>
    <xf numFmtId="164" fontId="3" fillId="0" borderId="16" xfId="53" applyNumberFormat="1" applyFont="1" applyBorder="1">
      <alignment/>
      <protection/>
    </xf>
    <xf numFmtId="0" fontId="3" fillId="0" borderId="16" xfId="53" applyFont="1" applyFill="1" applyBorder="1">
      <alignment/>
      <protection/>
    </xf>
    <xf numFmtId="164" fontId="3" fillId="0" borderId="10" xfId="53" applyNumberFormat="1" applyFont="1" applyBorder="1">
      <alignment/>
      <protection/>
    </xf>
    <xf numFmtId="0" fontId="1" fillId="0" borderId="10" xfId="53" applyFont="1" applyFill="1" applyBorder="1">
      <alignment/>
      <protection/>
    </xf>
    <xf numFmtId="164" fontId="1" fillId="0" borderId="16" xfId="53" applyNumberFormat="1" applyFont="1" applyBorder="1">
      <alignment/>
      <protection/>
    </xf>
    <xf numFmtId="0" fontId="1" fillId="0" borderId="16" xfId="53" applyFont="1" applyFill="1" applyBorder="1">
      <alignment/>
      <protection/>
    </xf>
    <xf numFmtId="164" fontId="1" fillId="0" borderId="11" xfId="53" applyNumberFormat="1" applyFont="1" applyBorder="1">
      <alignment/>
      <protection/>
    </xf>
    <xf numFmtId="0" fontId="1" fillId="0" borderId="16" xfId="53" applyFont="1" applyFill="1" applyBorder="1" applyAlignment="1">
      <alignment horizontal="justify"/>
      <protection/>
    </xf>
    <xf numFmtId="164" fontId="1" fillId="0" borderId="10" xfId="53" applyNumberFormat="1" applyFont="1" applyBorder="1">
      <alignment/>
      <protection/>
    </xf>
    <xf numFmtId="0" fontId="1" fillId="0" borderId="16" xfId="53" applyFont="1" applyBorder="1" applyAlignment="1">
      <alignment wrapText="1"/>
      <protection/>
    </xf>
    <xf numFmtId="0" fontId="3" fillId="0" borderId="16" xfId="53" applyFont="1" applyBorder="1" applyAlignment="1">
      <alignment wrapText="1"/>
      <protection/>
    </xf>
    <xf numFmtId="164" fontId="1" fillId="0" borderId="16" xfId="53" applyNumberFormat="1" applyFill="1" applyBorder="1">
      <alignment/>
      <protection/>
    </xf>
    <xf numFmtId="0" fontId="1" fillId="0" borderId="10" xfId="53" applyFont="1" applyBorder="1" applyAlignment="1">
      <alignment wrapText="1"/>
      <protection/>
    </xf>
    <xf numFmtId="164" fontId="1" fillId="0" borderId="17" xfId="53" applyNumberFormat="1" applyBorder="1">
      <alignment/>
      <protection/>
    </xf>
    <xf numFmtId="49" fontId="1" fillId="0" borderId="18" xfId="53" applyNumberFormat="1" applyFont="1" applyBorder="1">
      <alignment/>
      <protection/>
    </xf>
    <xf numFmtId="0" fontId="1" fillId="0" borderId="18" xfId="53" applyFont="1" applyBorder="1" applyAlignment="1">
      <alignment wrapText="1"/>
      <protection/>
    </xf>
    <xf numFmtId="49" fontId="1" fillId="0" borderId="18" xfId="53" applyNumberFormat="1" applyBorder="1">
      <alignment/>
      <protection/>
    </xf>
    <xf numFmtId="164" fontId="1" fillId="0" borderId="18" xfId="53" applyNumberFormat="1" applyBorder="1">
      <alignment/>
      <protection/>
    </xf>
    <xf numFmtId="49" fontId="1" fillId="0" borderId="10" xfId="53" applyNumberFormat="1" applyFont="1" applyBorder="1" applyAlignment="1">
      <alignment vertical="top"/>
      <protection/>
    </xf>
    <xf numFmtId="0" fontId="1" fillId="0" borderId="10" xfId="53" applyFont="1" applyBorder="1" applyAlignment="1">
      <alignment horizontal="justify"/>
      <protection/>
    </xf>
    <xf numFmtId="164" fontId="1" fillId="0" borderId="19" xfId="53" applyNumberFormat="1" applyBorder="1">
      <alignment/>
      <protection/>
    </xf>
    <xf numFmtId="0" fontId="1" fillId="0" borderId="15" xfId="53" applyFont="1" applyBorder="1" applyAlignment="1">
      <alignment wrapText="1"/>
      <protection/>
    </xf>
    <xf numFmtId="0" fontId="3" fillId="0" borderId="10" xfId="53" applyFont="1" applyFill="1" applyBorder="1" applyAlignment="1">
      <alignment horizontal="center" vertical="center" wrapText="1"/>
      <protection/>
    </xf>
    <xf numFmtId="49" fontId="1" fillId="0" borderId="19" xfId="53" applyNumberFormat="1" applyFont="1" applyBorder="1">
      <alignment/>
      <protection/>
    </xf>
    <xf numFmtId="0" fontId="1" fillId="0" borderId="19" xfId="53" applyFont="1" applyBorder="1" applyAlignment="1">
      <alignment wrapText="1"/>
      <protection/>
    </xf>
    <xf numFmtId="49" fontId="1" fillId="0" borderId="14" xfId="53" applyNumberFormat="1" applyFont="1" applyBorder="1">
      <alignment/>
      <protection/>
    </xf>
    <xf numFmtId="164" fontId="1" fillId="0" borderId="20" xfId="53" applyNumberFormat="1" applyBorder="1">
      <alignment/>
      <protection/>
    </xf>
    <xf numFmtId="0" fontId="1" fillId="0" borderId="18" xfId="53" applyFont="1" applyBorder="1">
      <alignment/>
      <protection/>
    </xf>
    <xf numFmtId="164" fontId="1" fillId="0" borderId="21" xfId="53" applyNumberFormat="1" applyBorder="1">
      <alignment/>
      <protection/>
    </xf>
    <xf numFmtId="164" fontId="1" fillId="0" borderId="22" xfId="53" applyNumberFormat="1" applyBorder="1">
      <alignment/>
      <protection/>
    </xf>
    <xf numFmtId="0" fontId="45" fillId="0" borderId="23" xfId="0" applyFont="1" applyBorder="1" applyAlignment="1">
      <alignment wrapText="1"/>
    </xf>
    <xf numFmtId="49" fontId="1" fillId="0" borderId="16" xfId="53" applyNumberFormat="1" applyFont="1" applyBorder="1" applyAlignment="1">
      <alignment horizontal="center"/>
      <protection/>
    </xf>
    <xf numFmtId="49" fontId="3" fillId="0" borderId="16" xfId="53" applyNumberFormat="1" applyFont="1" applyBorder="1" applyAlignment="1">
      <alignment horizontal="center"/>
      <protection/>
    </xf>
    <xf numFmtId="0" fontId="46" fillId="0" borderId="23" xfId="0" applyFont="1" applyBorder="1" applyAlignment="1">
      <alignment wrapText="1"/>
    </xf>
    <xf numFmtId="49" fontId="1" fillId="0" borderId="16" xfId="53" applyNumberFormat="1" applyFont="1" applyBorder="1" applyAlignment="1">
      <alignment horizontal="center"/>
      <protection/>
    </xf>
    <xf numFmtId="49" fontId="1" fillId="0" borderId="14" xfId="53" applyNumberFormat="1" applyFont="1" applyBorder="1" applyAlignment="1">
      <alignment horizontal="center"/>
      <protection/>
    </xf>
    <xf numFmtId="49" fontId="1" fillId="0" borderId="10" xfId="53" applyNumberFormat="1" applyFont="1" applyBorder="1" applyAlignment="1">
      <alignment horizontal="center"/>
      <protection/>
    </xf>
    <xf numFmtId="49" fontId="3" fillId="0" borderId="18" xfId="53" applyNumberFormat="1" applyFont="1" applyBorder="1" applyAlignment="1">
      <alignment horizontal="center" vertical="center"/>
      <protection/>
    </xf>
    <xf numFmtId="0" fontId="3" fillId="0" borderId="18" xfId="53" applyFont="1" applyBorder="1" applyAlignment="1">
      <alignment horizontal="center" vertical="center"/>
      <protection/>
    </xf>
    <xf numFmtId="0" fontId="3" fillId="0" borderId="18" xfId="53" applyFont="1" applyBorder="1" applyAlignment="1">
      <alignment horizontal="center" vertical="center" wrapText="1"/>
      <protection/>
    </xf>
    <xf numFmtId="164" fontId="3" fillId="0" borderId="16" xfId="53" applyNumberFormat="1" applyFont="1" applyBorder="1">
      <alignment/>
      <protection/>
    </xf>
    <xf numFmtId="0" fontId="3" fillId="0" borderId="24" xfId="53" applyFont="1" applyBorder="1">
      <alignment/>
      <protection/>
    </xf>
    <xf numFmtId="164" fontId="3" fillId="0" borderId="18" xfId="53" applyNumberFormat="1" applyFont="1" applyBorder="1">
      <alignment/>
      <protection/>
    </xf>
    <xf numFmtId="164" fontId="1" fillId="0" borderId="16" xfId="53" applyNumberFormat="1" applyFont="1" applyBorder="1">
      <alignment/>
      <protection/>
    </xf>
    <xf numFmtId="0" fontId="45" fillId="34" borderId="0" xfId="0" applyFont="1" applyFill="1" applyBorder="1" applyAlignment="1">
      <alignment wrapText="1"/>
    </xf>
    <xf numFmtId="49" fontId="1" fillId="0" borderId="15" xfId="53" applyNumberFormat="1" applyFont="1" applyBorder="1" applyAlignment="1">
      <alignment horizontal="center"/>
      <protection/>
    </xf>
    <xf numFmtId="164" fontId="1" fillId="0" borderId="19" xfId="53" applyNumberFormat="1" applyFont="1" applyBorder="1">
      <alignment/>
      <protection/>
    </xf>
    <xf numFmtId="49" fontId="1" fillId="0" borderId="24" xfId="53" applyNumberFormat="1" applyFont="1" applyBorder="1" applyAlignment="1">
      <alignment horizontal="center"/>
      <protection/>
    </xf>
    <xf numFmtId="164" fontId="1" fillId="0" borderId="25" xfId="53" applyNumberFormat="1" applyFont="1" applyBorder="1">
      <alignment/>
      <protection/>
    </xf>
    <xf numFmtId="0" fontId="45" fillId="34" borderId="26" xfId="0" applyFont="1" applyFill="1" applyBorder="1" applyAlignment="1">
      <alignment wrapText="1"/>
    </xf>
    <xf numFmtId="0" fontId="0" fillId="0" borderId="18" xfId="0" applyBorder="1" applyAlignment="1">
      <alignment wrapText="1"/>
    </xf>
    <xf numFmtId="0" fontId="2" fillId="0" borderId="0" xfId="53" applyFont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3" fillId="0" borderId="0" xfId="53" applyFont="1" applyAlignment="1">
      <alignment horizontal="center" wrapText="1"/>
      <protection/>
    </xf>
    <xf numFmtId="0" fontId="0" fillId="0" borderId="0" xfId="0" applyAlignment="1">
      <alignment horizontal="center" wrapText="1"/>
    </xf>
    <xf numFmtId="0" fontId="4" fillId="0" borderId="0" xfId="53" applyFont="1" applyBorder="1" applyAlignment="1">
      <alignment horizontal="right"/>
      <protection/>
    </xf>
    <xf numFmtId="0" fontId="0" fillId="0" borderId="0" xfId="0" applyBorder="1" applyAlignment="1">
      <alignment horizontal="right"/>
    </xf>
    <xf numFmtId="0" fontId="4" fillId="0" borderId="27" xfId="53" applyFont="1" applyBorder="1" applyAlignment="1">
      <alignment horizontal="right"/>
      <protection/>
    </xf>
    <xf numFmtId="0" fontId="0" fillId="0" borderId="27" xfId="0" applyBorder="1" applyAlignment="1">
      <alignment horizontal="righ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33"/>
  <sheetViews>
    <sheetView zoomScalePageLayoutView="0" workbookViewId="0" topLeftCell="A3">
      <pane xSplit="2" ySplit="6" topLeftCell="C21" activePane="bottomRight" state="frozen"/>
      <selection pane="topLeft" activeCell="A3" sqref="A3"/>
      <selection pane="topRight" activeCell="C3" sqref="C3"/>
      <selection pane="bottomLeft" activeCell="A13" sqref="A13"/>
      <selection pane="bottomRight" activeCell="E31" sqref="E31"/>
    </sheetView>
  </sheetViews>
  <sheetFormatPr defaultColWidth="9.140625" defaultRowHeight="12.75"/>
  <cols>
    <col min="1" max="1" width="18.140625" style="1" customWidth="1"/>
    <col min="2" max="2" width="30.7109375" style="2" customWidth="1"/>
    <col min="3" max="3" width="11.7109375" style="2" customWidth="1"/>
    <col min="4" max="4" width="10.7109375" style="2" customWidth="1"/>
    <col min="5" max="5" width="11.421875" style="2" customWidth="1"/>
    <col min="6" max="6" width="13.00390625" style="2" customWidth="1"/>
    <col min="7" max="16384" width="9.140625" style="2" customWidth="1"/>
  </cols>
  <sheetData>
    <row r="3" spans="1:6" ht="23.25" customHeight="1">
      <c r="A3" s="74" t="s">
        <v>79</v>
      </c>
      <c r="B3" s="75"/>
      <c r="C3" s="75"/>
      <c r="D3" s="75"/>
      <c r="E3" s="75"/>
      <c r="F3" s="75"/>
    </row>
    <row r="4" spans="1:6" ht="12.75">
      <c r="A4" s="76" t="s">
        <v>117</v>
      </c>
      <c r="B4" s="77"/>
      <c r="C4" s="77"/>
      <c r="D4" s="77"/>
      <c r="E4" s="77"/>
      <c r="F4" s="77"/>
    </row>
    <row r="5" ht="12.75">
      <c r="E5" s="4"/>
    </row>
    <row r="6" spans="1:5" ht="15.75">
      <c r="A6" s="5" t="s">
        <v>0</v>
      </c>
      <c r="E6" s="4"/>
    </row>
    <row r="7" spans="1:6" ht="12.75">
      <c r="A7" s="2"/>
      <c r="E7" s="78" t="s">
        <v>90</v>
      </c>
      <c r="F7" s="79"/>
    </row>
    <row r="8" spans="1:6" ht="63.75">
      <c r="A8" s="60" t="s">
        <v>1</v>
      </c>
      <c r="B8" s="61" t="s">
        <v>2</v>
      </c>
      <c r="C8" s="62" t="s">
        <v>109</v>
      </c>
      <c r="D8" s="62" t="s">
        <v>110</v>
      </c>
      <c r="E8" s="62" t="s">
        <v>70</v>
      </c>
      <c r="F8" s="62" t="s">
        <v>71</v>
      </c>
    </row>
    <row r="9" spans="1:8" ht="12.75">
      <c r="A9" s="37" t="s">
        <v>3</v>
      </c>
      <c r="B9" s="38" t="s">
        <v>63</v>
      </c>
      <c r="C9" s="40">
        <v>12881.8</v>
      </c>
      <c r="D9" s="40">
        <v>12881.8</v>
      </c>
      <c r="E9" s="40">
        <v>8104.2</v>
      </c>
      <c r="F9" s="40">
        <f>SUM(E9/D9*100)</f>
        <v>62.912015401574315</v>
      </c>
      <c r="H9" s="6"/>
    </row>
    <row r="10" spans="1:8" ht="51">
      <c r="A10" s="48" t="s">
        <v>80</v>
      </c>
      <c r="B10" s="17" t="s">
        <v>81</v>
      </c>
      <c r="C10" s="11">
        <v>3971.6</v>
      </c>
      <c r="D10" s="11">
        <v>3971.6</v>
      </c>
      <c r="E10" s="12">
        <v>2762</v>
      </c>
      <c r="F10" s="11">
        <f>SUM(E10/D10*100)</f>
        <v>69.54376070097695</v>
      </c>
      <c r="H10" s="6"/>
    </row>
    <row r="11" spans="1:8" ht="38.25">
      <c r="A11" s="7" t="s">
        <v>4</v>
      </c>
      <c r="B11" s="35" t="s">
        <v>61</v>
      </c>
      <c r="C11" s="11">
        <v>2600</v>
      </c>
      <c r="D11" s="11">
        <v>2600</v>
      </c>
      <c r="E11" s="12">
        <v>1486.8</v>
      </c>
      <c r="F11" s="11">
        <f>SUM(E11/D11*100)</f>
        <v>57.18461538461538</v>
      </c>
      <c r="H11" s="6"/>
    </row>
    <row r="12" spans="1:8" ht="25.5">
      <c r="A12" s="46" t="s">
        <v>5</v>
      </c>
      <c r="B12" s="47" t="s">
        <v>62</v>
      </c>
      <c r="C12" s="36">
        <v>75</v>
      </c>
      <c r="D12" s="15">
        <v>75</v>
      </c>
      <c r="E12" s="16">
        <v>360.7</v>
      </c>
      <c r="F12" s="15">
        <f>SUM(E12/D12*100)</f>
        <v>480.9333333333333</v>
      </c>
      <c r="H12" s="6"/>
    </row>
    <row r="13" spans="1:8" ht="38.25" hidden="1">
      <c r="A13" s="39" t="s">
        <v>6</v>
      </c>
      <c r="B13" s="38" t="s">
        <v>7</v>
      </c>
      <c r="C13" s="40">
        <v>0</v>
      </c>
      <c r="D13" s="40">
        <v>0</v>
      </c>
      <c r="E13" s="40">
        <v>0</v>
      </c>
      <c r="F13" s="40"/>
      <c r="H13" s="6"/>
    </row>
    <row r="14" spans="1:8" ht="12.75" hidden="1">
      <c r="A14" s="39" t="s">
        <v>82</v>
      </c>
      <c r="B14" s="38" t="s">
        <v>85</v>
      </c>
      <c r="C14" s="40">
        <v>0</v>
      </c>
      <c r="D14" s="40">
        <v>0</v>
      </c>
      <c r="E14" s="40">
        <v>0</v>
      </c>
      <c r="F14" s="40"/>
      <c r="H14" s="6"/>
    </row>
    <row r="15" spans="1:8" ht="12.75">
      <c r="A15" s="37" t="s">
        <v>83</v>
      </c>
      <c r="B15" s="50" t="s">
        <v>8</v>
      </c>
      <c r="C15" s="40">
        <v>700</v>
      </c>
      <c r="D15" s="40">
        <v>700</v>
      </c>
      <c r="E15" s="51">
        <v>401.11</v>
      </c>
      <c r="F15" s="40">
        <f>SUM(E15/D15*100)</f>
        <v>57.30142857142857</v>
      </c>
      <c r="G15" s="4"/>
      <c r="H15" s="6"/>
    </row>
    <row r="16" spans="1:8" ht="25.5">
      <c r="A16" s="48" t="s">
        <v>84</v>
      </c>
      <c r="B16" s="44" t="s">
        <v>64</v>
      </c>
      <c r="C16" s="49">
        <v>2</v>
      </c>
      <c r="D16" s="49">
        <v>2</v>
      </c>
      <c r="E16" s="52">
        <v>31</v>
      </c>
      <c r="F16" s="40">
        <f>SUM(E16/D16*100)</f>
        <v>1550</v>
      </c>
      <c r="H16" s="6"/>
    </row>
    <row r="17" spans="1:8" ht="51">
      <c r="A17" s="7" t="s">
        <v>9</v>
      </c>
      <c r="B17" s="35" t="s">
        <v>65</v>
      </c>
      <c r="C17" s="11">
        <v>1250</v>
      </c>
      <c r="D17" s="11">
        <v>1250</v>
      </c>
      <c r="E17" s="12">
        <v>588.5</v>
      </c>
      <c r="F17" s="40">
        <f aca="true" t="shared" si="0" ref="F17:F25">SUM(E17/D17*100)</f>
        <v>47.08</v>
      </c>
      <c r="H17" s="6"/>
    </row>
    <row r="18" spans="1:8" ht="51" customHeight="1">
      <c r="A18" s="41" t="s">
        <v>10</v>
      </c>
      <c r="B18" s="42" t="s">
        <v>11</v>
      </c>
      <c r="C18" s="8">
        <v>475</v>
      </c>
      <c r="D18" s="8">
        <v>475</v>
      </c>
      <c r="E18" s="13">
        <v>217.5</v>
      </c>
      <c r="F18" s="43">
        <f t="shared" si="0"/>
        <v>45.78947368421053</v>
      </c>
      <c r="H18" s="6"/>
    </row>
    <row r="19" spans="1:8" ht="25.5">
      <c r="A19" s="37" t="s">
        <v>12</v>
      </c>
      <c r="B19" s="38" t="s">
        <v>66</v>
      </c>
      <c r="C19" s="40">
        <v>434.6</v>
      </c>
      <c r="D19" s="40">
        <v>434.6</v>
      </c>
      <c r="E19" s="40">
        <v>32.7</v>
      </c>
      <c r="F19" s="40">
        <f t="shared" si="0"/>
        <v>7.524160147261851</v>
      </c>
      <c r="H19" s="6"/>
    </row>
    <row r="20" spans="1:8" ht="25.5">
      <c r="A20" s="14" t="s">
        <v>13</v>
      </c>
      <c r="B20" s="17" t="s">
        <v>14</v>
      </c>
      <c r="C20" s="15">
        <v>5357.1</v>
      </c>
      <c r="D20" s="15">
        <v>5357.1</v>
      </c>
      <c r="E20" s="16">
        <v>2738.5</v>
      </c>
      <c r="F20" s="15">
        <f t="shared" si="0"/>
        <v>51.11907561927161</v>
      </c>
      <c r="H20" s="6"/>
    </row>
    <row r="21" spans="1:8" ht="51">
      <c r="A21" s="37" t="s">
        <v>15</v>
      </c>
      <c r="B21" s="38" t="s">
        <v>67</v>
      </c>
      <c r="C21" s="40">
        <v>850</v>
      </c>
      <c r="D21" s="40">
        <v>850</v>
      </c>
      <c r="E21" s="40">
        <v>0</v>
      </c>
      <c r="F21" s="40">
        <f t="shared" si="0"/>
        <v>0</v>
      </c>
      <c r="H21" s="6"/>
    </row>
    <row r="22" spans="1:8" ht="51">
      <c r="A22" s="21" t="s">
        <v>16</v>
      </c>
      <c r="B22" s="17" t="s">
        <v>69</v>
      </c>
      <c r="C22" s="15">
        <v>135</v>
      </c>
      <c r="D22" s="15">
        <v>135</v>
      </c>
      <c r="E22" s="16">
        <v>146.4</v>
      </c>
      <c r="F22" s="15">
        <f t="shared" si="0"/>
        <v>108.44444444444446</v>
      </c>
      <c r="H22" s="6"/>
    </row>
    <row r="23" spans="1:8" ht="25.5">
      <c r="A23" s="37" t="s">
        <v>17</v>
      </c>
      <c r="B23" s="38" t="s">
        <v>68</v>
      </c>
      <c r="C23" s="40">
        <v>102</v>
      </c>
      <c r="D23" s="40">
        <v>130</v>
      </c>
      <c r="E23" s="40">
        <v>35.7</v>
      </c>
      <c r="F23" s="40">
        <f t="shared" si="0"/>
        <v>27.461538461538463</v>
      </c>
      <c r="H23" s="6"/>
    </row>
    <row r="24" spans="1:8" ht="12.75">
      <c r="A24" s="39" t="s">
        <v>18</v>
      </c>
      <c r="B24" s="50" t="s">
        <v>19</v>
      </c>
      <c r="C24" s="40">
        <v>0</v>
      </c>
      <c r="D24" s="40">
        <v>0</v>
      </c>
      <c r="E24" s="40">
        <v>0</v>
      </c>
      <c r="F24" s="40"/>
      <c r="H24" s="6"/>
    </row>
    <row r="25" spans="1:8" ht="12.75">
      <c r="A25" s="9" t="s">
        <v>20</v>
      </c>
      <c r="B25" s="10" t="s">
        <v>21</v>
      </c>
      <c r="C25" s="11">
        <v>0</v>
      </c>
      <c r="D25" s="11">
        <v>50.49</v>
      </c>
      <c r="E25" s="11">
        <v>50.5</v>
      </c>
      <c r="F25" s="40">
        <f t="shared" si="0"/>
        <v>100.01980590215884</v>
      </c>
      <c r="H25" s="6"/>
    </row>
    <row r="26" spans="1:8" ht="12.75">
      <c r="A26" s="18"/>
      <c r="B26" s="22" t="s">
        <v>22</v>
      </c>
      <c r="C26" s="23">
        <f>SUM(C9:C25)</f>
        <v>28834.1</v>
      </c>
      <c r="D26" s="23">
        <f>SUM(D9:D25)</f>
        <v>28912.59</v>
      </c>
      <c r="E26" s="23">
        <f>SUM(E9:E25)</f>
        <v>16955.610000000004</v>
      </c>
      <c r="F26" s="23">
        <f aca="true" t="shared" si="1" ref="F26:F32">SUM(E26/D26*100)</f>
        <v>58.6443829487431</v>
      </c>
      <c r="H26" s="6"/>
    </row>
    <row r="27" spans="1:8" ht="12.75">
      <c r="A27" s="18" t="s">
        <v>23</v>
      </c>
      <c r="B27" s="24" t="s">
        <v>24</v>
      </c>
      <c r="C27" s="23">
        <f>SUM(C28:C32)</f>
        <v>116875.3</v>
      </c>
      <c r="D27" s="23">
        <f>SUM(D28:D32)</f>
        <v>135301.8</v>
      </c>
      <c r="E27" s="23">
        <f>SUM(E28:E32)</f>
        <v>72507.59999999999</v>
      </c>
      <c r="F27" s="25">
        <f t="shared" si="1"/>
        <v>53.589530959676814</v>
      </c>
      <c r="H27" s="6"/>
    </row>
    <row r="28" spans="1:8" ht="12.75">
      <c r="A28" s="7" t="s">
        <v>25</v>
      </c>
      <c r="B28" s="26" t="s">
        <v>26</v>
      </c>
      <c r="C28" s="8">
        <v>54873.8</v>
      </c>
      <c r="D28" s="8">
        <v>54873.8</v>
      </c>
      <c r="E28" s="13">
        <v>32009.7</v>
      </c>
      <c r="F28" s="27">
        <f t="shared" si="1"/>
        <v>58.333302960611434</v>
      </c>
      <c r="H28" s="6"/>
    </row>
    <row r="29" spans="1:8" ht="12.75">
      <c r="A29" s="18" t="s">
        <v>27</v>
      </c>
      <c r="B29" s="28" t="s">
        <v>28</v>
      </c>
      <c r="C29" s="20">
        <v>277.2</v>
      </c>
      <c r="D29" s="20">
        <v>18618.7</v>
      </c>
      <c r="E29" s="20">
        <v>2068.1</v>
      </c>
      <c r="F29" s="29">
        <f t="shared" si="1"/>
        <v>11.107649835917652</v>
      </c>
      <c r="H29" s="6"/>
    </row>
    <row r="30" spans="1:8" ht="12.75">
      <c r="A30" s="18" t="s">
        <v>29</v>
      </c>
      <c r="B30" s="28" t="s">
        <v>30</v>
      </c>
      <c r="C30" s="20">
        <v>61308.2</v>
      </c>
      <c r="D30" s="20">
        <v>61533.2</v>
      </c>
      <c r="E30" s="20">
        <v>38256.1</v>
      </c>
      <c r="F30" s="29">
        <f t="shared" si="1"/>
        <v>62.1714781613828</v>
      </c>
      <c r="H30" s="6"/>
    </row>
    <row r="31" spans="1:8" ht="12.75">
      <c r="A31" s="18" t="s">
        <v>31</v>
      </c>
      <c r="B31" s="28" t="s">
        <v>32</v>
      </c>
      <c r="C31" s="20">
        <v>416.1</v>
      </c>
      <c r="D31" s="20">
        <v>454.8</v>
      </c>
      <c r="E31" s="20">
        <v>352.4</v>
      </c>
      <c r="F31" s="29">
        <f t="shared" si="1"/>
        <v>77.48460861917326</v>
      </c>
      <c r="H31" s="6"/>
    </row>
    <row r="32" spans="1:8" ht="25.5">
      <c r="A32" s="18" t="s">
        <v>33</v>
      </c>
      <c r="B32" s="30" t="s">
        <v>34</v>
      </c>
      <c r="C32" s="20">
        <v>0</v>
      </c>
      <c r="D32" s="20">
        <v>-178.7</v>
      </c>
      <c r="E32" s="20">
        <v>-178.7</v>
      </c>
      <c r="F32" s="40">
        <f t="shared" si="1"/>
        <v>100</v>
      </c>
      <c r="H32" s="6"/>
    </row>
    <row r="33" spans="1:6" ht="12.75">
      <c r="A33" s="18" t="s">
        <v>35</v>
      </c>
      <c r="B33" s="24" t="s">
        <v>36</v>
      </c>
      <c r="C33" s="23">
        <f>SUM(C26:C27)</f>
        <v>145709.4</v>
      </c>
      <c r="D33" s="23">
        <f>SUM(D26,D27)</f>
        <v>164214.38999999998</v>
      </c>
      <c r="E33" s="23">
        <f>SUM(E26,E27)</f>
        <v>89463.20999999999</v>
      </c>
      <c r="F33" s="23">
        <f>SUM(E33/D33*100)</f>
        <v>54.479519121314524</v>
      </c>
    </row>
  </sheetData>
  <sheetProtection selectLockedCells="1" selectUnlockedCells="1"/>
  <mergeCells count="3">
    <mergeCell ref="A3:F3"/>
    <mergeCell ref="A4:F4"/>
    <mergeCell ref="E7:F7"/>
  </mergeCells>
  <printOptions/>
  <pageMargins left="0.7874015748031497" right="0" top="0.3937007874015748" bottom="0.1968503937007874" header="0" footer="0"/>
  <pageSetup fitToHeight="1" fitToWidth="1" horizontalDpi="300" verticalDpi="3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tabSelected="1" zoomScalePageLayoutView="0" workbookViewId="0" topLeftCell="A13">
      <selection activeCell="D35" sqref="D35"/>
    </sheetView>
  </sheetViews>
  <sheetFormatPr defaultColWidth="9.140625" defaultRowHeight="12.75"/>
  <cols>
    <col min="1" max="1" width="9.140625" style="2" customWidth="1"/>
    <col min="2" max="2" width="35.8515625" style="2" customWidth="1"/>
    <col min="3" max="3" width="11.8515625" style="2" customWidth="1"/>
    <col min="4" max="5" width="12.28125" style="2" customWidth="1"/>
    <col min="6" max="6" width="13.00390625" style="2" customWidth="1"/>
    <col min="7" max="16384" width="9.140625" style="2" customWidth="1"/>
  </cols>
  <sheetData>
    <row r="1" spans="1:2" ht="15.75">
      <c r="A1" s="5" t="s">
        <v>37</v>
      </c>
      <c r="B1" s="3"/>
    </row>
    <row r="2" spans="5:6" ht="12.75">
      <c r="E2" s="80" t="s">
        <v>90</v>
      </c>
      <c r="F2" s="81"/>
    </row>
    <row r="3" spans="1:6" ht="63.75">
      <c r="A3" s="45" t="s">
        <v>76</v>
      </c>
      <c r="B3" s="45" t="s">
        <v>77</v>
      </c>
      <c r="C3" s="45" t="s">
        <v>109</v>
      </c>
      <c r="D3" s="45" t="s">
        <v>78</v>
      </c>
      <c r="E3" s="45" t="s">
        <v>70</v>
      </c>
      <c r="F3" s="45" t="s">
        <v>71</v>
      </c>
    </row>
    <row r="4" spans="1:6" ht="12.75">
      <c r="A4" s="55" t="s">
        <v>91</v>
      </c>
      <c r="B4" s="64" t="s">
        <v>38</v>
      </c>
      <c r="C4" s="65">
        <f>SUM(C5:C10)</f>
        <v>24854.2</v>
      </c>
      <c r="D4" s="65">
        <f>SUM(D5:D10)</f>
        <v>24750.1</v>
      </c>
      <c r="E4" s="65">
        <f>SUM(E5:E10)</f>
        <v>13313.9</v>
      </c>
      <c r="F4" s="65">
        <f>SUM(E4/D4*100)</f>
        <v>53.79331800679593</v>
      </c>
    </row>
    <row r="5" spans="1:6" ht="38.25" hidden="1">
      <c r="A5" s="58" t="s">
        <v>92</v>
      </c>
      <c r="B5" s="44" t="s">
        <v>72</v>
      </c>
      <c r="C5" s="43"/>
      <c r="D5" s="43"/>
      <c r="E5" s="43"/>
      <c r="F5" s="69">
        <v>0</v>
      </c>
    </row>
    <row r="6" spans="1:6" ht="51">
      <c r="A6" s="68" t="s">
        <v>115</v>
      </c>
      <c r="B6" s="38" t="s">
        <v>116</v>
      </c>
      <c r="C6" s="40">
        <v>1132.8</v>
      </c>
      <c r="D6" s="40">
        <v>1132.8</v>
      </c>
      <c r="E6" s="40">
        <v>664.8</v>
      </c>
      <c r="F6" s="65">
        <f>SUM(E6/D6*100)</f>
        <v>58.686440677966104</v>
      </c>
    </row>
    <row r="7" spans="1:6" ht="25.5">
      <c r="A7" s="59" t="s">
        <v>93</v>
      </c>
      <c r="B7" s="17" t="s">
        <v>73</v>
      </c>
      <c r="C7" s="11">
        <v>16996.2</v>
      </c>
      <c r="D7" s="11">
        <v>16782</v>
      </c>
      <c r="E7" s="11">
        <v>9554.1</v>
      </c>
      <c r="F7" s="29">
        <f>SUM(E7/D7*100)</f>
        <v>56.93063997139794</v>
      </c>
    </row>
    <row r="8" spans="1:6" ht="25.5">
      <c r="A8" s="59" t="s">
        <v>94</v>
      </c>
      <c r="B8" s="35" t="s">
        <v>74</v>
      </c>
      <c r="C8" s="11">
        <v>3959</v>
      </c>
      <c r="D8" s="11">
        <v>3959</v>
      </c>
      <c r="E8" s="11">
        <v>2174.4</v>
      </c>
      <c r="F8" s="29">
        <f>SUM(E8/D8*100)</f>
        <v>54.9229603435211</v>
      </c>
    </row>
    <row r="9" spans="1:6" ht="12.75">
      <c r="A9" s="54" t="s">
        <v>95</v>
      </c>
      <c r="B9" s="19" t="s">
        <v>39</v>
      </c>
      <c r="C9" s="20">
        <v>1173.5</v>
      </c>
      <c r="D9" s="20">
        <v>779.3</v>
      </c>
      <c r="E9" s="20"/>
      <c r="F9" s="29">
        <f>SUM(E9/D9*100)</f>
        <v>0</v>
      </c>
    </row>
    <row r="10" spans="1:6" ht="12.75">
      <c r="A10" s="54" t="s">
        <v>96</v>
      </c>
      <c r="B10" s="19" t="s">
        <v>40</v>
      </c>
      <c r="C10" s="20">
        <v>1592.7</v>
      </c>
      <c r="D10" s="20">
        <v>2097</v>
      </c>
      <c r="E10" s="20">
        <v>920.6</v>
      </c>
      <c r="F10" s="31">
        <f aca="true" t="shared" si="0" ref="F10:F25">SUM(E10/D10*100)</f>
        <v>43.90081068192656</v>
      </c>
    </row>
    <row r="11" spans="1:6" ht="25.5">
      <c r="A11" s="55" t="s">
        <v>87</v>
      </c>
      <c r="B11" s="56" t="s">
        <v>86</v>
      </c>
      <c r="C11" s="23">
        <f>C12+C14</f>
        <v>76.8</v>
      </c>
      <c r="D11" s="23">
        <f>D13+D14</f>
        <v>112.8</v>
      </c>
      <c r="E11" s="23">
        <f>E13+E14</f>
        <v>36</v>
      </c>
      <c r="F11" s="31">
        <f t="shared" si="0"/>
        <v>31.914893617021278</v>
      </c>
    </row>
    <row r="12" spans="1:6" ht="51.75" customHeight="1" hidden="1">
      <c r="A12" s="57" t="s">
        <v>111</v>
      </c>
      <c r="B12" s="72" t="s">
        <v>112</v>
      </c>
      <c r="C12" s="66">
        <v>0</v>
      </c>
      <c r="D12" s="66"/>
      <c r="E12" s="66"/>
      <c r="F12" s="31"/>
    </row>
    <row r="13" spans="1:6" ht="14.25" customHeight="1">
      <c r="A13" s="70" t="s">
        <v>111</v>
      </c>
      <c r="B13" s="73" t="s">
        <v>32</v>
      </c>
      <c r="C13" s="71"/>
      <c r="D13" s="66">
        <v>36</v>
      </c>
      <c r="E13" s="66">
        <v>36</v>
      </c>
      <c r="F13" s="31">
        <f t="shared" si="0"/>
        <v>100</v>
      </c>
    </row>
    <row r="14" spans="1:6" ht="39.75" customHeight="1">
      <c r="A14" s="57" t="s">
        <v>114</v>
      </c>
      <c r="B14" s="67" t="s">
        <v>113</v>
      </c>
      <c r="C14" s="66">
        <v>76.8</v>
      </c>
      <c r="D14" s="66">
        <v>76.8</v>
      </c>
      <c r="E14" s="66">
        <v>0</v>
      </c>
      <c r="F14" s="31">
        <f t="shared" si="0"/>
        <v>0</v>
      </c>
    </row>
    <row r="15" spans="1:6" ht="12.75">
      <c r="A15" s="55" t="s">
        <v>97</v>
      </c>
      <c r="B15" s="22" t="s">
        <v>41</v>
      </c>
      <c r="C15" s="23">
        <f>SUM(C16:C19)</f>
        <v>5755.4</v>
      </c>
      <c r="D15" s="23">
        <f>SUM(D16:D19)</f>
        <v>21543.31</v>
      </c>
      <c r="E15" s="23">
        <f>SUM(E16:E19)</f>
        <v>1353</v>
      </c>
      <c r="F15" s="23">
        <f t="shared" si="0"/>
        <v>6.280371957698236</v>
      </c>
    </row>
    <row r="16" spans="1:6" ht="12.75">
      <c r="A16" s="54" t="s">
        <v>98</v>
      </c>
      <c r="B16" s="19" t="s">
        <v>42</v>
      </c>
      <c r="C16" s="20">
        <v>678.8</v>
      </c>
      <c r="D16" s="20">
        <v>1005.2</v>
      </c>
      <c r="E16" s="20">
        <v>347</v>
      </c>
      <c r="F16" s="27">
        <f t="shared" si="0"/>
        <v>34.52049343414246</v>
      </c>
    </row>
    <row r="17" spans="1:6" ht="12.75">
      <c r="A17" s="54" t="s">
        <v>99</v>
      </c>
      <c r="B17" s="19" t="s">
        <v>43</v>
      </c>
      <c r="C17" s="20">
        <v>1000</v>
      </c>
      <c r="D17" s="20">
        <v>1000</v>
      </c>
      <c r="E17" s="20">
        <v>510</v>
      </c>
      <c r="F17" s="27">
        <f t="shared" si="0"/>
        <v>51</v>
      </c>
    </row>
    <row r="18" spans="1:6" ht="12.75">
      <c r="A18" s="54" t="s">
        <v>100</v>
      </c>
      <c r="B18" s="19" t="s">
        <v>44</v>
      </c>
      <c r="C18" s="20">
        <v>3971.6</v>
      </c>
      <c r="D18" s="20">
        <v>19433.11</v>
      </c>
      <c r="E18" s="20">
        <v>496</v>
      </c>
      <c r="F18" s="27">
        <f t="shared" si="0"/>
        <v>2.5523449411854306</v>
      </c>
    </row>
    <row r="19" spans="1:6" ht="25.5">
      <c r="A19" s="54" t="s">
        <v>101</v>
      </c>
      <c r="B19" s="32" t="s">
        <v>45</v>
      </c>
      <c r="C19" s="20">
        <v>105</v>
      </c>
      <c r="D19" s="20">
        <v>105</v>
      </c>
      <c r="E19" s="20">
        <v>0</v>
      </c>
      <c r="F19" s="27">
        <f t="shared" si="0"/>
        <v>0</v>
      </c>
    </row>
    <row r="20" spans="1:6" ht="12.75" hidden="1">
      <c r="A20" s="55" t="s">
        <v>102</v>
      </c>
      <c r="B20" s="33" t="s">
        <v>46</v>
      </c>
      <c r="C20" s="23">
        <f>C21</f>
        <v>0</v>
      </c>
      <c r="D20" s="23">
        <f>D21</f>
        <v>0</v>
      </c>
      <c r="E20" s="23">
        <f>E21</f>
        <v>0</v>
      </c>
      <c r="F20" s="27"/>
    </row>
    <row r="21" spans="1:6" ht="12.75" hidden="1">
      <c r="A21" s="54" t="s">
        <v>103</v>
      </c>
      <c r="B21" s="32" t="s">
        <v>47</v>
      </c>
      <c r="C21" s="20">
        <v>0</v>
      </c>
      <c r="D21" s="20">
        <v>0</v>
      </c>
      <c r="E21" s="20">
        <v>0</v>
      </c>
      <c r="F21" s="27"/>
    </row>
    <row r="22" spans="1:6" ht="12.75">
      <c r="A22" s="55" t="s">
        <v>104</v>
      </c>
      <c r="B22" s="22" t="s">
        <v>48</v>
      </c>
      <c r="C22" s="23">
        <f>SUM(C23:C27)</f>
        <v>110236.89999999998</v>
      </c>
      <c r="D22" s="23">
        <f>SUM(D23:D27)</f>
        <v>114218.7</v>
      </c>
      <c r="E22" s="23">
        <f>SUM(E23:E27)</f>
        <v>63837.3</v>
      </c>
      <c r="F22" s="23">
        <f t="shared" si="0"/>
        <v>55.890410239304074</v>
      </c>
    </row>
    <row r="23" spans="1:6" ht="12.75">
      <c r="A23" s="54" t="s">
        <v>105</v>
      </c>
      <c r="B23" s="19" t="s">
        <v>49</v>
      </c>
      <c r="C23" s="20">
        <v>34724.9</v>
      </c>
      <c r="D23" s="20">
        <v>35064</v>
      </c>
      <c r="E23" s="20">
        <v>18029.6</v>
      </c>
      <c r="F23" s="27">
        <f t="shared" si="0"/>
        <v>51.41911932466346</v>
      </c>
    </row>
    <row r="24" spans="1:6" ht="12.75">
      <c r="A24" s="54" t="s">
        <v>106</v>
      </c>
      <c r="B24" s="19" t="s">
        <v>50</v>
      </c>
      <c r="C24" s="20">
        <v>68351.9</v>
      </c>
      <c r="D24" s="20">
        <v>71977.3</v>
      </c>
      <c r="E24" s="20">
        <v>41525.6</v>
      </c>
      <c r="F24" s="27">
        <f t="shared" si="0"/>
        <v>57.69263364977569</v>
      </c>
    </row>
    <row r="25" spans="1:6" ht="38.25">
      <c r="A25" s="57" t="s">
        <v>88</v>
      </c>
      <c r="B25" s="53" t="s">
        <v>89</v>
      </c>
      <c r="C25" s="11">
        <v>237.4</v>
      </c>
      <c r="D25" s="11">
        <v>173.7</v>
      </c>
      <c r="E25" s="11">
        <v>38.8</v>
      </c>
      <c r="F25" s="29">
        <f t="shared" si="0"/>
        <v>22.337363270005756</v>
      </c>
    </row>
    <row r="26" spans="1:6" ht="25.5">
      <c r="A26" s="59" t="s">
        <v>107</v>
      </c>
      <c r="B26" s="35" t="s">
        <v>75</v>
      </c>
      <c r="C26" s="11">
        <v>1022.3</v>
      </c>
      <c r="D26" s="11">
        <v>1022.3</v>
      </c>
      <c r="E26" s="11">
        <v>765.8</v>
      </c>
      <c r="F26" s="29">
        <f>SUM(E26/D26*100)</f>
        <v>74.90951775408394</v>
      </c>
    </row>
    <row r="27" spans="1:6" ht="12.75">
      <c r="A27" s="54" t="s">
        <v>108</v>
      </c>
      <c r="B27" s="19" t="s">
        <v>51</v>
      </c>
      <c r="C27" s="20">
        <v>5900.4</v>
      </c>
      <c r="D27" s="20">
        <v>5981.4</v>
      </c>
      <c r="E27" s="20">
        <v>3477.5</v>
      </c>
      <c r="F27" s="27">
        <f aca="true" t="shared" si="1" ref="F27:F35">SUM(E27/D27*100)</f>
        <v>58.138562878255925</v>
      </c>
    </row>
    <row r="28" spans="1:6" ht="12.75">
      <c r="A28" s="55">
        <v>1000</v>
      </c>
      <c r="B28" s="22" t="s">
        <v>52</v>
      </c>
      <c r="C28" s="23">
        <f>SUM(C29:C32)</f>
        <v>2793.1</v>
      </c>
      <c r="D28" s="23">
        <f>SUM(D29:D32)</f>
        <v>2900.2</v>
      </c>
      <c r="E28" s="23">
        <f>SUM(E29:E32)</f>
        <v>1755.3999999999999</v>
      </c>
      <c r="F28" s="23">
        <f t="shared" si="1"/>
        <v>60.52686021653679</v>
      </c>
    </row>
    <row r="29" spans="1:6" ht="12.75">
      <c r="A29" s="54">
        <v>1001</v>
      </c>
      <c r="B29" s="19" t="s">
        <v>53</v>
      </c>
      <c r="C29" s="20">
        <v>968.5</v>
      </c>
      <c r="D29" s="20">
        <v>968.5</v>
      </c>
      <c r="E29" s="20">
        <v>511.4</v>
      </c>
      <c r="F29" s="27">
        <f t="shared" si="1"/>
        <v>52.80330407847186</v>
      </c>
    </row>
    <row r="30" spans="1:6" ht="12.75">
      <c r="A30" s="54">
        <v>1003</v>
      </c>
      <c r="B30" s="19" t="s">
        <v>54</v>
      </c>
      <c r="C30" s="20">
        <v>160</v>
      </c>
      <c r="D30" s="20">
        <v>509.7</v>
      </c>
      <c r="E30" s="20">
        <v>427.7</v>
      </c>
      <c r="F30" s="27">
        <f t="shared" si="1"/>
        <v>83.91210515989798</v>
      </c>
    </row>
    <row r="31" spans="1:6" ht="12.75">
      <c r="A31" s="54">
        <v>1004</v>
      </c>
      <c r="B31" s="19" t="s">
        <v>55</v>
      </c>
      <c r="C31" s="20">
        <v>1514.6</v>
      </c>
      <c r="D31" s="20">
        <v>1272</v>
      </c>
      <c r="E31" s="20">
        <v>728.8</v>
      </c>
      <c r="F31" s="27">
        <f t="shared" si="1"/>
        <v>57.295597484276726</v>
      </c>
    </row>
    <row r="32" spans="1:6" ht="12.75">
      <c r="A32" s="54">
        <v>1006</v>
      </c>
      <c r="B32" s="19" t="s">
        <v>56</v>
      </c>
      <c r="C32" s="20">
        <v>150</v>
      </c>
      <c r="D32" s="20">
        <v>150</v>
      </c>
      <c r="E32" s="20">
        <v>87.5</v>
      </c>
      <c r="F32" s="27">
        <f t="shared" si="1"/>
        <v>58.333333333333336</v>
      </c>
    </row>
    <row r="33" spans="1:6" ht="12.75">
      <c r="A33" s="55">
        <v>1100</v>
      </c>
      <c r="B33" s="22" t="s">
        <v>57</v>
      </c>
      <c r="C33" s="23">
        <f>SUM(C34)</f>
        <v>1993</v>
      </c>
      <c r="D33" s="23">
        <f>SUM(D34)</f>
        <v>1193</v>
      </c>
      <c r="E33" s="23">
        <f>SUM(E34)</f>
        <v>931.8</v>
      </c>
      <c r="F33" s="27">
        <f t="shared" si="1"/>
        <v>78.10561609388097</v>
      </c>
    </row>
    <row r="34" spans="1:6" ht="12.75">
      <c r="A34" s="54">
        <v>1101</v>
      </c>
      <c r="B34" s="19" t="s">
        <v>58</v>
      </c>
      <c r="C34" s="20">
        <v>1993</v>
      </c>
      <c r="D34" s="20">
        <v>1193</v>
      </c>
      <c r="E34" s="20">
        <v>931.8</v>
      </c>
      <c r="F34" s="27">
        <f t="shared" si="1"/>
        <v>78.10561609388097</v>
      </c>
    </row>
    <row r="35" spans="1:6" ht="12.75">
      <c r="A35" s="54"/>
      <c r="B35" s="22" t="s">
        <v>59</v>
      </c>
      <c r="C35" s="23">
        <f>SUM(C4,C11,C15,C22,C28,C33,C20)</f>
        <v>145709.4</v>
      </c>
      <c r="D35" s="23">
        <f>SUM(D4,D11,D15,D22,D28,D33,D20)</f>
        <v>164718.11000000002</v>
      </c>
      <c r="E35" s="23">
        <f>SUM(E4,E11,E15,E22,E28,E33,E20)</f>
        <v>81227.4</v>
      </c>
      <c r="F35" s="63">
        <f t="shared" si="1"/>
        <v>49.31297475426351</v>
      </c>
    </row>
    <row r="36" spans="1:6" ht="12.75">
      <c r="A36" s="54"/>
      <c r="B36" s="19" t="s">
        <v>60</v>
      </c>
      <c r="C36" s="34">
        <f>SUM('дох.'!C33-'расх.'!C35)</f>
        <v>0</v>
      </c>
      <c r="D36" s="34">
        <f>SUM('дох.'!D33-'расх.'!D35)</f>
        <v>-503.72000000003027</v>
      </c>
      <c r="E36" s="34">
        <f>SUM('дох.'!E33-'расх.'!E35)</f>
        <v>8235.809999999998</v>
      </c>
      <c r="F36" s="23"/>
    </row>
  </sheetData>
  <sheetProtection selectLockedCells="1" selectUnlockedCells="1"/>
  <mergeCells count="1">
    <mergeCell ref="E2:F2"/>
  </mergeCells>
  <printOptions/>
  <pageMargins left="0.7479166666666667" right="0.31527777777777777" top="0.4722222222222222" bottom="0.9840277777777777" header="0.5118055555555555" footer="0.5118055555555555"/>
  <pageSetup fitToHeight="1" fitToWidth="1" horizontalDpi="300" verticalDpi="3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Кузнецова ЕГ</cp:lastModifiedBy>
  <cp:lastPrinted>2016-08-12T13:03:08Z</cp:lastPrinted>
  <dcterms:created xsi:type="dcterms:W3CDTF">2014-07-09T09:19:11Z</dcterms:created>
  <dcterms:modified xsi:type="dcterms:W3CDTF">2016-08-12T13:09:40Z</dcterms:modified>
  <cp:category/>
  <cp:version/>
  <cp:contentType/>
  <cp:contentStatus/>
</cp:coreProperties>
</file>