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0"/>
  </bookViews>
  <sheets>
    <sheet name="1 кв. с 1 кв.18 " sheetId="1" r:id="rId1"/>
  </sheets>
  <definedNames>
    <definedName name="_xlnm.Print_Titles" localSheetId="0">'1 кв. с 1 кв.18 '!$5:$7</definedName>
  </definedNames>
  <calcPr fullCalcOnLoad="1"/>
</workbook>
</file>

<file path=xl/sharedStrings.xml><?xml version="1.0" encoding="utf-8"?>
<sst xmlns="http://schemas.openxmlformats.org/spreadsheetml/2006/main" count="202" uniqueCount="189">
  <si>
    <t>Аналитические данные о реализации мероприятий муниципальных программ Савинского городского поселения</t>
  </si>
  <si>
    <t>Наименование</t>
  </si>
  <si>
    <t>Целевая статья</t>
  </si>
  <si>
    <t>Исполнено, руб.</t>
  </si>
  <si>
    <t>Абсолютная сумма, руб.</t>
  </si>
  <si>
    <t>Отклонение</t>
  </si>
  <si>
    <t>в том числе</t>
  </si>
  <si>
    <t>Темп роста, %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</si>
  <si>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</si>
  <si>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</si>
  <si>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</si>
  <si>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городского поселения "Развитие культуры в Савинском городском поселение"</t>
  </si>
  <si>
    <t>0100000000</t>
  </si>
  <si>
    <t xml:space="preserve">      Подпрограмма "Организация деятельности клубных формирований"</t>
  </si>
  <si>
    <t>0110000000</t>
  </si>
  <si>
    <t xml:space="preserve">          Основное мероприятие "Обеспечение эффективной работы муниципальных учреждений культур"</t>
  </si>
  <si>
    <t>0110100000</t>
  </si>
  <si>
    <t>Обеспечение деятельности муниципальных учреждений культуры (учреждения клубного типа)</t>
  </si>
  <si>
    <t>0110100201</t>
  </si>
  <si>
    <t>Проведение различных по форме и тематике культурно-массовых мероприятий</t>
  </si>
  <si>
    <t>0110102001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</si>
  <si>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</si>
  <si>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0110180340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</si>
  <si>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</si>
  <si>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</si>
  <si>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 xml:space="preserve">      Подпрограмма "Организация библиотечного обслуживания населения"</t>
  </si>
  <si>
    <t>0120000000</t>
  </si>
  <si>
    <t xml:space="preserve">          Основное мероприятие "Обеспечение эффективной работы библиотечных учреждений"</t>
  </si>
  <si>
    <t>0120100000</t>
  </si>
  <si>
    <t xml:space="preserve">              Обеспечение деятельности муниципальных учреждений культуры (библиотеки)</t>
  </si>
  <si>
    <t>0120100203</t>
  </si>
  <si>
    <t>0120102003</t>
  </si>
  <si>
    <t>0120180340</t>
  </si>
  <si>
    <t xml:space="preserve">  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</si>
  <si>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</si>
  <si>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</si>
  <si>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</si>
  <si>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</si>
  <si>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</si>
  <si>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 xml:space="preserve">              Обеспечение деятельности муниципальных учреждений культуры</t>
  </si>
  <si>
    <t>0140100301</t>
  </si>
  <si>
    <t xml:space="preserve">              Проведение различных по форме и тематике культурно-массовых и спортивных мероприятий</t>
  </si>
  <si>
    <t>0140102008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</si>
  <si>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</si>
  <si>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0140108805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</si>
  <si>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</si>
  <si>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0140108806</t>
  </si>
  <si>
    <t xml:space="preserve">     Подпрограмма "Развитие событийного туризма на территории Савинского городского поселения"</t>
  </si>
  <si>
    <t>0150000000</t>
  </si>
  <si>
    <t xml:space="preserve">    Основное мероприятие "Разработка и реализация комплекса мероприятий, направленных на популизацию туристической привлекательности"</t>
  </si>
  <si>
    <t>0150100000</t>
  </si>
  <si>
    <t xml:space="preserve">        Осуществление полномочий по созданию условий для развития туризма</t>
  </si>
  <si>
    <t>0150108817</t>
  </si>
  <si>
    <t xml:space="preserve">    Муниципальная программа Савинского городского поселения "Благоустройство территории  Савинского городского поселения"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</si>
  <si>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</si>
  <si>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</si>
  <si>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</si>
  <si>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Основное мероприятие "Дорожная деятельность"</t>
  </si>
  <si>
    <t>0210100000</t>
  </si>
  <si>
    <t xml:space="preserve">              Содержание автомобильных дорог общего пользования местного значения</t>
  </si>
  <si>
    <t>0210102012</t>
  </si>
  <si>
    <t xml:space="preserve">    Проведение проектных работ на строительство (реконструкцию) автомобильных дорог</t>
  </si>
  <si>
    <t>0210102057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</si>
  <si>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тои числе на формирование муниципальных дорожных фондов за счет местного бюджета </t>
  </si>
  <si>
    <t>02101S0510</t>
  </si>
  <si>
    <t xml:space="preserve">      Подпрограмма "Уличное освещение"</t>
  </si>
  <si>
    <t>0220000000</t>
  </si>
  <si>
    <t xml:space="preserve">          Основное мероприятие "Организация уличного освещения населенных пунктов"</t>
  </si>
  <si>
    <t>0220100000</t>
  </si>
  <si>
    <t xml:space="preserve">              Организация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</si>
  <si>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</si>
  <si>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</si>
  <si>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>0230000000</t>
  </si>
  <si>
    <t xml:space="preserve">          Основное мероприятие "Пожарная безопасность в границах населенных пунктов"</t>
  </si>
  <si>
    <t>0230100000</t>
  </si>
  <si>
    <t xml:space="preserve">              Обеспечение мер противопожарной безопасности</t>
  </si>
  <si>
    <t>0230102015</t>
  </si>
  <si>
    <t xml:space="preserve">      Подпрограмма "Прочие мероприятия по благоустройству"</t>
  </si>
  <si>
    <t>0250000000</t>
  </si>
  <si>
    <t xml:space="preserve">          Основное мероприятие "Организация прочих мероприятий по благоустройству населенных пунктов"</t>
  </si>
  <si>
    <t>0250100000</t>
  </si>
  <si>
    <t xml:space="preserve">              Прочие мероприятия по благоустройству и озеленению населенных пунктов</t>
  </si>
  <si>
    <t>0250102019</t>
  </si>
  <si>
    <t>Обеспечение мероприятий по формированию современной городской среды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</si>
  <si>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</si>
  <si>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</si>
  <si>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Подпрограмма "Переселение граждан из аварийного жилого фонда с учетом необходимости развития малоэтажного жилищного строительства на территории Савинского городского поселения"</t>
  </si>
  <si>
    <t>0310000000</t>
  </si>
  <si>
    <t xml:space="preserve">          Основное мероприятие "Мероприятия по переселению граждан из аварийного жилищного фонда"</t>
  </si>
  <si>
    <t>0310100000</t>
  </si>
  <si>
    <t xml:space="preserve">    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</si>
  <si>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0310102024</t>
  </si>
  <si>
    <t xml:space="preserve">      Подпрограмма "Ремонт и содержание муниципального жилого фонда в Савинском городском поселении"</t>
  </si>
  <si>
    <t>0320000000</t>
  </si>
  <si>
    <t xml:space="preserve">          Основное мероприятие "Мероприятия по ремонту и содержанию муниципального жилого фонда"</t>
  </si>
  <si>
    <t>0320100000</t>
  </si>
  <si>
    <t xml:space="preserve">              Ремонт и содержание муниципального жилого фонда</t>
  </si>
  <si>
    <t>0320102025</t>
  </si>
  <si>
    <t xml:space="preserve">              Взносы на капитальный ремонт общего имущества многоквартирных домов за муниципальный жилой и нежилой фонд</t>
  </si>
  <si>
    <t>0320109001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</si>
  <si>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</si>
  <si>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</si>
  <si>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Основное мероприятие "Ресурсоснабжение"</t>
  </si>
  <si>
    <t>0330100000</t>
  </si>
  <si>
    <t xml:space="preserve">              Организация обеспечения водоснабжения и водоотведения</t>
  </si>
  <si>
    <t>0330102030</t>
  </si>
  <si>
    <t xml:space="preserve">              Организация технического обслуживания и текущего ремонта систем газоснабжения</t>
  </si>
  <si>
    <t>0330102031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</si>
  <si>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</si>
  <si>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</si>
  <si>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 xml:space="preserve">              Субсидии на возмещение убытков, возникающих при обеспечении жителей услугами бытового обслуживания</t>
  </si>
  <si>
    <t>0330206001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</si>
  <si>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</si>
  <si>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</si>
  <si>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</si>
  <si>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</si>
  <si>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</si>
  <si>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</si>
  <si>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</si>
  <si>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</si>
  <si>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</si>
  <si>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</si>
  <si>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</si>
  <si>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</si>
  <si>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Публикации в районных, региональных и республиканских средствах массовой информации</t>
  </si>
  <si>
    <t>1130102062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</si>
  <si>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</si>
  <si>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</si>
  <si>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муниципальным имуществом Савинского городского поселения"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</si>
  <si>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</si>
  <si>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</si>
  <si>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</si>
  <si>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Обеспечение сохранности и содержание имущества казны Савинского городского поселения</t>
  </si>
  <si>
    <t>1210102074</t>
  </si>
  <si>
    <t>ВСЕГО РАСХОДОВ ПО ПРОГРАММАМ:</t>
  </si>
  <si>
    <t>% в общей сумме расходов</t>
  </si>
  <si>
    <t xml:space="preserve">       Непрограмные напрвления деятельности исполнительных органов местного самоуправления Савинского городского поселения</t>
  </si>
  <si>
    <t>4100000000</t>
  </si>
  <si>
    <t>Иные непрограмные мероприятия</t>
  </si>
  <si>
    <t>4190000000</t>
  </si>
  <si>
    <t>Исполнение актов по искам к Савинскому городскому поселению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городского поселения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</si>
  <si>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</si>
  <si>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</si>
  <si>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</si>
  <si>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</si>
  <si>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</si>
  <si>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 xml:space="preserve">              Осуществление первичного воинского учета на территориях, где отсутствуют военные комиссариаты</t>
  </si>
  <si>
    <t>4490051180</t>
  </si>
  <si>
    <t>ВСЕГО РАСХОДОВ ПО НЕПРОГРАММНЫМ НАПРАВЛЕНИЯМ ДЕЯТЕЛЬНОСТИ</t>
  </si>
  <si>
    <t>Всего расходов: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</si>
  <si>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корпорации_Фонда содействия реформированию жилищно-комунального хозяйства</t>
  </si>
  <si>
    <t>0310109502</t>
  </si>
  <si>
    <t xml:space="preserve">        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</si>
  <si>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0310109602</t>
  </si>
  <si>
    <t>Достройка жилого дома в п.Савино</t>
  </si>
  <si>
    <t>0310183200</t>
  </si>
  <si>
    <t xml:space="preserve">      Подпрограмма "Социальное жилье"</t>
  </si>
  <si>
    <t>0340000000</t>
  </si>
  <si>
    <t xml:space="preserve">          Основное мероприятие "Мероприятие по увеличению муниципального жилищного фонда"</t>
  </si>
  <si>
    <t>0340100000</t>
  </si>
  <si>
    <t>Улучшение жилищных условий граждан, признанных в установленном порядке нуждающимися в жилых помещениях</t>
  </si>
  <si>
    <t>0340102009</t>
  </si>
  <si>
    <t xml:space="preserve">        Муниципальная программа  Савинского городского поселения "Формирование современной городской среды на территории Савинского городского поселения" </t>
  </si>
  <si>
    <t>0400000000</t>
  </si>
  <si>
    <t xml:space="preserve">        Подпрограмма "Благоустройство дворовых и общественных территорий"</t>
  </si>
  <si>
    <t>0410000000</t>
  </si>
  <si>
    <t>04101L5550</t>
  </si>
  <si>
    <t>Приобретение объектов недвижимого имущества в муниципальную собственность</t>
  </si>
  <si>
    <t>1210104002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</si>
  <si>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</si>
  <si>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</si>
  <si>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</si>
  <si>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</si>
  <si>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4290051200</t>
  </si>
  <si>
    <t>0120108810</t>
  </si>
  <si>
    <t>Осуществление полномочий по организации библиотечного обслуживания населения</t>
  </si>
  <si>
    <t>Комплектование книжных фондов библиотек муниципальных образований</t>
  </si>
  <si>
    <t>01201L5191</t>
  </si>
  <si>
    <t>Оценка рыночной стоимости муниципального имущества, размера платы за право заключения договоров аренды,безвозмездного пользования муниципального имущества</t>
  </si>
  <si>
    <t xml:space="preserve">      Подпрограмма "Управление и распоряжение земельными ресурсами Савинского городского поселения"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</si>
  <si>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</si>
  <si>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</si>
  <si>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</si>
  <si>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Кадастровые работы для осуществления кадастрового учета и изготовления технической документации</t>
  </si>
  <si>
    <t>1220102044</t>
  </si>
  <si>
    <t>Проведение технической экспертизы по определению состояния строительных конструкций многоквартирных жилых домов</t>
  </si>
  <si>
    <t xml:space="preserve">              Осуществление полномочий в сфере профилактики правонарушений</t>
  </si>
  <si>
    <t>4190008814</t>
  </si>
  <si>
    <t>по состоянию на 01.07.2019 год в сравнении с соответсвующим периодом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</si>
</sst>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0">
      <alignment wrapText="1"/>
      <protection/>
    </xf>
    <xf numFmtId="0" fontId="28" fillId="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9" fontId="28" fillId="0" borderId="2">
      <alignment horizontal="center" vertical="top" shrinkToFi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horizontal="left" vertical="top" wrapText="1" indent="2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34" borderId="12" applyNumberFormat="0" applyFont="0" applyAlignment="0" applyProtection="0"/>
    <xf numFmtId="9" fontId="26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6" fillId="36" borderId="14" xfId="51" applyNumberFormat="1" applyFont="1" applyFill="1" applyBorder="1" applyAlignment="1" applyProtection="1">
      <alignment horizontal="justify" vertical="top" wrapText="1"/>
      <protection/>
    </xf>
    <xf numFmtId="49" fontId="46" fillId="36" borderId="14" xfId="60" applyNumberFormat="1" applyFont="1" applyFill="1" applyBorder="1" applyProtection="1">
      <alignment horizontal="center" vertical="top" shrinkToFit="1"/>
      <protection/>
    </xf>
    <xf numFmtId="4" fontId="46" fillId="36" borderId="14" xfId="63" applyNumberFormat="1" applyFont="1" applyFill="1" applyBorder="1" applyAlignment="1" applyProtection="1">
      <alignment horizontal="right" vertical="top" shrinkToFit="1"/>
      <protection/>
    </xf>
    <xf numFmtId="172" fontId="3" fillId="0" borderId="14" xfId="0" applyNumberFormat="1" applyFont="1" applyBorder="1" applyAlignment="1" applyProtection="1">
      <alignment vertical="top"/>
      <protection locked="0"/>
    </xf>
    <xf numFmtId="0" fontId="47" fillId="36" borderId="14" xfId="51" applyNumberFormat="1" applyFont="1" applyFill="1" applyBorder="1" applyAlignment="1" applyProtection="1">
      <alignment horizontal="justify" vertical="top" wrapText="1"/>
      <protection/>
    </xf>
    <xf numFmtId="49" fontId="47" fillId="36" borderId="14" xfId="60" applyNumberFormat="1" applyFont="1" applyFill="1" applyBorder="1" applyProtection="1">
      <alignment horizontal="center" vertical="top" shrinkToFit="1"/>
      <protection/>
    </xf>
    <xf numFmtId="4" fontId="2" fillId="0" borderId="14" xfId="0" applyNumberFormat="1" applyFont="1" applyBorder="1" applyAlignment="1" applyProtection="1">
      <alignment vertical="top" shrinkToFit="1"/>
      <protection locked="0"/>
    </xf>
    <xf numFmtId="0" fontId="2" fillId="0" borderId="14" xfId="0" applyFont="1" applyBorder="1" applyAlignment="1" applyProtection="1">
      <alignment shrinkToFit="1"/>
      <protection locked="0"/>
    </xf>
    <xf numFmtId="172" fontId="2" fillId="0" borderId="14" xfId="0" applyNumberFormat="1" applyFont="1" applyBorder="1" applyAlignment="1" applyProtection="1">
      <alignment vertical="top"/>
      <protection locked="0"/>
    </xf>
    <xf numFmtId="4" fontId="2" fillId="0" borderId="14" xfId="0" applyNumberFormat="1" applyFont="1" applyBorder="1" applyAlignment="1" applyProtection="1">
      <alignment shrinkToFit="1"/>
      <protection locked="0"/>
    </xf>
    <xf numFmtId="0" fontId="46" fillId="0" borderId="2" xfId="51" applyNumberFormat="1" applyFont="1" applyAlignment="1" applyProtection="1">
      <alignment horizontal="justify" vertical="top" wrapText="1"/>
      <protection/>
    </xf>
    <xf numFmtId="0" fontId="47" fillId="0" borderId="2" xfId="59" applyNumberFormat="1" applyFont="1" applyAlignment="1" applyProtection="1">
      <alignment horizontal="justify" vertical="top" wrapText="1"/>
      <protection/>
    </xf>
    <xf numFmtId="0" fontId="47" fillId="36" borderId="0" xfId="51" applyNumberFormat="1" applyFont="1" applyFill="1" applyBorder="1" applyAlignment="1" applyProtection="1">
      <alignment horizontal="justify" vertical="top" wrapText="1"/>
      <protection/>
    </xf>
    <xf numFmtId="4" fontId="3" fillId="0" borderId="14" xfId="0" applyNumberFormat="1" applyFont="1" applyBorder="1" applyAlignment="1" applyProtection="1">
      <alignment vertical="top" shrinkToFit="1"/>
      <protection locked="0"/>
    </xf>
    <xf numFmtId="4" fontId="47" fillId="36" borderId="14" xfId="63" applyNumberFormat="1" applyFont="1" applyFill="1" applyBorder="1" applyAlignment="1" applyProtection="1">
      <alignment horizontal="right" vertical="top" shrinkToFit="1"/>
      <protection/>
    </xf>
    <xf numFmtId="0" fontId="46" fillId="0" borderId="14" xfId="60" applyNumberFormat="1" applyFont="1" applyBorder="1" applyAlignment="1" applyProtection="1">
      <alignment horizontal="left"/>
      <protection locked="0"/>
    </xf>
    <xf numFmtId="0" fontId="46" fillId="0" borderId="14" xfId="60" applyNumberFormat="1" applyFont="1" applyBorder="1" applyAlignment="1">
      <alignment horizontal="left"/>
      <protection/>
    </xf>
    <xf numFmtId="173" fontId="47" fillId="36" borderId="14" xfId="63" applyNumberFormat="1" applyFont="1" applyFill="1" applyBorder="1" applyAlignment="1" applyProtection="1">
      <alignment horizontal="right" vertical="top" shrinkToFit="1"/>
      <protection/>
    </xf>
    <xf numFmtId="173" fontId="46" fillId="36" borderId="14" xfId="63" applyNumberFormat="1" applyFont="1" applyFill="1" applyBorder="1" applyAlignment="1" applyProtection="1">
      <alignment horizontal="right" vertical="top" shrinkToFit="1"/>
      <protection/>
    </xf>
    <xf numFmtId="4" fontId="46" fillId="36" borderId="0" xfId="48" applyNumberFormat="1" applyFont="1" applyFill="1" applyBorder="1" applyAlignment="1" applyProtection="1">
      <alignment horizontal="right" vertical="top" shrinkToFit="1"/>
      <protection/>
    </xf>
    <xf numFmtId="172" fontId="3" fillId="0" borderId="0" xfId="0" applyNumberFormat="1" applyFont="1" applyBorder="1" applyAlignment="1" applyProtection="1">
      <alignment vertical="top"/>
      <protection locked="0"/>
    </xf>
    <xf numFmtId="0" fontId="28" fillId="0" borderId="0" xfId="40" applyNumberForma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9" fontId="46" fillId="0" borderId="2" xfId="60" applyNumberFormat="1" applyFont="1" applyProtection="1">
      <alignment horizontal="center" vertical="top" shrinkToFit="1"/>
      <protection/>
    </xf>
    <xf numFmtId="0" fontId="47" fillId="0" borderId="2" xfId="51" applyNumberFormat="1" applyFont="1" applyAlignment="1" applyProtection="1">
      <alignment horizontal="justify" vertical="top" wrapText="1"/>
      <protection/>
    </xf>
    <xf numFmtId="49" fontId="47" fillId="0" borderId="2" xfId="60" applyNumberFormat="1" applyFont="1" applyProtection="1">
      <alignment horizontal="center" vertical="top" shrinkToFit="1"/>
      <protection/>
    </xf>
    <xf numFmtId="0" fontId="47" fillId="0" borderId="14" xfId="51" applyNumberFormat="1" applyFont="1" applyBorder="1" applyAlignment="1" applyProtection="1">
      <alignment horizontal="justify" vertical="top" wrapText="1"/>
      <protection/>
    </xf>
    <xf numFmtId="49" fontId="47" fillId="0" borderId="14" xfId="60" applyNumberFormat="1" applyFont="1" applyBorder="1" applyProtection="1">
      <alignment horizontal="center" vertical="top" shrinkToFit="1"/>
      <protection/>
    </xf>
    <xf numFmtId="0" fontId="47" fillId="0" borderId="2" xfId="55" applyNumberFormat="1" applyFont="1" applyAlignment="1" applyProtection="1">
      <alignment horizontal="justify" vertical="top" wrapText="1"/>
      <protection/>
    </xf>
    <xf numFmtId="49" fontId="46" fillId="0" borderId="2" xfId="61" applyNumberFormat="1" applyFont="1" applyProtection="1">
      <alignment horizontal="center" vertical="top" shrinkToFit="1"/>
      <protection/>
    </xf>
    <xf numFmtId="0" fontId="47" fillId="0" borderId="2" xfId="58" applyNumberFormat="1" applyFont="1" applyAlignment="1" applyProtection="1">
      <alignment horizontal="justify" vertical="top" wrapText="1"/>
      <protection/>
    </xf>
    <xf numFmtId="49" fontId="47" fillId="0" borderId="2" xfId="61" applyNumberFormat="1" applyFont="1" applyProtection="1">
      <alignment horizontal="center" vertical="top" shrinkToFit="1"/>
      <protection/>
    </xf>
    <xf numFmtId="0" fontId="46" fillId="36" borderId="2" xfId="50" applyNumberFormat="1" applyFont="1" applyFill="1" applyBorder="1" applyAlignment="1" applyProtection="1">
      <alignment horizontal="justify" vertical="top" wrapText="1"/>
      <protection/>
    </xf>
    <xf numFmtId="0" fontId="47" fillId="36" borderId="2" xfId="50" applyNumberFormat="1" applyFont="1" applyFill="1" applyBorder="1" applyAlignment="1" applyProtection="1">
      <alignment horizontal="justify" vertical="top" wrapText="1"/>
      <protection/>
    </xf>
    <xf numFmtId="1" fontId="46" fillId="36" borderId="2" xfId="60" applyNumberFormat="1" applyFont="1" applyFill="1" applyProtection="1">
      <alignment horizontal="center" vertical="top" shrinkToFit="1"/>
      <protection/>
    </xf>
    <xf numFmtId="1" fontId="47" fillId="36" borderId="2" xfId="60" applyNumberFormat="1" applyFont="1" applyFill="1" applyProtection="1">
      <alignment horizontal="center" vertical="top" shrinkToFit="1"/>
      <protection/>
    </xf>
    <xf numFmtId="4" fontId="47" fillId="36" borderId="14" xfId="63" applyNumberFormat="1" applyFont="1" applyFill="1" applyBorder="1" applyProtection="1">
      <alignment horizontal="right" vertical="top" shrinkToFit="1"/>
      <protection/>
    </xf>
    <xf numFmtId="0" fontId="46" fillId="0" borderId="15" xfId="58" applyNumberFormat="1" applyFont="1" applyBorder="1" applyAlignment="1" applyProtection="1">
      <alignment horizontal="justify" vertical="top" wrapText="1"/>
      <protection/>
    </xf>
    <xf numFmtId="49" fontId="46" fillId="0" borderId="15" xfId="61" applyNumberFormat="1" applyFont="1" applyBorder="1" applyProtection="1">
      <alignment horizontal="center" vertical="top" shrinkToFit="1"/>
      <protection/>
    </xf>
    <xf numFmtId="0" fontId="48" fillId="0" borderId="0" xfId="41" applyNumberFormat="1" applyFont="1" applyBorder="1" applyAlignment="1" applyProtection="1">
      <alignment horizontal="center" wrapText="1"/>
      <protection locked="0"/>
    </xf>
    <xf numFmtId="0" fontId="48" fillId="0" borderId="0" xfId="4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8" fillId="0" borderId="0" xfId="41" applyNumberFormat="1" applyFont="1" applyBorder="1" applyAlignment="1" applyProtection="1">
      <alignment horizontal="center" wrapText="1"/>
      <protection/>
    </xf>
    <xf numFmtId="0" fontId="48" fillId="0" borderId="0" xfId="41" applyFont="1" applyBorder="1" applyAlignment="1">
      <alignment horizontal="center" wrapText="1"/>
      <protection/>
    </xf>
    <xf numFmtId="0" fontId="47" fillId="0" borderId="0" xfId="42" applyNumberFormat="1" applyFont="1" applyBorder="1" applyProtection="1">
      <alignment horizontal="right"/>
      <protection/>
    </xf>
    <xf numFmtId="0" fontId="47" fillId="0" borderId="0" xfId="42" applyFont="1" applyBorder="1">
      <alignment horizontal="right"/>
      <protection/>
    </xf>
    <xf numFmtId="0" fontId="46" fillId="0" borderId="14" xfId="44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46" fillId="36" borderId="19" xfId="47" applyNumberFormat="1" applyFont="1" applyFill="1" applyBorder="1" applyAlignment="1" applyProtection="1">
      <alignment horizontal="right" vertical="top"/>
      <protection/>
    </xf>
    <xf numFmtId="0" fontId="46" fillId="36" borderId="19" xfId="47" applyFont="1" applyFill="1" applyBorder="1" applyAlignment="1">
      <alignment horizontal="right" vertical="top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46" fillId="0" borderId="14" xfId="60" applyNumberFormat="1" applyFont="1" applyBorder="1" applyAlignment="1" applyProtection="1">
      <alignment horizontal="left"/>
      <protection locked="0"/>
    </xf>
    <xf numFmtId="0" fontId="46" fillId="0" borderId="14" xfId="60" applyNumberFormat="1" applyFont="1" applyBorder="1" applyAlignment="1">
      <alignment horizontal="left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4 10" xfId="52"/>
    <cellStyle name="xl34 11" xfId="53"/>
    <cellStyle name="xl34 12" xfId="54"/>
    <cellStyle name="xl34 13" xfId="55"/>
    <cellStyle name="xl34 4" xfId="56"/>
    <cellStyle name="xl34 7" xfId="57"/>
    <cellStyle name="xl34 8" xfId="58"/>
    <cellStyle name="xl34 9" xfId="59"/>
    <cellStyle name="xl35" xfId="60"/>
    <cellStyle name="xl35 10" xfId="61"/>
    <cellStyle name="xl35 8" xfId="62"/>
    <cellStyle name="xl36" xfId="63"/>
    <cellStyle name="xl37" xfId="64"/>
    <cellStyle name="xl38" xfId="65"/>
    <cellStyle name="xl39" xfId="66"/>
    <cellStyle name="xl40" xfId="67"/>
    <cellStyle name="xl41" xfId="68"/>
    <cellStyle name="xl42" xfId="69"/>
    <cellStyle name="xl43" xfId="70"/>
    <cellStyle name="xl44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tabSelected="1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2" sqref="J12"/>
    </sheetView>
  </sheetViews>
  <sheetFormatPr defaultColWidth="9.140625" defaultRowHeight="15" outlineLevelRow="6"/>
  <cols>
    <col min="1" max="1" width="40.00390625" style="1" customWidth="1"/>
    <col min="2" max="2" width="12.00390625" style="1" customWidth="1"/>
    <col min="3" max="3" width="14.00390625" style="26" customWidth="1"/>
    <col min="4" max="4" width="15.00390625" style="26" customWidth="1"/>
    <col min="5" max="5" width="13.140625" style="26" customWidth="1"/>
    <col min="6" max="6" width="12.57421875" style="26" customWidth="1"/>
    <col min="7" max="7" width="14.00390625" style="26" customWidth="1"/>
    <col min="8" max="8" width="15.00390625" style="26" customWidth="1"/>
    <col min="9" max="9" width="13.140625" style="26" customWidth="1"/>
    <col min="10" max="10" width="12.57421875" style="26" customWidth="1"/>
    <col min="11" max="11" width="13.8515625" style="26" customWidth="1"/>
    <col min="12" max="12" width="14.7109375" style="26" customWidth="1"/>
    <col min="13" max="13" width="13.140625" style="26" customWidth="1"/>
    <col min="14" max="14" width="13.28125" style="26" customWidth="1"/>
    <col min="15" max="15" width="9.421875" style="26" customWidth="1"/>
    <col min="16" max="16384" width="9.140625" style="1" customWidth="1"/>
  </cols>
  <sheetData>
    <row r="2" spans="1:15" ht="18.75" customHeight="1">
      <c r="A2" s="44" t="s">
        <v>0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 customHeight="1">
      <c r="A3" s="47" t="s">
        <v>188</v>
      </c>
      <c r="B3" s="48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6.5" customHeight="1">
      <c r="A4" s="49"/>
      <c r="B4" s="50"/>
      <c r="C4" s="50"/>
      <c r="D4" s="50"/>
      <c r="E4" s="50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7.25" customHeight="1">
      <c r="A5" s="51" t="s">
        <v>1</v>
      </c>
      <c r="B5" s="51" t="s">
        <v>2</v>
      </c>
      <c r="C5" s="52" t="s">
        <v>3</v>
      </c>
      <c r="D5" s="53">
        <v>2018</v>
      </c>
      <c r="E5" s="53"/>
      <c r="F5" s="53"/>
      <c r="G5" s="52" t="s">
        <v>3</v>
      </c>
      <c r="H5" s="53">
        <v>2019</v>
      </c>
      <c r="I5" s="53"/>
      <c r="J5" s="53"/>
      <c r="K5" s="54" t="s">
        <v>4</v>
      </c>
      <c r="L5" s="53" t="s">
        <v>5</v>
      </c>
      <c r="M5" s="53"/>
      <c r="N5" s="53"/>
      <c r="O5" s="53"/>
    </row>
    <row r="6" spans="1:15" ht="16.5" customHeight="1">
      <c r="A6" s="51"/>
      <c r="B6" s="51"/>
      <c r="C6" s="52"/>
      <c r="D6" s="59" t="s">
        <v>6</v>
      </c>
      <c r="E6" s="60"/>
      <c r="F6" s="61"/>
      <c r="G6" s="52"/>
      <c r="H6" s="59" t="s">
        <v>6</v>
      </c>
      <c r="I6" s="60"/>
      <c r="J6" s="61"/>
      <c r="K6" s="55"/>
      <c r="L6" s="59" t="s">
        <v>6</v>
      </c>
      <c r="M6" s="60"/>
      <c r="N6" s="61"/>
      <c r="O6" s="62" t="s">
        <v>7</v>
      </c>
    </row>
    <row r="7" spans="1:15" ht="36" customHeight="1">
      <c r="A7" s="51"/>
      <c r="B7" s="51"/>
      <c r="C7" s="52"/>
      <c r="D7" s="3" t="s">
        <v>8</v>
      </c>
      <c r="E7" s="3" t="s">
        <v>9</v>
      </c>
      <c r="F7" s="3" t="s">
        <v>10</v>
      </c>
      <c r="G7" s="52"/>
      <c r="H7" s="3" t="s">
        <v>8</v>
      </c>
      <c r="I7" s="3" t="s">
        <v>9</v>
      </c>
      <c r="J7" s="3" t="s">
        <v>10</v>
      </c>
      <c r="K7" s="56"/>
      <c r="L7" s="3" t="s">
        <v>8</v>
      </c>
      <c r="M7" s="3" t="s">
        <v>9</v>
      </c>
      <c r="N7" s="3" t="s">
        <v>10</v>
      </c>
      <c r="O7" s="63"/>
    </row>
    <row r="8" spans="1:15" ht="61.5" customHeight="1" outlineLevel="1">
      <c r="A8" s="4" t="s">
        <v>11</v>
      </c>
      <c r="B8" s="5" t="s">
        <v>12</v>
      </c>
      <c r="C8" s="6">
        <f aca="true" t="shared" si="0" ref="C8:N8">SUM(C9+C15+C23+C29)</f>
        <v>8039136.800000001</v>
      </c>
      <c r="D8" s="6">
        <f t="shared" si="0"/>
        <v>0</v>
      </c>
      <c r="E8" s="6">
        <f t="shared" si="0"/>
        <v>2622140.1399999997</v>
      </c>
      <c r="F8" s="6">
        <f t="shared" si="0"/>
        <v>5416996.66</v>
      </c>
      <c r="G8" s="6">
        <f t="shared" si="0"/>
        <v>8382762.32</v>
      </c>
      <c r="H8" s="6">
        <f t="shared" si="0"/>
        <v>1491.72</v>
      </c>
      <c r="I8" s="6">
        <f t="shared" si="0"/>
        <v>2431754.25</v>
      </c>
      <c r="J8" s="6">
        <f t="shared" si="0"/>
        <v>5949516.35</v>
      </c>
      <c r="K8" s="6">
        <f t="shared" si="0"/>
        <v>343625.5200000001</v>
      </c>
      <c r="L8" s="6">
        <f t="shared" si="0"/>
        <v>1491.72</v>
      </c>
      <c r="M8" s="6">
        <f t="shared" si="0"/>
        <v>-190385.8899999998</v>
      </c>
      <c r="N8" s="6">
        <f t="shared" si="0"/>
        <v>532519.69</v>
      </c>
      <c r="O8" s="7">
        <f>SUM(G8/C8)*100</f>
        <v>104.27440816780229</v>
      </c>
    </row>
    <row r="9" spans="1:15" ht="35.25" customHeight="1" outlineLevel="2">
      <c r="A9" s="4" t="s">
        <v>13</v>
      </c>
      <c r="B9" s="5" t="s">
        <v>14</v>
      </c>
      <c r="C9" s="6">
        <f>SUM(C10)</f>
        <v>5091669.720000001</v>
      </c>
      <c r="D9" s="6">
        <f aca="true" t="shared" si="1" ref="D9:N9">SUM(D10)</f>
        <v>0</v>
      </c>
      <c r="E9" s="6">
        <f t="shared" si="1"/>
        <v>1805553.13</v>
      </c>
      <c r="F9" s="6">
        <f t="shared" si="1"/>
        <v>3286116.59</v>
      </c>
      <c r="G9" s="6">
        <f t="shared" si="1"/>
        <v>5188269.72</v>
      </c>
      <c r="H9" s="6">
        <f t="shared" si="1"/>
        <v>0</v>
      </c>
      <c r="I9" s="6">
        <f t="shared" si="1"/>
        <v>1555704.87</v>
      </c>
      <c r="J9" s="6">
        <f t="shared" si="1"/>
        <v>3632564.8499999996</v>
      </c>
      <c r="K9" s="6">
        <f t="shared" si="1"/>
        <v>96600.00000000017</v>
      </c>
      <c r="L9" s="6">
        <f t="shared" si="1"/>
        <v>0</v>
      </c>
      <c r="M9" s="6">
        <f t="shared" si="1"/>
        <v>-249848.25999999978</v>
      </c>
      <c r="N9" s="6">
        <f t="shared" si="1"/>
        <v>346448.25999999995</v>
      </c>
      <c r="O9" s="7">
        <f aca="true" t="shared" si="2" ref="O9:O78">SUM(G9/C9)*100</f>
        <v>101.89721653823216</v>
      </c>
    </row>
    <row r="10" spans="1:15" ht="48" customHeight="1" outlineLevel="4">
      <c r="A10" s="4" t="s">
        <v>15</v>
      </c>
      <c r="B10" s="5" t="s">
        <v>16</v>
      </c>
      <c r="C10" s="6">
        <f aca="true" t="shared" si="3" ref="C10:N10">SUM(C11:C14)</f>
        <v>5091669.720000001</v>
      </c>
      <c r="D10" s="6">
        <f t="shared" si="3"/>
        <v>0</v>
      </c>
      <c r="E10" s="6">
        <f t="shared" si="3"/>
        <v>1805553.13</v>
      </c>
      <c r="F10" s="6">
        <f t="shared" si="3"/>
        <v>3286116.59</v>
      </c>
      <c r="G10" s="6">
        <f t="shared" si="3"/>
        <v>5188269.72</v>
      </c>
      <c r="H10" s="6">
        <f t="shared" si="3"/>
        <v>0</v>
      </c>
      <c r="I10" s="6">
        <f t="shared" si="3"/>
        <v>1555704.87</v>
      </c>
      <c r="J10" s="6">
        <f t="shared" si="3"/>
        <v>3632564.8499999996</v>
      </c>
      <c r="K10" s="6">
        <f t="shared" si="3"/>
        <v>96600.00000000017</v>
      </c>
      <c r="L10" s="6">
        <f t="shared" si="3"/>
        <v>0</v>
      </c>
      <c r="M10" s="6">
        <f t="shared" si="3"/>
        <v>-249848.25999999978</v>
      </c>
      <c r="N10" s="6">
        <f t="shared" si="3"/>
        <v>346448.25999999995</v>
      </c>
      <c r="O10" s="7">
        <f t="shared" si="2"/>
        <v>101.89721653823216</v>
      </c>
    </row>
    <row r="11" spans="1:15" ht="49.5" customHeight="1" outlineLevel="6">
      <c r="A11" s="8" t="s">
        <v>17</v>
      </c>
      <c r="B11" s="9" t="s">
        <v>18</v>
      </c>
      <c r="C11" s="10">
        <f>SUM(D11:F11)</f>
        <v>3100315.61</v>
      </c>
      <c r="D11" s="11"/>
      <c r="E11" s="11"/>
      <c r="F11" s="10">
        <v>3100315.61</v>
      </c>
      <c r="G11" s="10">
        <f>SUM(H11:J11)</f>
        <v>3459519.32</v>
      </c>
      <c r="H11" s="11"/>
      <c r="I11" s="11"/>
      <c r="J11" s="10">
        <v>3459519.32</v>
      </c>
      <c r="K11" s="10">
        <f>SUM(L11:N11)</f>
        <v>359203.70999999996</v>
      </c>
      <c r="L11" s="10">
        <f aca="true" t="shared" si="4" ref="L11:N14">SUM(H11-D11)</f>
        <v>0</v>
      </c>
      <c r="M11" s="10">
        <f t="shared" si="4"/>
        <v>0</v>
      </c>
      <c r="N11" s="10">
        <f t="shared" si="4"/>
        <v>359203.70999999996</v>
      </c>
      <c r="O11" s="12">
        <f t="shared" si="2"/>
        <v>111.5860368809355</v>
      </c>
    </row>
    <row r="12" spans="1:15" ht="49.5" customHeight="1" outlineLevel="6">
      <c r="A12" s="8" t="s">
        <v>19</v>
      </c>
      <c r="B12" s="9" t="s">
        <v>20</v>
      </c>
      <c r="C12" s="10">
        <f>SUM(D12:F12)</f>
        <v>53000</v>
      </c>
      <c r="D12" s="11"/>
      <c r="E12" s="11"/>
      <c r="F12" s="10">
        <v>53000</v>
      </c>
      <c r="G12" s="10">
        <f>SUM(H12:J12)</f>
        <v>90696</v>
      </c>
      <c r="H12" s="11"/>
      <c r="I12" s="11"/>
      <c r="J12" s="10">
        <v>90696</v>
      </c>
      <c r="K12" s="10">
        <f>SUM(L12:N12)</f>
        <v>37696</v>
      </c>
      <c r="L12" s="10">
        <f t="shared" si="4"/>
        <v>0</v>
      </c>
      <c r="M12" s="10">
        <f t="shared" si="4"/>
        <v>0</v>
      </c>
      <c r="N12" s="10">
        <f t="shared" si="4"/>
        <v>37696</v>
      </c>
      <c r="O12" s="12">
        <f t="shared" si="2"/>
        <v>171.1245283018868</v>
      </c>
    </row>
    <row r="13" spans="1:15" ht="100.5" customHeight="1" outlineLevel="6">
      <c r="A13" s="8" t="s">
        <v>21</v>
      </c>
      <c r="B13" s="9" t="s">
        <v>22</v>
      </c>
      <c r="C13" s="10">
        <f>SUM(D13:F13)</f>
        <v>1805553.13</v>
      </c>
      <c r="D13" s="11"/>
      <c r="E13" s="10">
        <v>1805553.13</v>
      </c>
      <c r="F13" s="10"/>
      <c r="G13" s="10">
        <f>SUM(H13:J13)</f>
        <v>1555704.87</v>
      </c>
      <c r="H13" s="11"/>
      <c r="I13" s="10">
        <v>1555704.87</v>
      </c>
      <c r="J13" s="10"/>
      <c r="K13" s="10">
        <f>SUM(L13:N13)</f>
        <v>-249848.25999999978</v>
      </c>
      <c r="L13" s="10">
        <f t="shared" si="4"/>
        <v>0</v>
      </c>
      <c r="M13" s="10">
        <f t="shared" si="4"/>
        <v>-249848.25999999978</v>
      </c>
      <c r="N13" s="10">
        <f t="shared" si="4"/>
        <v>0</v>
      </c>
      <c r="O13" s="12">
        <f t="shared" si="2"/>
        <v>86.16223162593948</v>
      </c>
    </row>
    <row r="14" spans="1:15" ht="81" customHeight="1" outlineLevel="6">
      <c r="A14" s="8" t="s">
        <v>23</v>
      </c>
      <c r="B14" s="9" t="s">
        <v>24</v>
      </c>
      <c r="C14" s="10">
        <f>SUM(D14:F14)</f>
        <v>132800.98</v>
      </c>
      <c r="D14" s="11"/>
      <c r="E14" s="11"/>
      <c r="F14" s="10">
        <v>132800.98</v>
      </c>
      <c r="G14" s="10">
        <f>SUM(H14:J14)</f>
        <v>82349.53</v>
      </c>
      <c r="H14" s="11"/>
      <c r="I14" s="11"/>
      <c r="J14" s="10">
        <v>82349.53</v>
      </c>
      <c r="K14" s="10">
        <f>SUM(L14:N14)</f>
        <v>-50451.45000000001</v>
      </c>
      <c r="L14" s="10">
        <f t="shared" si="4"/>
        <v>0</v>
      </c>
      <c r="M14" s="10">
        <f t="shared" si="4"/>
        <v>0</v>
      </c>
      <c r="N14" s="10">
        <f t="shared" si="4"/>
        <v>-50451.45000000001</v>
      </c>
      <c r="O14" s="12">
        <f t="shared" si="2"/>
        <v>62.00973065108405</v>
      </c>
    </row>
    <row r="15" spans="1:15" ht="48.75" customHeight="1" outlineLevel="2">
      <c r="A15" s="4" t="s">
        <v>25</v>
      </c>
      <c r="B15" s="5" t="s">
        <v>26</v>
      </c>
      <c r="C15" s="6">
        <f>SUM(C16)</f>
        <v>2053143.8800000001</v>
      </c>
      <c r="D15" s="6">
        <f aca="true" t="shared" si="5" ref="D15:N15">SUM(D16)</f>
        <v>0</v>
      </c>
      <c r="E15" s="6">
        <f t="shared" si="5"/>
        <v>816587.01</v>
      </c>
      <c r="F15" s="6">
        <f t="shared" si="5"/>
        <v>1236556.87</v>
      </c>
      <c r="G15" s="6">
        <f t="shared" si="5"/>
        <v>2279900.7600000002</v>
      </c>
      <c r="H15" s="6">
        <f t="shared" si="5"/>
        <v>1491.72</v>
      </c>
      <c r="I15" s="6">
        <f t="shared" si="5"/>
        <v>876049.38</v>
      </c>
      <c r="J15" s="6">
        <f t="shared" si="5"/>
        <v>1402359.66</v>
      </c>
      <c r="K15" s="6">
        <f t="shared" si="5"/>
        <v>226756.8799999999</v>
      </c>
      <c r="L15" s="6">
        <f t="shared" si="5"/>
        <v>1491.72</v>
      </c>
      <c r="M15" s="6">
        <f t="shared" si="5"/>
        <v>59462.369999999966</v>
      </c>
      <c r="N15" s="6">
        <f t="shared" si="5"/>
        <v>165802.78999999992</v>
      </c>
      <c r="O15" s="7">
        <f t="shared" si="2"/>
        <v>111.044373568208</v>
      </c>
    </row>
    <row r="16" spans="1:15" ht="47.25" customHeight="1" outlineLevel="4">
      <c r="A16" s="4" t="s">
        <v>27</v>
      </c>
      <c r="B16" s="5" t="s">
        <v>28</v>
      </c>
      <c r="C16" s="6">
        <f aca="true" t="shared" si="6" ref="C16:N16">SUM(C17:C22)</f>
        <v>2053143.8800000001</v>
      </c>
      <c r="D16" s="6">
        <f t="shared" si="6"/>
        <v>0</v>
      </c>
      <c r="E16" s="6">
        <f t="shared" si="6"/>
        <v>816587.01</v>
      </c>
      <c r="F16" s="6">
        <f t="shared" si="6"/>
        <v>1236556.87</v>
      </c>
      <c r="G16" s="6">
        <f t="shared" si="6"/>
        <v>2279900.7600000002</v>
      </c>
      <c r="H16" s="6">
        <f t="shared" si="6"/>
        <v>1491.72</v>
      </c>
      <c r="I16" s="6">
        <f t="shared" si="6"/>
        <v>876049.38</v>
      </c>
      <c r="J16" s="6">
        <f t="shared" si="6"/>
        <v>1402359.66</v>
      </c>
      <c r="K16" s="6">
        <f t="shared" si="6"/>
        <v>226756.8799999999</v>
      </c>
      <c r="L16" s="6">
        <f t="shared" si="6"/>
        <v>1491.72</v>
      </c>
      <c r="M16" s="6">
        <f t="shared" si="6"/>
        <v>59462.369999999966</v>
      </c>
      <c r="N16" s="6">
        <f t="shared" si="6"/>
        <v>165802.78999999992</v>
      </c>
      <c r="O16" s="7">
        <f t="shared" si="2"/>
        <v>111.044373568208</v>
      </c>
    </row>
    <row r="17" spans="1:15" ht="44.25" customHeight="1" outlineLevel="6">
      <c r="A17" s="8" t="s">
        <v>29</v>
      </c>
      <c r="B17" s="9" t="s">
        <v>30</v>
      </c>
      <c r="C17" s="10">
        <f aca="true" t="shared" si="7" ref="C17:C22">SUM(D17:F17)</f>
        <v>1161807.03</v>
      </c>
      <c r="D17" s="13"/>
      <c r="E17" s="13"/>
      <c r="F17" s="10">
        <v>1161807.03</v>
      </c>
      <c r="G17" s="10">
        <f aca="true" t="shared" si="8" ref="G17:G22">SUM(H17:J17)</f>
        <v>1170988.7</v>
      </c>
      <c r="H17" s="13"/>
      <c r="I17" s="13"/>
      <c r="J17" s="10">
        <v>1170988.7</v>
      </c>
      <c r="K17" s="10">
        <f aca="true" t="shared" si="9" ref="K17:K22">SUM(L17:N17)</f>
        <v>9181.669999999925</v>
      </c>
      <c r="L17" s="10">
        <f aca="true" t="shared" si="10" ref="L17:N22">SUM(H17-D17)</f>
        <v>0</v>
      </c>
      <c r="M17" s="10">
        <f t="shared" si="10"/>
        <v>0</v>
      </c>
      <c r="N17" s="10">
        <f t="shared" si="10"/>
        <v>9181.669999999925</v>
      </c>
      <c r="O17" s="12">
        <f aca="true" t="shared" si="11" ref="O17:O22">SUM(G17/C17)*100</f>
        <v>100.79029217098126</v>
      </c>
    </row>
    <row r="18" spans="1:15" ht="45.75" customHeight="1" outlineLevel="6">
      <c r="A18" s="8" t="s">
        <v>19</v>
      </c>
      <c r="B18" s="9" t="s">
        <v>31</v>
      </c>
      <c r="C18" s="10">
        <f t="shared" si="7"/>
        <v>7200</v>
      </c>
      <c r="D18" s="13"/>
      <c r="E18" s="13"/>
      <c r="F18" s="10">
        <v>7200</v>
      </c>
      <c r="G18" s="10">
        <f t="shared" si="8"/>
        <v>8000</v>
      </c>
      <c r="H18" s="13"/>
      <c r="I18" s="13"/>
      <c r="J18" s="10">
        <v>8000</v>
      </c>
      <c r="K18" s="10">
        <f t="shared" si="9"/>
        <v>800</v>
      </c>
      <c r="L18" s="10">
        <f t="shared" si="10"/>
        <v>0</v>
      </c>
      <c r="M18" s="10">
        <f t="shared" si="10"/>
        <v>0</v>
      </c>
      <c r="N18" s="10">
        <f t="shared" si="10"/>
        <v>800</v>
      </c>
      <c r="O18" s="12">
        <f t="shared" si="11"/>
        <v>111.11111111111111</v>
      </c>
    </row>
    <row r="19" spans="1:15" ht="58.5" customHeight="1" outlineLevel="6">
      <c r="A19" s="38" t="s">
        <v>175</v>
      </c>
      <c r="B19" s="9" t="s">
        <v>174</v>
      </c>
      <c r="C19" s="10">
        <f t="shared" si="7"/>
        <v>0</v>
      </c>
      <c r="D19" s="13"/>
      <c r="E19" s="10"/>
      <c r="F19" s="10"/>
      <c r="G19" s="10">
        <f t="shared" si="8"/>
        <v>183825.05</v>
      </c>
      <c r="H19" s="13"/>
      <c r="I19" s="10"/>
      <c r="J19" s="10">
        <v>183825.05</v>
      </c>
      <c r="K19" s="10">
        <f t="shared" si="9"/>
        <v>183825.05</v>
      </c>
      <c r="L19" s="10">
        <f t="shared" si="10"/>
        <v>0</v>
      </c>
      <c r="M19" s="10">
        <f aca="true" t="shared" si="12" ref="M19:N21">SUM(I19-E19)</f>
        <v>0</v>
      </c>
      <c r="N19" s="10">
        <f t="shared" si="12"/>
        <v>183825.05</v>
      </c>
      <c r="O19" s="12" t="e">
        <f t="shared" si="11"/>
        <v>#DIV/0!</v>
      </c>
    </row>
    <row r="20" spans="1:15" ht="114.75" customHeight="1" outlineLevel="6">
      <c r="A20" s="8" t="s">
        <v>21</v>
      </c>
      <c r="B20" s="9" t="s">
        <v>32</v>
      </c>
      <c r="C20" s="10">
        <f t="shared" si="7"/>
        <v>816587.01</v>
      </c>
      <c r="D20" s="13"/>
      <c r="E20" s="10">
        <v>816587.01</v>
      </c>
      <c r="F20" s="10"/>
      <c r="G20" s="10">
        <f t="shared" si="8"/>
        <v>875937.1</v>
      </c>
      <c r="H20" s="13"/>
      <c r="I20" s="10">
        <v>875937.1</v>
      </c>
      <c r="J20" s="10"/>
      <c r="K20" s="10">
        <f t="shared" si="9"/>
        <v>59350.08999999997</v>
      </c>
      <c r="L20" s="10">
        <f>SUM(H20-D20)</f>
        <v>0</v>
      </c>
      <c r="M20" s="10">
        <f t="shared" si="12"/>
        <v>59350.08999999997</v>
      </c>
      <c r="N20" s="10">
        <f t="shared" si="12"/>
        <v>0</v>
      </c>
      <c r="O20" s="12">
        <f t="shared" si="11"/>
        <v>107.26806687752723</v>
      </c>
    </row>
    <row r="21" spans="1:15" ht="54" customHeight="1" outlineLevel="6">
      <c r="A21" s="38" t="s">
        <v>176</v>
      </c>
      <c r="B21" s="40" t="s">
        <v>177</v>
      </c>
      <c r="C21" s="10">
        <f t="shared" si="7"/>
        <v>0</v>
      </c>
      <c r="D21" s="10"/>
      <c r="E21" s="10"/>
      <c r="F21" s="10"/>
      <c r="G21" s="10">
        <f t="shared" si="8"/>
        <v>1689</v>
      </c>
      <c r="H21" s="41">
        <v>1491.72</v>
      </c>
      <c r="I21" s="41">
        <v>112.28</v>
      </c>
      <c r="J21" s="10">
        <v>85</v>
      </c>
      <c r="K21" s="10">
        <f t="shared" si="9"/>
        <v>1689</v>
      </c>
      <c r="L21" s="10">
        <f>SUM(H21-D21)</f>
        <v>1491.72</v>
      </c>
      <c r="M21" s="10">
        <f t="shared" si="12"/>
        <v>112.28</v>
      </c>
      <c r="N21" s="10">
        <f t="shared" si="12"/>
        <v>85</v>
      </c>
      <c r="O21" s="12" t="e">
        <f t="shared" si="11"/>
        <v>#DIV/0!</v>
      </c>
    </row>
    <row r="22" spans="1:15" ht="81.75" customHeight="1" outlineLevel="6">
      <c r="A22" s="8" t="s">
        <v>33</v>
      </c>
      <c r="B22" s="9" t="s">
        <v>34</v>
      </c>
      <c r="C22" s="10">
        <f t="shared" si="7"/>
        <v>67549.84</v>
      </c>
      <c r="D22" s="13"/>
      <c r="E22" s="13"/>
      <c r="F22" s="10">
        <v>67549.84</v>
      </c>
      <c r="G22" s="10">
        <f t="shared" si="8"/>
        <v>39460.91</v>
      </c>
      <c r="H22" s="13"/>
      <c r="I22" s="13"/>
      <c r="J22" s="10">
        <v>39460.91</v>
      </c>
      <c r="K22" s="10">
        <f t="shared" si="9"/>
        <v>-28088.929999999993</v>
      </c>
      <c r="L22" s="10">
        <f t="shared" si="10"/>
        <v>0</v>
      </c>
      <c r="M22" s="10">
        <f t="shared" si="10"/>
        <v>0</v>
      </c>
      <c r="N22" s="10">
        <f t="shared" si="10"/>
        <v>-28088.929999999993</v>
      </c>
      <c r="O22" s="12">
        <f t="shared" si="11"/>
        <v>58.41747367573337</v>
      </c>
    </row>
    <row r="23" spans="1:15" ht="42.75" customHeight="1" outlineLevel="2">
      <c r="A23" s="4" t="s">
        <v>35</v>
      </c>
      <c r="B23" s="5" t="s">
        <v>36</v>
      </c>
      <c r="C23" s="6">
        <f>SUM(C24)</f>
        <v>886323.2</v>
      </c>
      <c r="D23" s="6">
        <f aca="true" t="shared" si="13" ref="D23:N23">SUM(D24)</f>
        <v>0</v>
      </c>
      <c r="E23" s="6">
        <f t="shared" si="13"/>
        <v>0</v>
      </c>
      <c r="F23" s="6">
        <f t="shared" si="13"/>
        <v>886323.2</v>
      </c>
      <c r="G23" s="6">
        <f t="shared" si="13"/>
        <v>876591.84</v>
      </c>
      <c r="H23" s="6">
        <f t="shared" si="13"/>
        <v>0</v>
      </c>
      <c r="I23" s="6">
        <f t="shared" si="13"/>
        <v>0</v>
      </c>
      <c r="J23" s="6">
        <f t="shared" si="13"/>
        <v>876591.84</v>
      </c>
      <c r="K23" s="6">
        <f t="shared" si="13"/>
        <v>-9731.359999999986</v>
      </c>
      <c r="L23" s="6">
        <f t="shared" si="13"/>
        <v>0</v>
      </c>
      <c r="M23" s="6">
        <f t="shared" si="13"/>
        <v>0</v>
      </c>
      <c r="N23" s="6">
        <f t="shared" si="13"/>
        <v>-9731.359999999986</v>
      </c>
      <c r="O23" s="7">
        <f t="shared" si="2"/>
        <v>98.90205288544855</v>
      </c>
    </row>
    <row r="24" spans="1:15" ht="61.5" customHeight="1" outlineLevel="4">
      <c r="A24" s="4" t="s">
        <v>37</v>
      </c>
      <c r="B24" s="5" t="s">
        <v>38</v>
      </c>
      <c r="C24" s="6">
        <f>SUM(C25:C28)</f>
        <v>886323.2</v>
      </c>
      <c r="D24" s="6">
        <f aca="true" t="shared" si="14" ref="D24:N24">SUM(D25:D28)</f>
        <v>0</v>
      </c>
      <c r="E24" s="6">
        <f t="shared" si="14"/>
        <v>0</v>
      </c>
      <c r="F24" s="6">
        <f t="shared" si="14"/>
        <v>886323.2</v>
      </c>
      <c r="G24" s="6">
        <f t="shared" si="14"/>
        <v>876591.84</v>
      </c>
      <c r="H24" s="6">
        <f t="shared" si="14"/>
        <v>0</v>
      </c>
      <c r="I24" s="6">
        <f t="shared" si="14"/>
        <v>0</v>
      </c>
      <c r="J24" s="6">
        <f t="shared" si="14"/>
        <v>876591.84</v>
      </c>
      <c r="K24" s="6">
        <f t="shared" si="14"/>
        <v>-9731.359999999986</v>
      </c>
      <c r="L24" s="6">
        <f t="shared" si="14"/>
        <v>0</v>
      </c>
      <c r="M24" s="6">
        <f t="shared" si="14"/>
        <v>0</v>
      </c>
      <c r="N24" s="6">
        <f t="shared" si="14"/>
        <v>-9731.359999999986</v>
      </c>
      <c r="O24" s="7">
        <f t="shared" si="2"/>
        <v>98.90205288544855</v>
      </c>
    </row>
    <row r="25" spans="1:15" ht="33.75" customHeight="1" outlineLevel="6">
      <c r="A25" s="8" t="s">
        <v>39</v>
      </c>
      <c r="B25" s="9" t="s">
        <v>40</v>
      </c>
      <c r="C25" s="10">
        <f>SUM(D25:F25)</f>
        <v>704535.2</v>
      </c>
      <c r="D25" s="10"/>
      <c r="E25" s="10"/>
      <c r="F25" s="10">
        <v>704535.2</v>
      </c>
      <c r="G25" s="10">
        <f>SUM(H25:J25)</f>
        <v>635541.84</v>
      </c>
      <c r="H25" s="10"/>
      <c r="I25" s="10"/>
      <c r="J25" s="10">
        <v>635541.84</v>
      </c>
      <c r="K25" s="10">
        <f>SUM(L25:N25)</f>
        <v>-68993.35999999999</v>
      </c>
      <c r="L25" s="10">
        <f aca="true" t="shared" si="15" ref="L25:N28">SUM(H25-D25)</f>
        <v>0</v>
      </c>
      <c r="M25" s="10">
        <f t="shared" si="15"/>
        <v>0</v>
      </c>
      <c r="N25" s="10">
        <f t="shared" si="15"/>
        <v>-68993.35999999999</v>
      </c>
      <c r="O25" s="12">
        <f>SUM(G25/C25)*100</f>
        <v>90.20725153264166</v>
      </c>
    </row>
    <row r="26" spans="1:15" ht="50.25" customHeight="1" outlineLevel="6">
      <c r="A26" s="8" t="s">
        <v>41</v>
      </c>
      <c r="B26" s="9" t="s">
        <v>42</v>
      </c>
      <c r="C26" s="10">
        <f>SUM(D26:F26)</f>
        <v>6500</v>
      </c>
      <c r="D26" s="10"/>
      <c r="E26" s="10"/>
      <c r="F26" s="10">
        <v>6500</v>
      </c>
      <c r="G26" s="10">
        <f>SUM(H26:J26)</f>
        <v>14500</v>
      </c>
      <c r="H26" s="10"/>
      <c r="I26" s="10"/>
      <c r="J26" s="10">
        <v>14500</v>
      </c>
      <c r="K26" s="10">
        <f>SUM(L26:N26)</f>
        <v>8000</v>
      </c>
      <c r="L26" s="10">
        <f t="shared" si="15"/>
        <v>0</v>
      </c>
      <c r="M26" s="10">
        <f t="shared" si="15"/>
        <v>0</v>
      </c>
      <c r="N26" s="10">
        <f t="shared" si="15"/>
        <v>8000</v>
      </c>
      <c r="O26" s="12">
        <f>SUM(G26/C26)*100</f>
        <v>223.0769230769231</v>
      </c>
    </row>
    <row r="27" spans="1:15" ht="128.25" customHeight="1" outlineLevel="6">
      <c r="A27" s="8" t="s">
        <v>43</v>
      </c>
      <c r="B27" s="9" t="s">
        <v>44</v>
      </c>
      <c r="C27" s="10">
        <f>SUM(D27:F27)</f>
        <v>114888</v>
      </c>
      <c r="D27" s="10"/>
      <c r="E27" s="10"/>
      <c r="F27" s="10">
        <v>114888</v>
      </c>
      <c r="G27" s="10">
        <f>SUM(H27:J27)</f>
        <v>168950</v>
      </c>
      <c r="H27" s="10"/>
      <c r="I27" s="10"/>
      <c r="J27" s="10">
        <v>168950</v>
      </c>
      <c r="K27" s="10">
        <f>SUM(L27:N27)</f>
        <v>54062</v>
      </c>
      <c r="L27" s="10">
        <f t="shared" si="15"/>
        <v>0</v>
      </c>
      <c r="M27" s="10">
        <f t="shared" si="15"/>
        <v>0</v>
      </c>
      <c r="N27" s="10">
        <f t="shared" si="15"/>
        <v>54062</v>
      </c>
      <c r="O27" s="12">
        <f>SUM(G27/C27)*100</f>
        <v>147.05626349140033</v>
      </c>
    </row>
    <row r="28" spans="1:15" ht="81.75" customHeight="1" outlineLevel="6">
      <c r="A28" s="8" t="s">
        <v>45</v>
      </c>
      <c r="B28" s="9" t="s">
        <v>46</v>
      </c>
      <c r="C28" s="10">
        <f>SUM(D28:F28)</f>
        <v>60400</v>
      </c>
      <c r="D28" s="10"/>
      <c r="E28" s="10"/>
      <c r="F28" s="10">
        <v>60400</v>
      </c>
      <c r="G28" s="10">
        <f>SUM(H28:J28)</f>
        <v>57600</v>
      </c>
      <c r="H28" s="10"/>
      <c r="I28" s="10"/>
      <c r="J28" s="10">
        <v>57600</v>
      </c>
      <c r="K28" s="10">
        <f>SUM(L28:N28)</f>
        <v>-2800</v>
      </c>
      <c r="L28" s="10">
        <f t="shared" si="15"/>
        <v>0</v>
      </c>
      <c r="M28" s="10">
        <f t="shared" si="15"/>
        <v>0</v>
      </c>
      <c r="N28" s="10">
        <f t="shared" si="15"/>
        <v>-2800</v>
      </c>
      <c r="O28" s="12">
        <f>SUM(G28/C28)*100</f>
        <v>95.36423841059603</v>
      </c>
    </row>
    <row r="29" spans="1:15" ht="48" customHeight="1" outlineLevel="6">
      <c r="A29" s="14" t="s">
        <v>47</v>
      </c>
      <c r="B29" s="5" t="s">
        <v>48</v>
      </c>
      <c r="C29" s="6">
        <f>SUM(C30)</f>
        <v>8000</v>
      </c>
      <c r="D29" s="6">
        <f aca="true" t="shared" si="16" ref="D29:N30">SUM(D30)</f>
        <v>0</v>
      </c>
      <c r="E29" s="6">
        <f t="shared" si="16"/>
        <v>0</v>
      </c>
      <c r="F29" s="6">
        <f t="shared" si="16"/>
        <v>8000</v>
      </c>
      <c r="G29" s="6">
        <f t="shared" si="16"/>
        <v>38000</v>
      </c>
      <c r="H29" s="6">
        <f t="shared" si="16"/>
        <v>0</v>
      </c>
      <c r="I29" s="6">
        <f t="shared" si="16"/>
        <v>0</v>
      </c>
      <c r="J29" s="6">
        <f t="shared" si="16"/>
        <v>38000</v>
      </c>
      <c r="K29" s="6">
        <f t="shared" si="16"/>
        <v>30000</v>
      </c>
      <c r="L29" s="6">
        <f t="shared" si="16"/>
        <v>0</v>
      </c>
      <c r="M29" s="6">
        <f t="shared" si="16"/>
        <v>0</v>
      </c>
      <c r="N29" s="6">
        <f t="shared" si="16"/>
        <v>30000</v>
      </c>
      <c r="O29" s="7">
        <f t="shared" si="2"/>
        <v>475</v>
      </c>
    </row>
    <row r="30" spans="1:15" ht="76.5" customHeight="1" outlineLevel="6">
      <c r="A30" s="14" t="s">
        <v>49</v>
      </c>
      <c r="B30" s="5" t="s">
        <v>50</v>
      </c>
      <c r="C30" s="6">
        <f>SUM(C31)</f>
        <v>8000</v>
      </c>
      <c r="D30" s="6">
        <f t="shared" si="16"/>
        <v>0</v>
      </c>
      <c r="E30" s="6">
        <f t="shared" si="16"/>
        <v>0</v>
      </c>
      <c r="F30" s="6">
        <f t="shared" si="16"/>
        <v>8000</v>
      </c>
      <c r="G30" s="6">
        <f t="shared" si="16"/>
        <v>38000</v>
      </c>
      <c r="H30" s="6">
        <f t="shared" si="16"/>
        <v>0</v>
      </c>
      <c r="I30" s="6">
        <f t="shared" si="16"/>
        <v>0</v>
      </c>
      <c r="J30" s="6">
        <f t="shared" si="16"/>
        <v>38000</v>
      </c>
      <c r="K30" s="6">
        <f t="shared" si="16"/>
        <v>30000</v>
      </c>
      <c r="L30" s="6">
        <f t="shared" si="16"/>
        <v>0</v>
      </c>
      <c r="M30" s="6">
        <f t="shared" si="16"/>
        <v>0</v>
      </c>
      <c r="N30" s="6">
        <f t="shared" si="16"/>
        <v>30000</v>
      </c>
      <c r="O30" s="7">
        <f t="shared" si="2"/>
        <v>475</v>
      </c>
    </row>
    <row r="31" spans="1:15" ht="35.25" customHeight="1" outlineLevel="6">
      <c r="A31" s="15" t="s">
        <v>51</v>
      </c>
      <c r="B31" s="9" t="s">
        <v>52</v>
      </c>
      <c r="C31" s="10">
        <f>SUM(D31:F31)</f>
        <v>8000</v>
      </c>
      <c r="D31" s="10"/>
      <c r="E31" s="10"/>
      <c r="F31" s="10">
        <v>8000</v>
      </c>
      <c r="G31" s="10">
        <f>SUM(H31:J31)</f>
        <v>38000</v>
      </c>
      <c r="H31" s="10"/>
      <c r="I31" s="10"/>
      <c r="J31" s="10">
        <v>38000</v>
      </c>
      <c r="K31" s="10">
        <f>SUM(L31:N31)</f>
        <v>30000</v>
      </c>
      <c r="L31" s="10">
        <f>SUM(H31-D31)</f>
        <v>0</v>
      </c>
      <c r="M31" s="10">
        <f>SUM(I31-E31)</f>
        <v>0</v>
      </c>
      <c r="N31" s="10">
        <f>SUM(J31-F31)</f>
        <v>30000</v>
      </c>
      <c r="O31" s="12">
        <f>SUM(G31/C31)*100</f>
        <v>475</v>
      </c>
    </row>
    <row r="32" spans="1:15" ht="60" customHeight="1" outlineLevel="1">
      <c r="A32" s="4" t="s">
        <v>53</v>
      </c>
      <c r="B32" s="5" t="s">
        <v>54</v>
      </c>
      <c r="C32" s="6">
        <f>SUM(C33+C38+C41+C44)</f>
        <v>2157458.2700000005</v>
      </c>
      <c r="D32" s="6">
        <f>SUM(D33+D38+D41+D44)</f>
        <v>0</v>
      </c>
      <c r="E32" s="6">
        <f aca="true" t="shared" si="17" ref="E32:K32">SUM(E33+E38+E41+E44)</f>
        <v>0</v>
      </c>
      <c r="F32" s="6">
        <f t="shared" si="17"/>
        <v>2157458.2700000005</v>
      </c>
      <c r="G32" s="6">
        <f t="shared" si="17"/>
        <v>2114190.13</v>
      </c>
      <c r="H32" s="6">
        <f t="shared" si="17"/>
        <v>0</v>
      </c>
      <c r="I32" s="6">
        <f t="shared" si="17"/>
        <v>0</v>
      </c>
      <c r="J32" s="6">
        <f t="shared" si="17"/>
        <v>2114190.13</v>
      </c>
      <c r="K32" s="6">
        <f t="shared" si="17"/>
        <v>-43268.14000000013</v>
      </c>
      <c r="L32" s="6">
        <f>SUM(L33+L38+L41+L44)</f>
        <v>0</v>
      </c>
      <c r="M32" s="6">
        <f>SUM(M33+M38+M41+M44)</f>
        <v>0</v>
      </c>
      <c r="N32" s="6">
        <f>SUM(N33+N38+N41+N44)</f>
        <v>-43268.14000000013</v>
      </c>
      <c r="O32" s="7">
        <f t="shared" si="2"/>
        <v>97.99448542752113</v>
      </c>
    </row>
    <row r="33" spans="1:15" ht="76.5" customHeight="1" outlineLevel="2">
      <c r="A33" s="4" t="s">
        <v>55</v>
      </c>
      <c r="B33" s="5" t="s">
        <v>56</v>
      </c>
      <c r="C33" s="6">
        <f>SUM(C34)</f>
        <v>1423062.54</v>
      </c>
      <c r="D33" s="6">
        <f aca="true" t="shared" si="18" ref="D33:N33">SUM(D34)</f>
        <v>0</v>
      </c>
      <c r="E33" s="6">
        <f t="shared" si="18"/>
        <v>0</v>
      </c>
      <c r="F33" s="6">
        <f t="shared" si="18"/>
        <v>1423062.54</v>
      </c>
      <c r="G33" s="6">
        <f t="shared" si="18"/>
        <v>1003435.23</v>
      </c>
      <c r="H33" s="6">
        <f t="shared" si="18"/>
        <v>0</v>
      </c>
      <c r="I33" s="6">
        <f t="shared" si="18"/>
        <v>0</v>
      </c>
      <c r="J33" s="6">
        <f t="shared" si="18"/>
        <v>1003435.23</v>
      </c>
      <c r="K33" s="6">
        <f t="shared" si="18"/>
        <v>-419627.31000000006</v>
      </c>
      <c r="L33" s="6">
        <f t="shared" si="18"/>
        <v>0</v>
      </c>
      <c r="M33" s="6">
        <f t="shared" si="18"/>
        <v>0</v>
      </c>
      <c r="N33" s="6">
        <f t="shared" si="18"/>
        <v>-419627.31000000006</v>
      </c>
      <c r="O33" s="7">
        <f t="shared" si="2"/>
        <v>70.51237748131575</v>
      </c>
    </row>
    <row r="34" spans="1:15" ht="31.5" customHeight="1" outlineLevel="4">
      <c r="A34" s="4" t="s">
        <v>57</v>
      </c>
      <c r="B34" s="5" t="s">
        <v>58</v>
      </c>
      <c r="C34" s="6">
        <f>SUM(C35:C37)</f>
        <v>1423062.54</v>
      </c>
      <c r="D34" s="6">
        <f aca="true" t="shared" si="19" ref="D34:N34">SUM(D35:D37)</f>
        <v>0</v>
      </c>
      <c r="E34" s="6">
        <f t="shared" si="19"/>
        <v>0</v>
      </c>
      <c r="F34" s="6">
        <f t="shared" si="19"/>
        <v>1423062.54</v>
      </c>
      <c r="G34" s="6">
        <f t="shared" si="19"/>
        <v>1003435.23</v>
      </c>
      <c r="H34" s="6">
        <f t="shared" si="19"/>
        <v>0</v>
      </c>
      <c r="I34" s="6">
        <f t="shared" si="19"/>
        <v>0</v>
      </c>
      <c r="J34" s="6">
        <f t="shared" si="19"/>
        <v>1003435.23</v>
      </c>
      <c r="K34" s="6">
        <f t="shared" si="19"/>
        <v>-419627.31000000006</v>
      </c>
      <c r="L34" s="6">
        <f t="shared" si="19"/>
        <v>0</v>
      </c>
      <c r="M34" s="6">
        <f t="shared" si="19"/>
        <v>0</v>
      </c>
      <c r="N34" s="6">
        <f t="shared" si="19"/>
        <v>-419627.31000000006</v>
      </c>
      <c r="O34" s="7">
        <f t="shared" si="2"/>
        <v>70.51237748131575</v>
      </c>
    </row>
    <row r="35" spans="1:15" ht="43.5" customHeight="1" outlineLevel="6">
      <c r="A35" s="8" t="s">
        <v>59</v>
      </c>
      <c r="B35" s="9" t="s">
        <v>60</v>
      </c>
      <c r="C35" s="10">
        <f>SUM(D35:F35)</f>
        <v>1423062.54</v>
      </c>
      <c r="D35" s="10"/>
      <c r="E35" s="10"/>
      <c r="F35" s="10">
        <v>1423062.54</v>
      </c>
      <c r="G35" s="10">
        <f>SUM(H35:J35)</f>
        <v>819935.23</v>
      </c>
      <c r="H35" s="10"/>
      <c r="I35" s="10"/>
      <c r="J35" s="10">
        <v>819935.23</v>
      </c>
      <c r="K35" s="10">
        <f>SUM(L35:N35)</f>
        <v>-603127.31</v>
      </c>
      <c r="L35" s="10">
        <f aca="true" t="shared" si="20" ref="L35:N37">SUM(H35-D35)</f>
        <v>0</v>
      </c>
      <c r="M35" s="10">
        <f t="shared" si="20"/>
        <v>0</v>
      </c>
      <c r="N35" s="10">
        <f t="shared" si="20"/>
        <v>-603127.31</v>
      </c>
      <c r="O35" s="12">
        <f>SUM(G35/C35)*100</f>
        <v>57.617652559387864</v>
      </c>
    </row>
    <row r="36" spans="1:15" ht="48.75" customHeight="1" outlineLevel="6">
      <c r="A36" s="16" t="s">
        <v>61</v>
      </c>
      <c r="B36" s="9" t="s">
        <v>62</v>
      </c>
      <c r="C36" s="10">
        <f>SUM(D36:F36)</f>
        <v>0</v>
      </c>
      <c r="D36" s="10"/>
      <c r="E36" s="10"/>
      <c r="F36" s="10"/>
      <c r="G36" s="10">
        <f>SUM(H36:J36)</f>
        <v>147500</v>
      </c>
      <c r="H36" s="10"/>
      <c r="I36" s="10"/>
      <c r="J36" s="10">
        <v>147500</v>
      </c>
      <c r="K36" s="10">
        <f>SUM(L36:N36)</f>
        <v>147500</v>
      </c>
      <c r="L36" s="10">
        <f t="shared" si="20"/>
        <v>0</v>
      </c>
      <c r="M36" s="10">
        <f t="shared" si="20"/>
        <v>0</v>
      </c>
      <c r="N36" s="10">
        <f t="shared" si="20"/>
        <v>147500</v>
      </c>
      <c r="O36" s="12" t="e">
        <f>SUM(G36/C36)*100</f>
        <v>#DIV/0!</v>
      </c>
    </row>
    <row r="37" spans="1:15" ht="111.75" customHeight="1" outlineLevel="6">
      <c r="A37" s="8" t="s">
        <v>63</v>
      </c>
      <c r="B37" s="9" t="s">
        <v>64</v>
      </c>
      <c r="C37" s="10">
        <f>SUM(D37:F37)</f>
        <v>0</v>
      </c>
      <c r="D37" s="10"/>
      <c r="E37" s="10"/>
      <c r="F37" s="10"/>
      <c r="G37" s="10">
        <f>SUM(H37:J37)</f>
        <v>36000</v>
      </c>
      <c r="H37" s="10"/>
      <c r="I37" s="10"/>
      <c r="J37" s="10">
        <v>36000</v>
      </c>
      <c r="K37" s="10">
        <f>SUM(L37:N37)</f>
        <v>36000</v>
      </c>
      <c r="L37" s="10">
        <f t="shared" si="20"/>
        <v>0</v>
      </c>
      <c r="M37" s="10">
        <f t="shared" si="20"/>
        <v>0</v>
      </c>
      <c r="N37" s="10">
        <f t="shared" si="20"/>
        <v>36000</v>
      </c>
      <c r="O37" s="12" t="e">
        <f>SUM(G37/C37)*100</f>
        <v>#DIV/0!</v>
      </c>
    </row>
    <row r="38" spans="1:15" ht="30.75" customHeight="1" outlineLevel="6">
      <c r="A38" s="4" t="s">
        <v>65</v>
      </c>
      <c r="B38" s="5" t="s">
        <v>66</v>
      </c>
      <c r="C38" s="6">
        <f>SUM(C39)</f>
        <v>400697.14</v>
      </c>
      <c r="D38" s="6">
        <f aca="true" t="shared" si="21" ref="D38:N38">SUM(D39)</f>
        <v>0</v>
      </c>
      <c r="E38" s="6">
        <f t="shared" si="21"/>
        <v>0</v>
      </c>
      <c r="F38" s="6">
        <f t="shared" si="21"/>
        <v>400697.14</v>
      </c>
      <c r="G38" s="6">
        <f t="shared" si="21"/>
        <v>492537.51</v>
      </c>
      <c r="H38" s="6">
        <f t="shared" si="21"/>
        <v>0</v>
      </c>
      <c r="I38" s="6">
        <f t="shared" si="21"/>
        <v>0</v>
      </c>
      <c r="J38" s="6">
        <f t="shared" si="21"/>
        <v>492537.51</v>
      </c>
      <c r="K38" s="6">
        <f t="shared" si="21"/>
        <v>91840.37</v>
      </c>
      <c r="L38" s="6">
        <f t="shared" si="21"/>
        <v>0</v>
      </c>
      <c r="M38" s="6">
        <f t="shared" si="21"/>
        <v>0</v>
      </c>
      <c r="N38" s="6">
        <f t="shared" si="21"/>
        <v>91840.37</v>
      </c>
      <c r="O38" s="7">
        <f t="shared" si="2"/>
        <v>122.92014612332895</v>
      </c>
    </row>
    <row r="39" spans="1:15" ht="48" customHeight="1" outlineLevel="2">
      <c r="A39" s="4" t="s">
        <v>67</v>
      </c>
      <c r="B39" s="5" t="s">
        <v>68</v>
      </c>
      <c r="C39" s="6">
        <f>SUM(C40)</f>
        <v>400697.14</v>
      </c>
      <c r="D39" s="6">
        <f aca="true" t="shared" si="22" ref="D39:N39">SUM(D40)</f>
        <v>0</v>
      </c>
      <c r="E39" s="6">
        <f t="shared" si="22"/>
        <v>0</v>
      </c>
      <c r="F39" s="6">
        <f t="shared" si="22"/>
        <v>400697.14</v>
      </c>
      <c r="G39" s="6">
        <f t="shared" si="22"/>
        <v>492537.51</v>
      </c>
      <c r="H39" s="6">
        <f t="shared" si="22"/>
        <v>0</v>
      </c>
      <c r="I39" s="6">
        <f t="shared" si="22"/>
        <v>0</v>
      </c>
      <c r="J39" s="6">
        <f t="shared" si="22"/>
        <v>492537.51</v>
      </c>
      <c r="K39" s="6">
        <f t="shared" si="22"/>
        <v>91840.37</v>
      </c>
      <c r="L39" s="6">
        <f t="shared" si="22"/>
        <v>0</v>
      </c>
      <c r="M39" s="6">
        <f t="shared" si="22"/>
        <v>0</v>
      </c>
      <c r="N39" s="6">
        <f t="shared" si="22"/>
        <v>91840.37</v>
      </c>
      <c r="O39" s="7">
        <f t="shared" si="2"/>
        <v>122.92014612332895</v>
      </c>
    </row>
    <row r="40" spans="1:15" ht="35.25" customHeight="1" outlineLevel="4">
      <c r="A40" s="8" t="s">
        <v>69</v>
      </c>
      <c r="B40" s="9" t="s">
        <v>70</v>
      </c>
      <c r="C40" s="10">
        <f>SUM(D40:F40)</f>
        <v>400697.14</v>
      </c>
      <c r="D40" s="10"/>
      <c r="E40" s="10"/>
      <c r="F40" s="10">
        <v>400697.14</v>
      </c>
      <c r="G40" s="10">
        <f>SUM(H40:J40)</f>
        <v>492537.51</v>
      </c>
      <c r="H40" s="10"/>
      <c r="I40" s="10"/>
      <c r="J40" s="10">
        <v>492537.51</v>
      </c>
      <c r="K40" s="10">
        <f>SUM(L40:N40)</f>
        <v>91840.37</v>
      </c>
      <c r="L40" s="10">
        <f>SUM(H40-D40)</f>
        <v>0</v>
      </c>
      <c r="M40" s="10">
        <f>SUM(I40-E40)</f>
        <v>0</v>
      </c>
      <c r="N40" s="10">
        <f>SUM(J40-F40)</f>
        <v>91840.37</v>
      </c>
      <c r="O40" s="12">
        <f>SUM(G40/C40)*100</f>
        <v>122.92014612332895</v>
      </c>
    </row>
    <row r="41" spans="1:15" ht="45" customHeight="1" outlineLevel="6">
      <c r="A41" s="4" t="s">
        <v>71</v>
      </c>
      <c r="B41" s="5" t="s">
        <v>72</v>
      </c>
      <c r="C41" s="6">
        <f>SUM(C42)</f>
        <v>4178.83</v>
      </c>
      <c r="D41" s="6">
        <f aca="true" t="shared" si="23" ref="D41:N42">SUM(D42)</f>
        <v>0</v>
      </c>
      <c r="E41" s="6">
        <f t="shared" si="23"/>
        <v>0</v>
      </c>
      <c r="F41" s="6">
        <f t="shared" si="23"/>
        <v>4178.83</v>
      </c>
      <c r="G41" s="6">
        <f t="shared" si="23"/>
        <v>10981.44</v>
      </c>
      <c r="H41" s="6">
        <f t="shared" si="23"/>
        <v>0</v>
      </c>
      <c r="I41" s="6">
        <f t="shared" si="23"/>
        <v>0</v>
      </c>
      <c r="J41" s="6">
        <f t="shared" si="23"/>
        <v>10981.44</v>
      </c>
      <c r="K41" s="6">
        <f t="shared" si="23"/>
        <v>6802.610000000001</v>
      </c>
      <c r="L41" s="6">
        <f t="shared" si="23"/>
        <v>0</v>
      </c>
      <c r="M41" s="6">
        <f t="shared" si="23"/>
        <v>0</v>
      </c>
      <c r="N41" s="6">
        <f t="shared" si="23"/>
        <v>6802.610000000001</v>
      </c>
      <c r="O41" s="7">
        <f t="shared" si="2"/>
        <v>262.7874309316244</v>
      </c>
    </row>
    <row r="42" spans="1:15" ht="48" customHeight="1" outlineLevel="2">
      <c r="A42" s="4" t="s">
        <v>73</v>
      </c>
      <c r="B42" s="5" t="s">
        <v>74</v>
      </c>
      <c r="C42" s="6">
        <f>SUM(C43)</f>
        <v>4178.83</v>
      </c>
      <c r="D42" s="6">
        <f t="shared" si="23"/>
        <v>0</v>
      </c>
      <c r="E42" s="6">
        <f t="shared" si="23"/>
        <v>0</v>
      </c>
      <c r="F42" s="6">
        <f t="shared" si="23"/>
        <v>4178.83</v>
      </c>
      <c r="G42" s="6">
        <f t="shared" si="23"/>
        <v>10981.44</v>
      </c>
      <c r="H42" s="6">
        <f t="shared" si="23"/>
        <v>0</v>
      </c>
      <c r="I42" s="6">
        <f t="shared" si="23"/>
        <v>0</v>
      </c>
      <c r="J42" s="6">
        <f t="shared" si="23"/>
        <v>10981.44</v>
      </c>
      <c r="K42" s="6">
        <f t="shared" si="23"/>
        <v>6802.610000000001</v>
      </c>
      <c r="L42" s="6">
        <f t="shared" si="23"/>
        <v>0</v>
      </c>
      <c r="M42" s="6">
        <f t="shared" si="23"/>
        <v>0</v>
      </c>
      <c r="N42" s="6">
        <f t="shared" si="23"/>
        <v>6802.610000000001</v>
      </c>
      <c r="O42" s="7">
        <f t="shared" si="2"/>
        <v>262.7874309316244</v>
      </c>
    </row>
    <row r="43" spans="1:15" ht="30" customHeight="1" outlineLevel="4">
      <c r="A43" s="8" t="s">
        <v>75</v>
      </c>
      <c r="B43" s="9" t="s">
        <v>76</v>
      </c>
      <c r="C43" s="10">
        <f>SUM(D43:F43)</f>
        <v>4178.83</v>
      </c>
      <c r="D43" s="10"/>
      <c r="E43" s="10"/>
      <c r="F43" s="10">
        <v>4178.83</v>
      </c>
      <c r="G43" s="10">
        <f>SUM(H43:J43)</f>
        <v>10981.44</v>
      </c>
      <c r="H43" s="10"/>
      <c r="I43" s="10"/>
      <c r="J43" s="10">
        <v>10981.44</v>
      </c>
      <c r="K43" s="10">
        <f>SUM(L43:N43)</f>
        <v>6802.610000000001</v>
      </c>
      <c r="L43" s="10">
        <f>SUM(H43-D43)</f>
        <v>0</v>
      </c>
      <c r="M43" s="10">
        <f>SUM(I43-E43)</f>
        <v>0</v>
      </c>
      <c r="N43" s="10">
        <f>SUM(J43-F43)</f>
        <v>6802.610000000001</v>
      </c>
      <c r="O43" s="12">
        <f>SUM(G43/C43)*100</f>
        <v>262.7874309316244</v>
      </c>
    </row>
    <row r="44" spans="1:15" ht="34.5" customHeight="1" outlineLevel="6">
      <c r="A44" s="4" t="s">
        <v>77</v>
      </c>
      <c r="B44" s="5" t="s">
        <v>78</v>
      </c>
      <c r="C44" s="6">
        <f>SUM(C45)</f>
        <v>329519.76</v>
      </c>
      <c r="D44" s="6">
        <f aca="true" t="shared" si="24" ref="D44:N45">SUM(D45)</f>
        <v>0</v>
      </c>
      <c r="E44" s="6">
        <f t="shared" si="24"/>
        <v>0</v>
      </c>
      <c r="F44" s="6">
        <f t="shared" si="24"/>
        <v>329519.76</v>
      </c>
      <c r="G44" s="6">
        <f t="shared" si="24"/>
        <v>607235.95</v>
      </c>
      <c r="H44" s="6">
        <f t="shared" si="24"/>
        <v>0</v>
      </c>
      <c r="I44" s="6">
        <f t="shared" si="24"/>
        <v>0</v>
      </c>
      <c r="J44" s="6">
        <f t="shared" si="24"/>
        <v>607235.95</v>
      </c>
      <c r="K44" s="6">
        <f t="shared" si="24"/>
        <v>277716.18999999994</v>
      </c>
      <c r="L44" s="6">
        <f t="shared" si="24"/>
        <v>0</v>
      </c>
      <c r="M44" s="6">
        <f t="shared" si="24"/>
        <v>0</v>
      </c>
      <c r="N44" s="6">
        <f t="shared" si="24"/>
        <v>277716.18999999994</v>
      </c>
      <c r="O44" s="7">
        <f t="shared" si="2"/>
        <v>184.27907024452796</v>
      </c>
    </row>
    <row r="45" spans="1:15" ht="63.75" customHeight="1" outlineLevel="6">
      <c r="A45" s="4" t="s">
        <v>79</v>
      </c>
      <c r="B45" s="5" t="s">
        <v>80</v>
      </c>
      <c r="C45" s="6">
        <f>SUM(C46)</f>
        <v>329519.76</v>
      </c>
      <c r="D45" s="6">
        <f t="shared" si="24"/>
        <v>0</v>
      </c>
      <c r="E45" s="6">
        <f t="shared" si="24"/>
        <v>0</v>
      </c>
      <c r="F45" s="6">
        <f t="shared" si="24"/>
        <v>329519.76</v>
      </c>
      <c r="G45" s="6">
        <f t="shared" si="24"/>
        <v>607235.95</v>
      </c>
      <c r="H45" s="6">
        <f t="shared" si="24"/>
        <v>0</v>
      </c>
      <c r="I45" s="6">
        <f t="shared" si="24"/>
        <v>0</v>
      </c>
      <c r="J45" s="6">
        <f t="shared" si="24"/>
        <v>607235.95</v>
      </c>
      <c r="K45" s="6">
        <f t="shared" si="24"/>
        <v>277716.18999999994</v>
      </c>
      <c r="L45" s="6">
        <f t="shared" si="24"/>
        <v>0</v>
      </c>
      <c r="M45" s="6">
        <f t="shared" si="24"/>
        <v>0</v>
      </c>
      <c r="N45" s="6">
        <f t="shared" si="24"/>
        <v>277716.18999999994</v>
      </c>
      <c r="O45" s="7">
        <f t="shared" si="2"/>
        <v>184.27907024452796</v>
      </c>
    </row>
    <row r="46" spans="1:15" ht="45.75" customHeight="1" outlineLevel="6">
      <c r="A46" s="8" t="s">
        <v>81</v>
      </c>
      <c r="B46" s="9" t="s">
        <v>82</v>
      </c>
      <c r="C46" s="10">
        <f>SUM(D46:F46)</f>
        <v>329519.76</v>
      </c>
      <c r="D46" s="10"/>
      <c r="E46" s="10"/>
      <c r="F46" s="10">
        <v>329519.76</v>
      </c>
      <c r="G46" s="10">
        <f>SUM(H46:J46)</f>
        <v>607235.95</v>
      </c>
      <c r="H46" s="10"/>
      <c r="I46" s="10"/>
      <c r="J46" s="10">
        <v>607235.95</v>
      </c>
      <c r="K46" s="10">
        <f>SUM(L46:N46)</f>
        <v>277716.18999999994</v>
      </c>
      <c r="L46" s="10">
        <f>SUM(H46-D46)</f>
        <v>0</v>
      </c>
      <c r="M46" s="10">
        <f>SUM(I46-E46)</f>
        <v>0</v>
      </c>
      <c r="N46" s="10">
        <f>SUM(J46-F46)</f>
        <v>277716.18999999994</v>
      </c>
      <c r="O46" s="12">
        <f>SUM(G46/C46)*100</f>
        <v>184.27907024452796</v>
      </c>
    </row>
    <row r="47" spans="1:15" ht="124.5" customHeight="1" outlineLevel="4">
      <c r="A47" s="4" t="s">
        <v>84</v>
      </c>
      <c r="B47" s="5" t="s">
        <v>85</v>
      </c>
      <c r="C47" s="6">
        <f>SUM(C48+C54+C58+C64)</f>
        <v>6275868.2</v>
      </c>
      <c r="D47" s="6">
        <f aca="true" t="shared" si="25" ref="D47:J47">SUM(D48+D54+D58+D64)</f>
        <v>0</v>
      </c>
      <c r="E47" s="6">
        <f t="shared" si="25"/>
        <v>1093149.66</v>
      </c>
      <c r="F47" s="6">
        <f t="shared" si="25"/>
        <v>5182718.54</v>
      </c>
      <c r="G47" s="6">
        <f t="shared" si="25"/>
        <v>621135.1900000001</v>
      </c>
      <c r="H47" s="6">
        <f t="shared" si="25"/>
        <v>0</v>
      </c>
      <c r="I47" s="6">
        <f t="shared" si="25"/>
        <v>0</v>
      </c>
      <c r="J47" s="6">
        <f t="shared" si="25"/>
        <v>621135.1900000001</v>
      </c>
      <c r="K47" s="6">
        <f>SUM(K48+K54+K58+K64)</f>
        <v>-5654733.01</v>
      </c>
      <c r="L47" s="6">
        <f>SUM(L48+L54+L58+L64)</f>
        <v>0</v>
      </c>
      <c r="M47" s="6">
        <f>SUM(M48+M54+M58+M64)</f>
        <v>-1093149.66</v>
      </c>
      <c r="N47" s="6">
        <f>SUM(N48+N54+N58+N64)</f>
        <v>-4561583.35</v>
      </c>
      <c r="O47" s="7">
        <f t="shared" si="2"/>
        <v>9.897199402626079</v>
      </c>
    </row>
    <row r="48" spans="1:15" ht="93" customHeight="1" outlineLevel="6">
      <c r="A48" s="4" t="s">
        <v>86</v>
      </c>
      <c r="B48" s="5" t="s">
        <v>87</v>
      </c>
      <c r="C48" s="6">
        <f>SUM(C49)</f>
        <v>1306942.7400000002</v>
      </c>
      <c r="D48" s="6">
        <f aca="true" t="shared" si="26" ref="D48:N48">SUM(D49)</f>
        <v>0</v>
      </c>
      <c r="E48" s="6">
        <f t="shared" si="26"/>
        <v>1093149.66</v>
      </c>
      <c r="F48" s="6">
        <f t="shared" si="26"/>
        <v>213793.08000000002</v>
      </c>
      <c r="G48" s="6">
        <f t="shared" si="26"/>
        <v>0</v>
      </c>
      <c r="H48" s="6">
        <f t="shared" si="26"/>
        <v>0</v>
      </c>
      <c r="I48" s="6">
        <f t="shared" si="26"/>
        <v>0</v>
      </c>
      <c r="J48" s="6">
        <f t="shared" si="26"/>
        <v>0</v>
      </c>
      <c r="K48" s="6">
        <f t="shared" si="26"/>
        <v>-1306942.7400000002</v>
      </c>
      <c r="L48" s="6">
        <f t="shared" si="26"/>
        <v>0</v>
      </c>
      <c r="M48" s="6">
        <f t="shared" si="26"/>
        <v>-1093149.66</v>
      </c>
      <c r="N48" s="6">
        <f t="shared" si="26"/>
        <v>-213793.08000000002</v>
      </c>
      <c r="O48" s="7">
        <f t="shared" si="2"/>
        <v>0</v>
      </c>
    </row>
    <row r="49" spans="1:15" ht="64.5" customHeight="1" outlineLevel="6">
      <c r="A49" s="4" t="s">
        <v>88</v>
      </c>
      <c r="B49" s="5" t="s">
        <v>89</v>
      </c>
      <c r="C49" s="6">
        <f>SUM(C50:C53)</f>
        <v>1306942.7400000002</v>
      </c>
      <c r="D49" s="6">
        <f aca="true" t="shared" si="27" ref="D49:J49">SUM(D50:D53)</f>
        <v>0</v>
      </c>
      <c r="E49" s="6">
        <f t="shared" si="27"/>
        <v>1093149.66</v>
      </c>
      <c r="F49" s="6">
        <f t="shared" si="27"/>
        <v>213793.08000000002</v>
      </c>
      <c r="G49" s="6">
        <f t="shared" si="27"/>
        <v>0</v>
      </c>
      <c r="H49" s="6">
        <f t="shared" si="27"/>
        <v>0</v>
      </c>
      <c r="I49" s="6">
        <f t="shared" si="27"/>
        <v>0</v>
      </c>
      <c r="J49" s="6">
        <f t="shared" si="27"/>
        <v>0</v>
      </c>
      <c r="K49" s="6">
        <f>SUM(K50:K53)</f>
        <v>-1306942.7400000002</v>
      </c>
      <c r="L49" s="6">
        <f>SUM(L50:L53)</f>
        <v>0</v>
      </c>
      <c r="M49" s="6">
        <f>SUM(M50:M53)</f>
        <v>-1093149.66</v>
      </c>
      <c r="N49" s="6">
        <f>SUM(N50:N53)</f>
        <v>-213793.08000000002</v>
      </c>
      <c r="O49" s="7">
        <f t="shared" si="2"/>
        <v>0</v>
      </c>
    </row>
    <row r="50" spans="1:15" ht="96.75" customHeight="1" outlineLevel="6">
      <c r="A50" s="8" t="s">
        <v>90</v>
      </c>
      <c r="B50" s="9" t="s">
        <v>91</v>
      </c>
      <c r="C50" s="10">
        <f>SUM(D50:F50)</f>
        <v>131513</v>
      </c>
      <c r="D50" s="10"/>
      <c r="E50" s="10"/>
      <c r="F50" s="10">
        <v>131513</v>
      </c>
      <c r="G50" s="10">
        <f>SUM(H50:J50)</f>
        <v>0</v>
      </c>
      <c r="H50" s="10"/>
      <c r="I50" s="10"/>
      <c r="J50" s="10"/>
      <c r="K50" s="18">
        <f>SUM(L50:N50)</f>
        <v>-131513</v>
      </c>
      <c r="L50" s="10">
        <f aca="true" t="shared" si="28" ref="L50:N53">SUM(H50-D50)</f>
        <v>0</v>
      </c>
      <c r="M50" s="10">
        <f t="shared" si="28"/>
        <v>0</v>
      </c>
      <c r="N50" s="10">
        <f t="shared" si="28"/>
        <v>-131513</v>
      </c>
      <c r="O50" s="12">
        <f t="shared" si="2"/>
        <v>0</v>
      </c>
    </row>
    <row r="51" spans="1:15" ht="193.5" customHeight="1" outlineLevel="6">
      <c r="A51" s="29" t="s">
        <v>150</v>
      </c>
      <c r="B51" s="30" t="s">
        <v>151</v>
      </c>
      <c r="C51" s="10">
        <f>SUM(D51:F51)</f>
        <v>923417.6</v>
      </c>
      <c r="D51" s="10"/>
      <c r="E51" s="10">
        <v>923417.6</v>
      </c>
      <c r="F51" s="10"/>
      <c r="G51" s="10">
        <f>SUM(H51:J51)</f>
        <v>0</v>
      </c>
      <c r="H51" s="10"/>
      <c r="I51" s="10"/>
      <c r="J51" s="10"/>
      <c r="K51" s="18">
        <f>SUM(L51:N51)</f>
        <v>-923417.6</v>
      </c>
      <c r="L51" s="10">
        <f t="shared" si="28"/>
        <v>0</v>
      </c>
      <c r="M51" s="10">
        <f t="shared" si="28"/>
        <v>-923417.6</v>
      </c>
      <c r="N51" s="10">
        <f t="shared" si="28"/>
        <v>0</v>
      </c>
      <c r="O51" s="12">
        <f t="shared" si="2"/>
        <v>0</v>
      </c>
    </row>
    <row r="52" spans="1:15" ht="148.5" customHeight="1" outlineLevel="6">
      <c r="A52" s="29" t="s">
        <v>152</v>
      </c>
      <c r="B52" s="30" t="s">
        <v>153</v>
      </c>
      <c r="C52" s="10">
        <f>SUM(D52:F52)</f>
        <v>169732.06</v>
      </c>
      <c r="D52" s="10"/>
      <c r="E52" s="10">
        <v>169732.06</v>
      </c>
      <c r="F52" s="10"/>
      <c r="G52" s="10">
        <f>SUM(H52:J52)</f>
        <v>0</v>
      </c>
      <c r="H52" s="10"/>
      <c r="I52" s="10"/>
      <c r="J52" s="10"/>
      <c r="K52" s="18">
        <f>SUM(L52:N52)</f>
        <v>-169732.06</v>
      </c>
      <c r="L52" s="10">
        <f t="shared" si="28"/>
        <v>0</v>
      </c>
      <c r="M52" s="10">
        <f t="shared" si="28"/>
        <v>-169732.06</v>
      </c>
      <c r="N52" s="10">
        <f t="shared" si="28"/>
        <v>0</v>
      </c>
      <c r="O52" s="12">
        <f t="shared" si="2"/>
        <v>0</v>
      </c>
    </row>
    <row r="53" spans="1:15" ht="30" customHeight="1" outlineLevel="6">
      <c r="A53" s="31" t="s">
        <v>154</v>
      </c>
      <c r="B53" s="32" t="s">
        <v>155</v>
      </c>
      <c r="C53" s="10">
        <f>SUM(D53:F53)</f>
        <v>82280.08</v>
      </c>
      <c r="D53" s="10"/>
      <c r="E53" s="10"/>
      <c r="F53" s="10">
        <v>82280.08</v>
      </c>
      <c r="G53" s="10">
        <f>SUM(H53:J53)</f>
        <v>0</v>
      </c>
      <c r="H53" s="10"/>
      <c r="I53" s="10"/>
      <c r="J53" s="10"/>
      <c r="K53" s="18">
        <f>SUM(L53:N53)</f>
        <v>-82280.08</v>
      </c>
      <c r="L53" s="10">
        <f t="shared" si="28"/>
        <v>0</v>
      </c>
      <c r="M53" s="10">
        <f t="shared" si="28"/>
        <v>0</v>
      </c>
      <c r="N53" s="10">
        <f t="shared" si="28"/>
        <v>-82280.08</v>
      </c>
      <c r="O53" s="12">
        <f t="shared" si="2"/>
        <v>0</v>
      </c>
    </row>
    <row r="54" spans="1:15" ht="19.5" customHeight="1" outlineLevel="6">
      <c r="A54" s="4" t="s">
        <v>92</v>
      </c>
      <c r="B54" s="5" t="s">
        <v>93</v>
      </c>
      <c r="C54" s="6">
        <f>SUM(C55)</f>
        <v>436116.55</v>
      </c>
      <c r="D54" s="6">
        <f aca="true" t="shared" si="29" ref="D54:N54">SUM(D55)</f>
        <v>0</v>
      </c>
      <c r="E54" s="6">
        <f t="shared" si="29"/>
        <v>0</v>
      </c>
      <c r="F54" s="6">
        <f t="shared" si="29"/>
        <v>436116.55</v>
      </c>
      <c r="G54" s="6">
        <f t="shared" si="29"/>
        <v>0</v>
      </c>
      <c r="H54" s="6">
        <f t="shared" si="29"/>
        <v>0</v>
      </c>
      <c r="I54" s="6">
        <f t="shared" si="29"/>
        <v>0</v>
      </c>
      <c r="J54" s="6">
        <f t="shared" si="29"/>
        <v>0</v>
      </c>
      <c r="K54" s="6">
        <f t="shared" si="29"/>
        <v>-436116.55</v>
      </c>
      <c r="L54" s="6">
        <f t="shared" si="29"/>
        <v>0</v>
      </c>
      <c r="M54" s="6">
        <f t="shared" si="29"/>
        <v>0</v>
      </c>
      <c r="N54" s="6">
        <f t="shared" si="29"/>
        <v>-436116.55</v>
      </c>
      <c r="O54" s="7">
        <f t="shared" si="2"/>
        <v>0</v>
      </c>
    </row>
    <row r="55" spans="1:15" ht="62.25" customHeight="1" outlineLevel="6">
      <c r="A55" s="4" t="s">
        <v>94</v>
      </c>
      <c r="B55" s="5" t="s">
        <v>95</v>
      </c>
      <c r="C55" s="6">
        <f>SUM(C56:C57)</f>
        <v>436116.55</v>
      </c>
      <c r="D55" s="6">
        <f aca="true" t="shared" si="30" ref="D55:N55">SUM(D56:D57)</f>
        <v>0</v>
      </c>
      <c r="E55" s="6">
        <f t="shared" si="30"/>
        <v>0</v>
      </c>
      <c r="F55" s="6">
        <f t="shared" si="30"/>
        <v>436116.55</v>
      </c>
      <c r="G55" s="6">
        <f t="shared" si="30"/>
        <v>0</v>
      </c>
      <c r="H55" s="6">
        <f t="shared" si="30"/>
        <v>0</v>
      </c>
      <c r="I55" s="6">
        <f t="shared" si="30"/>
        <v>0</v>
      </c>
      <c r="J55" s="6">
        <f t="shared" si="30"/>
        <v>0</v>
      </c>
      <c r="K55" s="6">
        <f t="shared" si="30"/>
        <v>-436116.55</v>
      </c>
      <c r="L55" s="6">
        <f t="shared" si="30"/>
        <v>0</v>
      </c>
      <c r="M55" s="6">
        <f t="shared" si="30"/>
        <v>0</v>
      </c>
      <c r="N55" s="6">
        <f t="shared" si="30"/>
        <v>-436116.55</v>
      </c>
      <c r="O55" s="7">
        <f t="shared" si="2"/>
        <v>0</v>
      </c>
    </row>
    <row r="56" spans="1:15" ht="33" customHeight="1" outlineLevel="6">
      <c r="A56" s="8" t="s">
        <v>96</v>
      </c>
      <c r="B56" s="9" t="s">
        <v>97</v>
      </c>
      <c r="C56" s="10">
        <f>SUM(D56:F56)</f>
        <v>331323.19</v>
      </c>
      <c r="D56" s="10"/>
      <c r="E56" s="10"/>
      <c r="F56" s="10">
        <v>331323.19</v>
      </c>
      <c r="G56" s="10">
        <f>SUM(H56:J56)</f>
        <v>0</v>
      </c>
      <c r="H56" s="10"/>
      <c r="I56" s="10"/>
      <c r="J56" s="10"/>
      <c r="K56" s="10">
        <f>SUM(L56:N56)</f>
        <v>-331323.19</v>
      </c>
      <c r="L56" s="10">
        <f aca="true" t="shared" si="31" ref="L56:N57">SUM(H56-D56)</f>
        <v>0</v>
      </c>
      <c r="M56" s="10">
        <f t="shared" si="31"/>
        <v>0</v>
      </c>
      <c r="N56" s="10">
        <f t="shared" si="31"/>
        <v>-331323.19</v>
      </c>
      <c r="O56" s="12">
        <f t="shared" si="2"/>
        <v>0</v>
      </c>
    </row>
    <row r="57" spans="1:15" ht="63.75" customHeight="1" outlineLevel="2">
      <c r="A57" s="8" t="s">
        <v>98</v>
      </c>
      <c r="B57" s="9" t="s">
        <v>99</v>
      </c>
      <c r="C57" s="10">
        <f>SUM(D57:F57)</f>
        <v>104793.36</v>
      </c>
      <c r="D57" s="10"/>
      <c r="E57" s="10"/>
      <c r="F57" s="10">
        <v>104793.36</v>
      </c>
      <c r="G57" s="10">
        <f>SUM(H57:J57)</f>
        <v>0</v>
      </c>
      <c r="H57" s="10"/>
      <c r="I57" s="10"/>
      <c r="J57" s="10"/>
      <c r="K57" s="10">
        <f>SUM(L57:N57)</f>
        <v>-104793.36</v>
      </c>
      <c r="L57" s="10">
        <f t="shared" si="31"/>
        <v>0</v>
      </c>
      <c r="M57" s="10">
        <f t="shared" si="31"/>
        <v>0</v>
      </c>
      <c r="N57" s="10">
        <f t="shared" si="31"/>
        <v>-104793.36</v>
      </c>
      <c r="O57" s="12">
        <f t="shared" si="2"/>
        <v>0</v>
      </c>
    </row>
    <row r="58" spans="1:15" ht="83.25" customHeight="1" outlineLevel="4">
      <c r="A58" s="4" t="s">
        <v>100</v>
      </c>
      <c r="B58" s="5" t="s">
        <v>101</v>
      </c>
      <c r="C58" s="6">
        <f>SUM(C59+C62)</f>
        <v>359716.51</v>
      </c>
      <c r="D58" s="6">
        <f aca="true" t="shared" si="32" ref="D58:N58">SUM(D59+D62)</f>
        <v>0</v>
      </c>
      <c r="E58" s="6">
        <f t="shared" si="32"/>
        <v>0</v>
      </c>
      <c r="F58" s="6">
        <f t="shared" si="32"/>
        <v>359716.51</v>
      </c>
      <c r="G58" s="6">
        <f t="shared" si="32"/>
        <v>621135.1900000001</v>
      </c>
      <c r="H58" s="6">
        <f t="shared" si="32"/>
        <v>0</v>
      </c>
      <c r="I58" s="6">
        <f t="shared" si="32"/>
        <v>0</v>
      </c>
      <c r="J58" s="6">
        <f t="shared" si="32"/>
        <v>621135.1900000001</v>
      </c>
      <c r="K58" s="6">
        <f t="shared" si="32"/>
        <v>261418.68000000002</v>
      </c>
      <c r="L58" s="6">
        <f t="shared" si="32"/>
        <v>0</v>
      </c>
      <c r="M58" s="6">
        <f t="shared" si="32"/>
        <v>0</v>
      </c>
      <c r="N58" s="6">
        <f t="shared" si="32"/>
        <v>261418.68000000002</v>
      </c>
      <c r="O58" s="7">
        <f t="shared" si="2"/>
        <v>172.673528384894</v>
      </c>
    </row>
    <row r="59" spans="1:15" ht="33.75" customHeight="1" outlineLevel="6">
      <c r="A59" s="4" t="s">
        <v>102</v>
      </c>
      <c r="B59" s="5" t="s">
        <v>103</v>
      </c>
      <c r="C59" s="6">
        <f>SUM(C60:C61)</f>
        <v>180175.19</v>
      </c>
      <c r="D59" s="6">
        <f aca="true" t="shared" si="33" ref="D59:N59">SUM(D60:D61)</f>
        <v>0</v>
      </c>
      <c r="E59" s="6">
        <f t="shared" si="33"/>
        <v>0</v>
      </c>
      <c r="F59" s="6">
        <f t="shared" si="33"/>
        <v>180175.19</v>
      </c>
      <c r="G59" s="6">
        <f t="shared" si="33"/>
        <v>435148.77</v>
      </c>
      <c r="H59" s="6">
        <f t="shared" si="33"/>
        <v>0</v>
      </c>
      <c r="I59" s="6">
        <f t="shared" si="33"/>
        <v>0</v>
      </c>
      <c r="J59" s="6">
        <f t="shared" si="33"/>
        <v>435148.77</v>
      </c>
      <c r="K59" s="6">
        <f t="shared" si="33"/>
        <v>254973.58000000002</v>
      </c>
      <c r="L59" s="6">
        <f t="shared" si="33"/>
        <v>0</v>
      </c>
      <c r="M59" s="6">
        <f t="shared" si="33"/>
        <v>0</v>
      </c>
      <c r="N59" s="6">
        <f t="shared" si="33"/>
        <v>254973.58000000002</v>
      </c>
      <c r="O59" s="7">
        <f t="shared" si="2"/>
        <v>241.5142562080828</v>
      </c>
    </row>
    <row r="60" spans="1:15" ht="33" customHeight="1" outlineLevel="6">
      <c r="A60" s="8" t="s">
        <v>104</v>
      </c>
      <c r="B60" s="9" t="s">
        <v>105</v>
      </c>
      <c r="C60" s="10">
        <f>SUM(D60:F60)</f>
        <v>45000</v>
      </c>
      <c r="D60" s="10"/>
      <c r="E60" s="10"/>
      <c r="F60" s="10">
        <v>45000</v>
      </c>
      <c r="G60" s="10">
        <f>SUM(H60:J60)</f>
        <v>302218.96</v>
      </c>
      <c r="H60" s="10"/>
      <c r="I60" s="10"/>
      <c r="J60" s="10">
        <v>302218.96</v>
      </c>
      <c r="K60" s="10">
        <f>SUM(L60:N60)</f>
        <v>257218.96000000002</v>
      </c>
      <c r="L60" s="10">
        <f aca="true" t="shared" si="34" ref="L60:N61">SUM(H60-D60)</f>
        <v>0</v>
      </c>
      <c r="M60" s="10">
        <f t="shared" si="34"/>
        <v>0</v>
      </c>
      <c r="N60" s="10">
        <f t="shared" si="34"/>
        <v>257218.96000000002</v>
      </c>
      <c r="O60" s="12">
        <f t="shared" si="2"/>
        <v>671.5976888888889</v>
      </c>
    </row>
    <row r="61" spans="1:15" ht="45.75" customHeight="1" outlineLevel="2">
      <c r="A61" s="8" t="s">
        <v>106</v>
      </c>
      <c r="B61" s="9" t="s">
        <v>107</v>
      </c>
      <c r="C61" s="10">
        <f>SUM(D61:F61)</f>
        <v>135175.19</v>
      </c>
      <c r="D61" s="10"/>
      <c r="E61" s="10"/>
      <c r="F61" s="10">
        <v>135175.19</v>
      </c>
      <c r="G61" s="10">
        <f>SUM(H61:J61)</f>
        <v>132929.81</v>
      </c>
      <c r="H61" s="10"/>
      <c r="I61" s="10"/>
      <c r="J61" s="10">
        <v>132929.81</v>
      </c>
      <c r="K61" s="10">
        <f>SUM(L61:N61)</f>
        <v>-2245.3800000000047</v>
      </c>
      <c r="L61" s="10">
        <f t="shared" si="34"/>
        <v>0</v>
      </c>
      <c r="M61" s="10">
        <f t="shared" si="34"/>
        <v>0</v>
      </c>
      <c r="N61" s="10">
        <f t="shared" si="34"/>
        <v>-2245.3800000000047</v>
      </c>
      <c r="O61" s="12">
        <f t="shared" si="2"/>
        <v>98.33891115669968</v>
      </c>
    </row>
    <row r="62" spans="1:15" ht="66" customHeight="1" outlineLevel="4">
      <c r="A62" s="4" t="s">
        <v>108</v>
      </c>
      <c r="B62" s="5" t="s">
        <v>109</v>
      </c>
      <c r="C62" s="6">
        <f>SUM(C63)</f>
        <v>179541.32</v>
      </c>
      <c r="D62" s="6">
        <f aca="true" t="shared" si="35" ref="D62:N62">SUM(D63)</f>
        <v>0</v>
      </c>
      <c r="E62" s="6">
        <f t="shared" si="35"/>
        <v>0</v>
      </c>
      <c r="F62" s="6">
        <f t="shared" si="35"/>
        <v>179541.32</v>
      </c>
      <c r="G62" s="6">
        <f t="shared" si="35"/>
        <v>185986.42</v>
      </c>
      <c r="H62" s="6">
        <f t="shared" si="35"/>
        <v>0</v>
      </c>
      <c r="I62" s="6">
        <f t="shared" si="35"/>
        <v>0</v>
      </c>
      <c r="J62" s="6">
        <f t="shared" si="35"/>
        <v>185986.42</v>
      </c>
      <c r="K62" s="6">
        <f t="shared" si="35"/>
        <v>6445.100000000006</v>
      </c>
      <c r="L62" s="6">
        <f t="shared" si="35"/>
        <v>0</v>
      </c>
      <c r="M62" s="6">
        <f t="shared" si="35"/>
        <v>0</v>
      </c>
      <c r="N62" s="6">
        <f t="shared" si="35"/>
        <v>6445.100000000006</v>
      </c>
      <c r="O62" s="7">
        <f t="shared" si="2"/>
        <v>103.58975861378316</v>
      </c>
    </row>
    <row r="63" spans="1:15" ht="65.25" customHeight="1" outlineLevel="6">
      <c r="A63" s="8" t="s">
        <v>110</v>
      </c>
      <c r="B63" s="9" t="s">
        <v>111</v>
      </c>
      <c r="C63" s="10">
        <f>SUM(D63:F63)</f>
        <v>179541.32</v>
      </c>
      <c r="D63" s="10"/>
      <c r="E63" s="10"/>
      <c r="F63" s="10">
        <v>179541.32</v>
      </c>
      <c r="G63" s="10">
        <f>SUM(H63:J63)</f>
        <v>185986.42</v>
      </c>
      <c r="H63" s="10"/>
      <c r="I63" s="10"/>
      <c r="J63" s="10">
        <v>185986.42</v>
      </c>
      <c r="K63" s="10">
        <f>SUM(L63:N63)</f>
        <v>6445.100000000006</v>
      </c>
      <c r="L63" s="10">
        <f>SUM(H63-D63)</f>
        <v>0</v>
      </c>
      <c r="M63" s="10">
        <f>SUM(I63-E63)</f>
        <v>0</v>
      </c>
      <c r="N63" s="10">
        <f>SUM(J63-F63)</f>
        <v>6445.100000000006</v>
      </c>
      <c r="O63" s="12">
        <f t="shared" si="2"/>
        <v>103.58975861378316</v>
      </c>
    </row>
    <row r="64" spans="1:15" ht="42" customHeight="1" outlineLevel="6">
      <c r="A64" s="14" t="s">
        <v>156</v>
      </c>
      <c r="B64" s="28" t="s">
        <v>157</v>
      </c>
      <c r="C64" s="17">
        <f>SUM(C65)</f>
        <v>4173092.4</v>
      </c>
      <c r="D64" s="17">
        <f aca="true" t="shared" si="36" ref="D64:N65">SUM(D65)</f>
        <v>0</v>
      </c>
      <c r="E64" s="17">
        <f t="shared" si="36"/>
        <v>0</v>
      </c>
      <c r="F64" s="17">
        <f t="shared" si="36"/>
        <v>4173092.4</v>
      </c>
      <c r="G64" s="17">
        <f t="shared" si="36"/>
        <v>0</v>
      </c>
      <c r="H64" s="17">
        <f t="shared" si="36"/>
        <v>0</v>
      </c>
      <c r="I64" s="17">
        <f t="shared" si="36"/>
        <v>0</v>
      </c>
      <c r="J64" s="17">
        <f t="shared" si="36"/>
        <v>0</v>
      </c>
      <c r="K64" s="17">
        <f t="shared" si="36"/>
        <v>-4173092.4</v>
      </c>
      <c r="L64" s="17">
        <f t="shared" si="36"/>
        <v>0</v>
      </c>
      <c r="M64" s="17">
        <f t="shared" si="36"/>
        <v>0</v>
      </c>
      <c r="N64" s="17">
        <f t="shared" si="36"/>
        <v>-4173092.4</v>
      </c>
      <c r="O64" s="12">
        <f t="shared" si="2"/>
        <v>0</v>
      </c>
    </row>
    <row r="65" spans="1:15" ht="53.25" customHeight="1" outlineLevel="6">
      <c r="A65" s="14" t="s">
        <v>158</v>
      </c>
      <c r="B65" s="28" t="s">
        <v>159</v>
      </c>
      <c r="C65" s="17">
        <f>SUM(C66)</f>
        <v>4173092.4</v>
      </c>
      <c r="D65" s="17">
        <f t="shared" si="36"/>
        <v>0</v>
      </c>
      <c r="E65" s="17">
        <f t="shared" si="36"/>
        <v>0</v>
      </c>
      <c r="F65" s="17">
        <f t="shared" si="36"/>
        <v>4173092.4</v>
      </c>
      <c r="G65" s="17">
        <f t="shared" si="36"/>
        <v>0</v>
      </c>
      <c r="H65" s="17">
        <f t="shared" si="36"/>
        <v>0</v>
      </c>
      <c r="I65" s="17">
        <f t="shared" si="36"/>
        <v>0</v>
      </c>
      <c r="J65" s="17">
        <f t="shared" si="36"/>
        <v>0</v>
      </c>
      <c r="K65" s="17">
        <f t="shared" si="36"/>
        <v>-4173092.4</v>
      </c>
      <c r="L65" s="17">
        <f t="shared" si="36"/>
        <v>0</v>
      </c>
      <c r="M65" s="17">
        <f t="shared" si="36"/>
        <v>0</v>
      </c>
      <c r="N65" s="17">
        <f t="shared" si="36"/>
        <v>-4173092.4</v>
      </c>
      <c r="O65" s="12">
        <f t="shared" si="2"/>
        <v>0</v>
      </c>
    </row>
    <row r="66" spans="1:15" ht="65.25" customHeight="1" outlineLevel="6">
      <c r="A66" s="29" t="s">
        <v>160</v>
      </c>
      <c r="B66" s="30" t="s">
        <v>161</v>
      </c>
      <c r="C66" s="10">
        <f>SUM(D66:F66)</f>
        <v>4173092.4</v>
      </c>
      <c r="D66" s="10"/>
      <c r="E66" s="10"/>
      <c r="F66" s="10">
        <v>4173092.4</v>
      </c>
      <c r="G66" s="10">
        <f>SUM(H66:J66)</f>
        <v>0</v>
      </c>
      <c r="H66" s="10"/>
      <c r="I66" s="10"/>
      <c r="J66" s="10"/>
      <c r="K66" s="10">
        <f>SUM(L66:N66)</f>
        <v>-4173092.4</v>
      </c>
      <c r="L66" s="10">
        <f>SUM(H66-D66)</f>
        <v>0</v>
      </c>
      <c r="M66" s="10">
        <f>SUM(I66-E66)</f>
        <v>0</v>
      </c>
      <c r="N66" s="10">
        <f>SUM(J66-F66)</f>
        <v>-4173092.4</v>
      </c>
      <c r="O66" s="12">
        <f t="shared" si="2"/>
        <v>0</v>
      </c>
    </row>
    <row r="67" spans="1:15" ht="85.5" customHeight="1" outlineLevel="6">
      <c r="A67" s="14" t="s">
        <v>162</v>
      </c>
      <c r="B67" s="28" t="s">
        <v>163</v>
      </c>
      <c r="C67" s="17">
        <f>SUM(C68)</f>
        <v>70000</v>
      </c>
      <c r="D67" s="17">
        <f aca="true" t="shared" si="37" ref="D67:N68">SUM(D68)</f>
        <v>0</v>
      </c>
      <c r="E67" s="17">
        <f t="shared" si="37"/>
        <v>0</v>
      </c>
      <c r="F67" s="17">
        <f t="shared" si="37"/>
        <v>70000</v>
      </c>
      <c r="G67" s="17">
        <f t="shared" si="37"/>
        <v>12000</v>
      </c>
      <c r="H67" s="17">
        <f t="shared" si="37"/>
        <v>0</v>
      </c>
      <c r="I67" s="17">
        <f t="shared" si="37"/>
        <v>0</v>
      </c>
      <c r="J67" s="17">
        <f t="shared" si="37"/>
        <v>12000</v>
      </c>
      <c r="K67" s="17">
        <f t="shared" si="37"/>
        <v>-58000</v>
      </c>
      <c r="L67" s="17">
        <f t="shared" si="37"/>
        <v>0</v>
      </c>
      <c r="M67" s="17">
        <f t="shared" si="37"/>
        <v>0</v>
      </c>
      <c r="N67" s="17">
        <f t="shared" si="37"/>
        <v>-58000</v>
      </c>
      <c r="O67" s="12">
        <f t="shared" si="2"/>
        <v>17.142857142857142</v>
      </c>
    </row>
    <row r="68" spans="1:15" ht="65.25" customHeight="1" outlineLevel="6">
      <c r="A68" s="14" t="s">
        <v>164</v>
      </c>
      <c r="B68" s="28" t="s">
        <v>165</v>
      </c>
      <c r="C68" s="17">
        <f>SUM(C69)</f>
        <v>70000</v>
      </c>
      <c r="D68" s="17">
        <f t="shared" si="37"/>
        <v>0</v>
      </c>
      <c r="E68" s="17">
        <f t="shared" si="37"/>
        <v>0</v>
      </c>
      <c r="F68" s="17">
        <f t="shared" si="37"/>
        <v>70000</v>
      </c>
      <c r="G68" s="17">
        <f t="shared" si="37"/>
        <v>12000</v>
      </c>
      <c r="H68" s="17">
        <f t="shared" si="37"/>
        <v>0</v>
      </c>
      <c r="I68" s="17">
        <f t="shared" si="37"/>
        <v>0</v>
      </c>
      <c r="J68" s="17">
        <f t="shared" si="37"/>
        <v>12000</v>
      </c>
      <c r="K68" s="17">
        <f t="shared" si="37"/>
        <v>-58000</v>
      </c>
      <c r="L68" s="17">
        <f t="shared" si="37"/>
        <v>0</v>
      </c>
      <c r="M68" s="17">
        <f t="shared" si="37"/>
        <v>0</v>
      </c>
      <c r="N68" s="17">
        <f t="shared" si="37"/>
        <v>-58000</v>
      </c>
      <c r="O68" s="12">
        <f t="shared" si="2"/>
        <v>17.142857142857142</v>
      </c>
    </row>
    <row r="69" spans="1:15" ht="65.25" customHeight="1" outlineLevel="6">
      <c r="A69" s="33" t="s">
        <v>83</v>
      </c>
      <c r="B69" s="30" t="s">
        <v>166</v>
      </c>
      <c r="C69" s="10">
        <f>SUM(D69:F69)</f>
        <v>70000</v>
      </c>
      <c r="D69" s="10"/>
      <c r="E69" s="10"/>
      <c r="F69" s="10">
        <v>70000</v>
      </c>
      <c r="G69" s="10">
        <f>SUM(H69:J69)</f>
        <v>12000</v>
      </c>
      <c r="H69" s="10"/>
      <c r="I69" s="10"/>
      <c r="J69" s="10">
        <v>12000</v>
      </c>
      <c r="K69" s="10">
        <f>SUM(L69:N69)</f>
        <v>-58000</v>
      </c>
      <c r="L69" s="10">
        <f>SUM(H69-D69)</f>
        <v>0</v>
      </c>
      <c r="M69" s="10">
        <f>SUM(I69-E69)</f>
        <v>0</v>
      </c>
      <c r="N69" s="10">
        <f>SUM(J69-F69)</f>
        <v>-58000</v>
      </c>
      <c r="O69" s="12">
        <f t="shared" si="2"/>
        <v>17.142857142857142</v>
      </c>
    </row>
    <row r="70" spans="1:15" ht="66.75" customHeight="1" outlineLevel="6">
      <c r="A70" s="4" t="s">
        <v>112</v>
      </c>
      <c r="B70" s="5" t="s">
        <v>113</v>
      </c>
      <c r="C70" s="6">
        <f>SUM(C71+C74)</f>
        <v>27035.52</v>
      </c>
      <c r="D70" s="6">
        <f aca="true" t="shared" si="38" ref="D70:N70">SUM(D71+D74)</f>
        <v>0</v>
      </c>
      <c r="E70" s="6">
        <f t="shared" si="38"/>
        <v>0</v>
      </c>
      <c r="F70" s="6">
        <f t="shared" si="38"/>
        <v>27035.52</v>
      </c>
      <c r="G70" s="6">
        <f t="shared" si="38"/>
        <v>16113.04</v>
      </c>
      <c r="H70" s="6">
        <f t="shared" si="38"/>
        <v>0</v>
      </c>
      <c r="I70" s="6">
        <f t="shared" si="38"/>
        <v>0</v>
      </c>
      <c r="J70" s="6">
        <f t="shared" si="38"/>
        <v>16113.04</v>
      </c>
      <c r="K70" s="6">
        <f t="shared" si="38"/>
        <v>-10922.48</v>
      </c>
      <c r="L70" s="6">
        <f t="shared" si="38"/>
        <v>0</v>
      </c>
      <c r="M70" s="6">
        <f t="shared" si="38"/>
        <v>0</v>
      </c>
      <c r="N70" s="6">
        <f t="shared" si="38"/>
        <v>-10922.48</v>
      </c>
      <c r="O70" s="7">
        <f t="shared" si="2"/>
        <v>59.59951944700897</v>
      </c>
    </row>
    <row r="71" spans="1:15" ht="34.5" customHeight="1" outlineLevel="6">
      <c r="A71" s="4" t="s">
        <v>114</v>
      </c>
      <c r="B71" s="5" t="s">
        <v>115</v>
      </c>
      <c r="C71" s="6">
        <f>SUM(C72)</f>
        <v>10100</v>
      </c>
      <c r="D71" s="6">
        <f aca="true" t="shared" si="39" ref="D71:N71">SUM(D72)</f>
        <v>0</v>
      </c>
      <c r="E71" s="6">
        <f t="shared" si="39"/>
        <v>0</v>
      </c>
      <c r="F71" s="6">
        <f t="shared" si="39"/>
        <v>10100</v>
      </c>
      <c r="G71" s="6">
        <f t="shared" si="39"/>
        <v>10018</v>
      </c>
      <c r="H71" s="6">
        <f t="shared" si="39"/>
        <v>0</v>
      </c>
      <c r="I71" s="6">
        <f t="shared" si="39"/>
        <v>0</v>
      </c>
      <c r="J71" s="6">
        <f t="shared" si="39"/>
        <v>10018</v>
      </c>
      <c r="K71" s="6">
        <f t="shared" si="39"/>
        <v>-82</v>
      </c>
      <c r="L71" s="6">
        <f t="shared" si="39"/>
        <v>0</v>
      </c>
      <c r="M71" s="6">
        <f t="shared" si="39"/>
        <v>0</v>
      </c>
      <c r="N71" s="6">
        <f t="shared" si="39"/>
        <v>-82</v>
      </c>
      <c r="O71" s="7">
        <f t="shared" si="2"/>
        <v>99.18811881188118</v>
      </c>
    </row>
    <row r="72" spans="1:15" ht="36" customHeight="1" outlineLevel="6">
      <c r="A72" s="4" t="s">
        <v>116</v>
      </c>
      <c r="B72" s="5" t="s">
        <v>117</v>
      </c>
      <c r="C72" s="6">
        <f>SUM(C73)</f>
        <v>10100</v>
      </c>
      <c r="D72" s="6">
        <f aca="true" t="shared" si="40" ref="D72:N72">SUM(D73)</f>
        <v>0</v>
      </c>
      <c r="E72" s="6">
        <f t="shared" si="40"/>
        <v>0</v>
      </c>
      <c r="F72" s="6">
        <f t="shared" si="40"/>
        <v>10100</v>
      </c>
      <c r="G72" s="6">
        <f t="shared" si="40"/>
        <v>10018</v>
      </c>
      <c r="H72" s="6">
        <f t="shared" si="40"/>
        <v>0</v>
      </c>
      <c r="I72" s="6">
        <f t="shared" si="40"/>
        <v>0</v>
      </c>
      <c r="J72" s="6">
        <f t="shared" si="40"/>
        <v>10018</v>
      </c>
      <c r="K72" s="6">
        <f t="shared" si="40"/>
        <v>-82</v>
      </c>
      <c r="L72" s="6">
        <f t="shared" si="40"/>
        <v>0</v>
      </c>
      <c r="M72" s="6">
        <f t="shared" si="40"/>
        <v>0</v>
      </c>
      <c r="N72" s="6">
        <f t="shared" si="40"/>
        <v>-82</v>
      </c>
      <c r="O72" s="7">
        <f t="shared" si="2"/>
        <v>99.18811881188118</v>
      </c>
    </row>
    <row r="73" spans="1:15" ht="49.5" customHeight="1" outlineLevel="6">
      <c r="A73" s="8" t="s">
        <v>118</v>
      </c>
      <c r="B73" s="9" t="s">
        <v>119</v>
      </c>
      <c r="C73" s="10">
        <f>SUM(D73:F73)</f>
        <v>10100</v>
      </c>
      <c r="D73" s="10"/>
      <c r="E73" s="10"/>
      <c r="F73" s="10">
        <v>10100</v>
      </c>
      <c r="G73" s="10">
        <f>SUM(H73:J73)</f>
        <v>10018</v>
      </c>
      <c r="H73" s="10"/>
      <c r="I73" s="10"/>
      <c r="J73" s="10">
        <v>10018</v>
      </c>
      <c r="K73" s="10">
        <f>SUM(L73:N73)</f>
        <v>-82</v>
      </c>
      <c r="L73" s="10">
        <f>SUM(H73-D73)</f>
        <v>0</v>
      </c>
      <c r="M73" s="10">
        <f>SUM(I73-E73)</f>
        <v>0</v>
      </c>
      <c r="N73" s="10">
        <f>SUM(J73-F73)</f>
        <v>-82</v>
      </c>
      <c r="O73" s="12">
        <f t="shared" si="2"/>
        <v>99.18811881188118</v>
      </c>
    </row>
    <row r="74" spans="1:15" ht="46.5" customHeight="1" outlineLevel="6">
      <c r="A74" s="4" t="s">
        <v>120</v>
      </c>
      <c r="B74" s="5" t="s">
        <v>121</v>
      </c>
      <c r="C74" s="6">
        <f>SUM(C75)</f>
        <v>16935.52</v>
      </c>
      <c r="D74" s="6">
        <f aca="true" t="shared" si="41" ref="D74:N75">SUM(D75)</f>
        <v>0</v>
      </c>
      <c r="E74" s="6">
        <f t="shared" si="41"/>
        <v>0</v>
      </c>
      <c r="F74" s="6">
        <f t="shared" si="41"/>
        <v>16935.52</v>
      </c>
      <c r="G74" s="6">
        <f t="shared" si="41"/>
        <v>6095.04</v>
      </c>
      <c r="H74" s="6">
        <f t="shared" si="41"/>
        <v>0</v>
      </c>
      <c r="I74" s="6">
        <f t="shared" si="41"/>
        <v>0</v>
      </c>
      <c r="J74" s="6">
        <f t="shared" si="41"/>
        <v>6095.04</v>
      </c>
      <c r="K74" s="6">
        <f t="shared" si="41"/>
        <v>-10840.48</v>
      </c>
      <c r="L74" s="6">
        <f t="shared" si="41"/>
        <v>0</v>
      </c>
      <c r="M74" s="6">
        <f t="shared" si="41"/>
        <v>0</v>
      </c>
      <c r="N74" s="6">
        <f t="shared" si="41"/>
        <v>-10840.48</v>
      </c>
      <c r="O74" s="7">
        <f t="shared" si="2"/>
        <v>35.98968322200913</v>
      </c>
    </row>
    <row r="75" spans="1:15" ht="63.75" customHeight="1" outlineLevel="6">
      <c r="A75" s="4" t="s">
        <v>122</v>
      </c>
      <c r="B75" s="5" t="s">
        <v>123</v>
      </c>
      <c r="C75" s="6">
        <f>SUM(C76)</f>
        <v>16935.52</v>
      </c>
      <c r="D75" s="6">
        <f t="shared" si="41"/>
        <v>0</v>
      </c>
      <c r="E75" s="6">
        <f t="shared" si="41"/>
        <v>0</v>
      </c>
      <c r="F75" s="6">
        <f t="shared" si="41"/>
        <v>16935.52</v>
      </c>
      <c r="G75" s="6">
        <f t="shared" si="41"/>
        <v>6095.04</v>
      </c>
      <c r="H75" s="6">
        <f t="shared" si="41"/>
        <v>0</v>
      </c>
      <c r="I75" s="6">
        <f t="shared" si="41"/>
        <v>0</v>
      </c>
      <c r="J75" s="6">
        <f t="shared" si="41"/>
        <v>6095.04</v>
      </c>
      <c r="K75" s="6">
        <f t="shared" si="41"/>
        <v>-10840.48</v>
      </c>
      <c r="L75" s="6">
        <f t="shared" si="41"/>
        <v>0</v>
      </c>
      <c r="M75" s="6">
        <f t="shared" si="41"/>
        <v>0</v>
      </c>
      <c r="N75" s="6">
        <f t="shared" si="41"/>
        <v>-10840.48</v>
      </c>
      <c r="O75" s="7">
        <f t="shared" si="2"/>
        <v>35.98968322200913</v>
      </c>
    </row>
    <row r="76" spans="1:15" ht="48.75" customHeight="1" outlineLevel="6">
      <c r="A76" s="8" t="s">
        <v>124</v>
      </c>
      <c r="B76" s="9" t="s">
        <v>125</v>
      </c>
      <c r="C76" s="10">
        <f>SUM(D76:F76)</f>
        <v>16935.52</v>
      </c>
      <c r="D76" s="10"/>
      <c r="E76" s="10"/>
      <c r="F76" s="10">
        <v>16935.52</v>
      </c>
      <c r="G76" s="10">
        <f>SUM(H76:J76)</f>
        <v>6095.04</v>
      </c>
      <c r="H76" s="10"/>
      <c r="I76" s="10"/>
      <c r="J76" s="10">
        <v>6095.04</v>
      </c>
      <c r="K76" s="10">
        <f>SUM(L76:N76)</f>
        <v>-10840.48</v>
      </c>
      <c r="L76" s="10">
        <f>SUM(H76-D76)</f>
        <v>0</v>
      </c>
      <c r="M76" s="10">
        <f>SUM(I76-E76)</f>
        <v>0</v>
      </c>
      <c r="N76" s="10">
        <f>SUM(J76-F76)</f>
        <v>-10840.48</v>
      </c>
      <c r="O76" s="12">
        <f t="shared" si="2"/>
        <v>35.98968322200913</v>
      </c>
    </row>
    <row r="77" spans="1:15" ht="78.75" customHeight="1" outlineLevel="6">
      <c r="A77" s="4" t="s">
        <v>126</v>
      </c>
      <c r="B77" s="5" t="s">
        <v>127</v>
      </c>
      <c r="C77" s="6">
        <f>SUM(C78+C84)</f>
        <v>444050.61</v>
      </c>
      <c r="D77" s="6">
        <f aca="true" t="shared" si="42" ref="D77:J77">SUM(D78+D84)</f>
        <v>0</v>
      </c>
      <c r="E77" s="6">
        <f t="shared" si="42"/>
        <v>0</v>
      </c>
      <c r="F77" s="6">
        <f t="shared" si="42"/>
        <v>444050.61</v>
      </c>
      <c r="G77" s="6">
        <f t="shared" si="42"/>
        <v>640965.01</v>
      </c>
      <c r="H77" s="6">
        <f t="shared" si="42"/>
        <v>0</v>
      </c>
      <c r="I77" s="6">
        <f t="shared" si="42"/>
        <v>0</v>
      </c>
      <c r="J77" s="6">
        <f t="shared" si="42"/>
        <v>640965.01</v>
      </c>
      <c r="K77" s="6">
        <f>SUM(K78+K84)</f>
        <v>196914.40000000002</v>
      </c>
      <c r="L77" s="6">
        <f>SUM(L78+L84)</f>
        <v>0</v>
      </c>
      <c r="M77" s="6">
        <f>SUM(M78+M84)</f>
        <v>0</v>
      </c>
      <c r="N77" s="6">
        <f>SUM(N78+N84)</f>
        <v>196914.40000000002</v>
      </c>
      <c r="O77" s="7">
        <f t="shared" si="2"/>
        <v>144.3450353553168</v>
      </c>
    </row>
    <row r="78" spans="1:15" ht="64.5" customHeight="1" outlineLevel="6">
      <c r="A78" s="4" t="s">
        <v>128</v>
      </c>
      <c r="B78" s="5" t="s">
        <v>129</v>
      </c>
      <c r="C78" s="6">
        <f>SUM(C79)</f>
        <v>444050.61</v>
      </c>
      <c r="D78" s="6">
        <f aca="true" t="shared" si="43" ref="D78:N78">SUM(D79)</f>
        <v>0</v>
      </c>
      <c r="E78" s="6">
        <f t="shared" si="43"/>
        <v>0</v>
      </c>
      <c r="F78" s="6">
        <f t="shared" si="43"/>
        <v>444050.61</v>
      </c>
      <c r="G78" s="6">
        <f t="shared" si="43"/>
        <v>634965.01</v>
      </c>
      <c r="H78" s="6">
        <f t="shared" si="43"/>
        <v>0</v>
      </c>
      <c r="I78" s="6">
        <f t="shared" si="43"/>
        <v>0</v>
      </c>
      <c r="J78" s="6">
        <f t="shared" si="43"/>
        <v>634965.01</v>
      </c>
      <c r="K78" s="6">
        <f t="shared" si="43"/>
        <v>190914.40000000002</v>
      </c>
      <c r="L78" s="6">
        <f t="shared" si="43"/>
        <v>0</v>
      </c>
      <c r="M78" s="6">
        <f t="shared" si="43"/>
        <v>0</v>
      </c>
      <c r="N78" s="6">
        <f t="shared" si="43"/>
        <v>190914.40000000002</v>
      </c>
      <c r="O78" s="7">
        <f t="shared" si="2"/>
        <v>142.99383802220203</v>
      </c>
    </row>
    <row r="79" spans="1:15" ht="49.5" customHeight="1" outlineLevel="6">
      <c r="A79" s="4" t="s">
        <v>130</v>
      </c>
      <c r="B79" s="5" t="s">
        <v>131</v>
      </c>
      <c r="C79" s="6">
        <f>SUM(C82:C83)</f>
        <v>444050.61</v>
      </c>
      <c r="D79" s="6">
        <f>SUM(D82:D83)</f>
        <v>0</v>
      </c>
      <c r="E79" s="6">
        <f>SUM(E82:E83)</f>
        <v>0</v>
      </c>
      <c r="F79" s="6">
        <f>SUM(F82:F83)</f>
        <v>444050.61</v>
      </c>
      <c r="G79" s="6">
        <f aca="true" t="shared" si="44" ref="G79:N79">SUM(G80:G83)</f>
        <v>634965.01</v>
      </c>
      <c r="H79" s="6">
        <f t="shared" si="44"/>
        <v>0</v>
      </c>
      <c r="I79" s="6">
        <f t="shared" si="44"/>
        <v>0</v>
      </c>
      <c r="J79" s="6">
        <f t="shared" si="44"/>
        <v>634965.01</v>
      </c>
      <c r="K79" s="6">
        <f t="shared" si="44"/>
        <v>190914.40000000002</v>
      </c>
      <c r="L79" s="6">
        <f t="shared" si="44"/>
        <v>0</v>
      </c>
      <c r="M79" s="6">
        <f t="shared" si="44"/>
        <v>0</v>
      </c>
      <c r="N79" s="6">
        <f t="shared" si="44"/>
        <v>190914.40000000002</v>
      </c>
      <c r="O79" s="7">
        <f aca="true" t="shared" si="45" ref="O79:O87">SUM(G79/C79)*100</f>
        <v>142.99383802220203</v>
      </c>
    </row>
    <row r="80" spans="1:15" ht="49.5" customHeight="1" outlineLevel="6">
      <c r="A80" s="38" t="s">
        <v>98</v>
      </c>
      <c r="B80" s="40">
        <v>1210102053</v>
      </c>
      <c r="C80" s="18">
        <f>SUM(D80:F80)</f>
        <v>0</v>
      </c>
      <c r="D80" s="18"/>
      <c r="E80" s="18"/>
      <c r="F80" s="18"/>
      <c r="G80" s="18">
        <f>SUM(H80:J80)</f>
        <v>59368.93</v>
      </c>
      <c r="H80" s="18"/>
      <c r="I80" s="18"/>
      <c r="J80" s="18">
        <v>59368.93</v>
      </c>
      <c r="K80" s="10">
        <f>SUM(L80:N80)</f>
        <v>59368.93</v>
      </c>
      <c r="L80" s="10">
        <f aca="true" t="shared" si="46" ref="L80:N83">SUM(H80-D80)</f>
        <v>0</v>
      </c>
      <c r="M80" s="10">
        <f t="shared" si="46"/>
        <v>0</v>
      </c>
      <c r="N80" s="10">
        <f t="shared" si="46"/>
        <v>59368.93</v>
      </c>
      <c r="O80" s="12" t="e">
        <f t="shared" si="45"/>
        <v>#DIV/0!</v>
      </c>
    </row>
    <row r="81" spans="1:15" ht="82.5" customHeight="1" outlineLevel="6">
      <c r="A81" s="38" t="s">
        <v>178</v>
      </c>
      <c r="B81" s="40">
        <v>1210102071</v>
      </c>
      <c r="C81" s="18">
        <f>SUM(D81:F81)</f>
        <v>0</v>
      </c>
      <c r="D81" s="18"/>
      <c r="E81" s="18"/>
      <c r="F81" s="18"/>
      <c r="G81" s="18">
        <f>SUM(H81:J81)</f>
        <v>8800</v>
      </c>
      <c r="H81" s="18"/>
      <c r="I81" s="18"/>
      <c r="J81" s="18">
        <v>8800</v>
      </c>
      <c r="K81" s="10">
        <f>SUM(L81:N81)</f>
        <v>8800</v>
      </c>
      <c r="L81" s="10">
        <f t="shared" si="46"/>
        <v>0</v>
      </c>
      <c r="M81" s="10">
        <f t="shared" si="46"/>
        <v>0</v>
      </c>
      <c r="N81" s="10">
        <f t="shared" si="46"/>
        <v>8800</v>
      </c>
      <c r="O81" s="12" t="e">
        <f t="shared" si="45"/>
        <v>#DIV/0!</v>
      </c>
    </row>
    <row r="82" spans="1:15" ht="49.5" customHeight="1" outlineLevel="6">
      <c r="A82" s="8" t="s">
        <v>132</v>
      </c>
      <c r="B82" s="9" t="s">
        <v>133</v>
      </c>
      <c r="C82" s="10">
        <f>SUM(D82:F82)</f>
        <v>0</v>
      </c>
      <c r="D82" s="18"/>
      <c r="E82" s="18"/>
      <c r="F82" s="18"/>
      <c r="G82" s="10">
        <f>SUM(H82:J82)</f>
        <v>566796.08</v>
      </c>
      <c r="H82" s="18"/>
      <c r="I82" s="18"/>
      <c r="J82" s="18">
        <v>566796.08</v>
      </c>
      <c r="K82" s="10">
        <f>SUM(L82:N82)</f>
        <v>566796.08</v>
      </c>
      <c r="L82" s="10">
        <f t="shared" si="46"/>
        <v>0</v>
      </c>
      <c r="M82" s="10">
        <f t="shared" si="46"/>
        <v>0</v>
      </c>
      <c r="N82" s="10">
        <f t="shared" si="46"/>
        <v>566796.08</v>
      </c>
      <c r="O82" s="12" t="e">
        <f t="shared" si="45"/>
        <v>#DIV/0!</v>
      </c>
    </row>
    <row r="83" spans="1:15" ht="49.5" customHeight="1" outlineLevel="6">
      <c r="A83" s="29" t="s">
        <v>167</v>
      </c>
      <c r="B83" s="30" t="s">
        <v>168</v>
      </c>
      <c r="C83" s="10">
        <f>SUM(D83:F83)</f>
        <v>444050.61</v>
      </c>
      <c r="D83" s="18"/>
      <c r="E83" s="18"/>
      <c r="F83" s="18">
        <v>444050.61</v>
      </c>
      <c r="G83" s="10">
        <f>SUM(H83:J83)</f>
        <v>0</v>
      </c>
      <c r="H83" s="18"/>
      <c r="I83" s="18"/>
      <c r="J83" s="18"/>
      <c r="K83" s="10">
        <f>SUM(L83:N83)</f>
        <v>-444050.61</v>
      </c>
      <c r="L83" s="10">
        <f t="shared" si="46"/>
        <v>0</v>
      </c>
      <c r="M83" s="10">
        <f t="shared" si="46"/>
        <v>0</v>
      </c>
      <c r="N83" s="10">
        <f t="shared" si="46"/>
        <v>-444050.61</v>
      </c>
      <c r="O83" s="12">
        <f t="shared" si="45"/>
        <v>0</v>
      </c>
    </row>
    <row r="84" spans="1:15" ht="49.5" customHeight="1" outlineLevel="6">
      <c r="A84" s="37" t="s">
        <v>179</v>
      </c>
      <c r="B84" s="39" t="s">
        <v>180</v>
      </c>
      <c r="C84" s="17">
        <f>SUM(C85)</f>
        <v>0</v>
      </c>
      <c r="D84" s="17">
        <f aca="true" t="shared" si="47" ref="D84:N85">SUM(D85)</f>
        <v>0</v>
      </c>
      <c r="E84" s="17">
        <f t="shared" si="47"/>
        <v>0</v>
      </c>
      <c r="F84" s="17">
        <f t="shared" si="47"/>
        <v>0</v>
      </c>
      <c r="G84" s="17">
        <f t="shared" si="47"/>
        <v>6000</v>
      </c>
      <c r="H84" s="17">
        <f t="shared" si="47"/>
        <v>0</v>
      </c>
      <c r="I84" s="17">
        <f t="shared" si="47"/>
        <v>0</v>
      </c>
      <c r="J84" s="17">
        <f t="shared" si="47"/>
        <v>6000</v>
      </c>
      <c r="K84" s="17">
        <f t="shared" si="47"/>
        <v>6000</v>
      </c>
      <c r="L84" s="17">
        <f t="shared" si="47"/>
        <v>0</v>
      </c>
      <c r="M84" s="17">
        <f t="shared" si="47"/>
        <v>0</v>
      </c>
      <c r="N84" s="17">
        <f t="shared" si="47"/>
        <v>6000</v>
      </c>
      <c r="O84" s="12" t="e">
        <f t="shared" si="45"/>
        <v>#DIV/0!</v>
      </c>
    </row>
    <row r="85" spans="1:15" ht="49.5" customHeight="1" outlineLevel="6">
      <c r="A85" s="37" t="s">
        <v>181</v>
      </c>
      <c r="B85" s="39" t="s">
        <v>182</v>
      </c>
      <c r="C85" s="17">
        <f>SUM(C86)</f>
        <v>0</v>
      </c>
      <c r="D85" s="17">
        <f t="shared" si="47"/>
        <v>0</v>
      </c>
      <c r="E85" s="17">
        <f t="shared" si="47"/>
        <v>0</v>
      </c>
      <c r="F85" s="17">
        <f t="shared" si="47"/>
        <v>0</v>
      </c>
      <c r="G85" s="17">
        <f t="shared" si="47"/>
        <v>6000</v>
      </c>
      <c r="H85" s="17">
        <f t="shared" si="47"/>
        <v>0</v>
      </c>
      <c r="I85" s="17">
        <f t="shared" si="47"/>
        <v>0</v>
      </c>
      <c r="J85" s="17">
        <f t="shared" si="47"/>
        <v>6000</v>
      </c>
      <c r="K85" s="17">
        <f t="shared" si="47"/>
        <v>6000</v>
      </c>
      <c r="L85" s="17">
        <f t="shared" si="47"/>
        <v>0</v>
      </c>
      <c r="M85" s="17">
        <f t="shared" si="47"/>
        <v>0</v>
      </c>
      <c r="N85" s="17">
        <f t="shared" si="47"/>
        <v>6000</v>
      </c>
      <c r="O85" s="12" t="e">
        <f t="shared" si="45"/>
        <v>#DIV/0!</v>
      </c>
    </row>
    <row r="86" spans="1:15" ht="67.5" customHeight="1" outlineLevel="6">
      <c r="A86" s="38" t="s">
        <v>183</v>
      </c>
      <c r="B86" s="40" t="s">
        <v>184</v>
      </c>
      <c r="C86" s="10">
        <f>SUM(D86:F86)</f>
        <v>0</v>
      </c>
      <c r="D86" s="18"/>
      <c r="E86" s="18"/>
      <c r="F86" s="18"/>
      <c r="G86" s="10">
        <f>SUM(H86:J86)</f>
        <v>6000</v>
      </c>
      <c r="H86" s="18"/>
      <c r="I86" s="18"/>
      <c r="J86" s="18">
        <v>6000</v>
      </c>
      <c r="K86" s="10">
        <f>SUM(L86:N86)</f>
        <v>6000</v>
      </c>
      <c r="L86" s="10">
        <f>SUM(H86-D86)</f>
        <v>0</v>
      </c>
      <c r="M86" s="10">
        <f>SUM(I86-E86)</f>
        <v>0</v>
      </c>
      <c r="N86" s="10">
        <f>SUM(J86-F86)</f>
        <v>6000</v>
      </c>
      <c r="O86" s="12" t="e">
        <f t="shared" si="45"/>
        <v>#DIV/0!</v>
      </c>
    </row>
    <row r="87" spans="1:15" ht="23.25" customHeight="1" outlineLevel="4">
      <c r="A87" s="64" t="s">
        <v>134</v>
      </c>
      <c r="B87" s="65"/>
      <c r="C87" s="6">
        <f aca="true" t="shared" si="48" ref="C87:N87">SUM(C8+C32+C47+C67+C70+C77)</f>
        <v>17013549.4</v>
      </c>
      <c r="D87" s="6">
        <f t="shared" si="48"/>
        <v>0</v>
      </c>
      <c r="E87" s="6">
        <f t="shared" si="48"/>
        <v>3715289.8</v>
      </c>
      <c r="F87" s="6">
        <f t="shared" si="48"/>
        <v>13298259.6</v>
      </c>
      <c r="G87" s="6">
        <f t="shared" si="48"/>
        <v>11787165.689999998</v>
      </c>
      <c r="H87" s="6">
        <f t="shared" si="48"/>
        <v>1491.72</v>
      </c>
      <c r="I87" s="6">
        <f t="shared" si="48"/>
        <v>2431754.25</v>
      </c>
      <c r="J87" s="6">
        <f t="shared" si="48"/>
        <v>9353919.719999999</v>
      </c>
      <c r="K87" s="6">
        <f t="shared" si="48"/>
        <v>-5226383.71</v>
      </c>
      <c r="L87" s="6">
        <f t="shared" si="48"/>
        <v>1491.72</v>
      </c>
      <c r="M87" s="6">
        <f t="shared" si="48"/>
        <v>-1283535.5499999998</v>
      </c>
      <c r="N87" s="6">
        <f t="shared" si="48"/>
        <v>-3944339.88</v>
      </c>
      <c r="O87" s="7">
        <f t="shared" si="45"/>
        <v>69.28105013760386</v>
      </c>
    </row>
    <row r="88" spans="1:15" ht="22.5" customHeight="1" outlineLevel="5">
      <c r="A88" s="19" t="s">
        <v>135</v>
      </c>
      <c r="B88" s="20"/>
      <c r="C88" s="21">
        <f aca="true" t="shared" si="49" ref="C88:O88">SUM(C87/C101)*100</f>
        <v>99.18488057318953</v>
      </c>
      <c r="D88" s="21">
        <f t="shared" si="49"/>
        <v>0</v>
      </c>
      <c r="E88" s="21">
        <f t="shared" si="49"/>
        <v>100</v>
      </c>
      <c r="F88" s="21">
        <f t="shared" si="49"/>
        <v>99.62541933182061</v>
      </c>
      <c r="G88" s="21">
        <f t="shared" si="49"/>
        <v>98.22561262570927</v>
      </c>
      <c r="H88" s="21">
        <f t="shared" si="49"/>
        <v>1.5623397895284106</v>
      </c>
      <c r="I88" s="21">
        <f t="shared" si="49"/>
        <v>100</v>
      </c>
      <c r="J88" s="21">
        <f t="shared" si="49"/>
        <v>98.74441294903922</v>
      </c>
      <c r="K88" s="21">
        <f t="shared" si="49"/>
        <v>101.41866455160044</v>
      </c>
      <c r="L88" s="21">
        <f t="shared" si="49"/>
        <v>26.358178046513615</v>
      </c>
      <c r="M88" s="21">
        <f t="shared" si="49"/>
        <v>100</v>
      </c>
      <c r="N88" s="21">
        <f t="shared" si="49"/>
        <v>101.77891319953285</v>
      </c>
      <c r="O88" s="21">
        <f t="shared" si="49"/>
        <v>99.03284861368321</v>
      </c>
    </row>
    <row r="89" spans="1:15" ht="63" customHeight="1" outlineLevel="5">
      <c r="A89" s="14" t="s">
        <v>136</v>
      </c>
      <c r="B89" s="5" t="s">
        <v>137</v>
      </c>
      <c r="C89" s="22">
        <f>SUM(C90)</f>
        <v>50000</v>
      </c>
      <c r="D89" s="22">
        <f aca="true" t="shared" si="50" ref="D89:N89">SUM(D90)</f>
        <v>0</v>
      </c>
      <c r="E89" s="22">
        <f t="shared" si="50"/>
        <v>0</v>
      </c>
      <c r="F89" s="22">
        <f t="shared" si="50"/>
        <v>50000</v>
      </c>
      <c r="G89" s="22">
        <f t="shared" si="50"/>
        <v>118940</v>
      </c>
      <c r="H89" s="22">
        <f t="shared" si="50"/>
        <v>0</v>
      </c>
      <c r="I89" s="22">
        <f t="shared" si="50"/>
        <v>0</v>
      </c>
      <c r="J89" s="22">
        <f t="shared" si="50"/>
        <v>118940</v>
      </c>
      <c r="K89" s="22">
        <f t="shared" si="50"/>
        <v>68940</v>
      </c>
      <c r="L89" s="22">
        <f t="shared" si="50"/>
        <v>0</v>
      </c>
      <c r="M89" s="22">
        <f t="shared" si="50"/>
        <v>0</v>
      </c>
      <c r="N89" s="22">
        <f t="shared" si="50"/>
        <v>68940</v>
      </c>
      <c r="O89" s="7">
        <f aca="true" t="shared" si="51" ref="O89:O101">SUM(G89/C89)*100</f>
        <v>237.88</v>
      </c>
    </row>
    <row r="90" spans="1:15" ht="19.5" customHeight="1" outlineLevel="2">
      <c r="A90" s="4" t="s">
        <v>138</v>
      </c>
      <c r="B90" s="5" t="s">
        <v>139</v>
      </c>
      <c r="C90" s="6">
        <f>SUM(C91:C91)</f>
        <v>50000</v>
      </c>
      <c r="D90" s="6">
        <f>SUM(D91:D91)</f>
        <v>0</v>
      </c>
      <c r="E90" s="6">
        <f>SUM(E91:E91)</f>
        <v>0</v>
      </c>
      <c r="F90" s="6">
        <f>SUM(F91:F91)</f>
        <v>50000</v>
      </c>
      <c r="G90" s="6">
        <f aca="true" t="shared" si="52" ref="G90:N90">SUM(G91:G93)</f>
        <v>118940</v>
      </c>
      <c r="H90" s="6">
        <f t="shared" si="52"/>
        <v>0</v>
      </c>
      <c r="I90" s="6">
        <f t="shared" si="52"/>
        <v>0</v>
      </c>
      <c r="J90" s="6">
        <f t="shared" si="52"/>
        <v>118940</v>
      </c>
      <c r="K90" s="6">
        <f t="shared" si="52"/>
        <v>68940</v>
      </c>
      <c r="L90" s="6">
        <f t="shared" si="52"/>
        <v>0</v>
      </c>
      <c r="M90" s="6">
        <f t="shared" si="52"/>
        <v>0</v>
      </c>
      <c r="N90" s="6">
        <f t="shared" si="52"/>
        <v>68940</v>
      </c>
      <c r="O90" s="7">
        <f t="shared" si="51"/>
        <v>237.88</v>
      </c>
    </row>
    <row r="91" spans="1:15" ht="367.5" customHeight="1" outlineLevel="4">
      <c r="A91" s="8" t="s">
        <v>140</v>
      </c>
      <c r="B91" s="9" t="s">
        <v>141</v>
      </c>
      <c r="C91" s="10">
        <f>SUM(D91:F91)</f>
        <v>50000</v>
      </c>
      <c r="D91" s="18"/>
      <c r="E91" s="18"/>
      <c r="F91" s="18">
        <v>50000</v>
      </c>
      <c r="G91" s="10">
        <f>SUM(H91:J91)</f>
        <v>50000</v>
      </c>
      <c r="H91" s="18"/>
      <c r="I91" s="18"/>
      <c r="J91" s="18">
        <v>50000</v>
      </c>
      <c r="K91" s="10">
        <f>SUM(L91:N91)</f>
        <v>0</v>
      </c>
      <c r="L91" s="10">
        <f aca="true" t="shared" si="53" ref="L91:N93">SUM(H91-D91)</f>
        <v>0</v>
      </c>
      <c r="M91" s="10">
        <f t="shared" si="53"/>
        <v>0</v>
      </c>
      <c r="N91" s="10">
        <f t="shared" si="53"/>
        <v>0</v>
      </c>
      <c r="O91" s="12">
        <f t="shared" si="51"/>
        <v>100</v>
      </c>
    </row>
    <row r="92" spans="1:15" ht="72.75" customHeight="1" outlineLevel="4">
      <c r="A92" s="38" t="s">
        <v>185</v>
      </c>
      <c r="B92" s="40">
        <v>4190002094</v>
      </c>
      <c r="C92" s="10">
        <f>SUM(D92:F92)</f>
        <v>0</v>
      </c>
      <c r="D92" s="18"/>
      <c r="E92" s="18"/>
      <c r="F92" s="18"/>
      <c r="G92" s="10">
        <f>SUM(H92:J92)</f>
        <v>47500</v>
      </c>
      <c r="H92" s="18"/>
      <c r="I92" s="18"/>
      <c r="J92" s="18">
        <v>47500</v>
      </c>
      <c r="K92" s="10">
        <f>SUM(L92:N92)</f>
        <v>47500</v>
      </c>
      <c r="L92" s="10">
        <f t="shared" si="53"/>
        <v>0</v>
      </c>
      <c r="M92" s="10">
        <f t="shared" si="53"/>
        <v>0</v>
      </c>
      <c r="N92" s="10">
        <f t="shared" si="53"/>
        <v>47500</v>
      </c>
      <c r="O92" s="12" t="e">
        <f t="shared" si="51"/>
        <v>#DIV/0!</v>
      </c>
    </row>
    <row r="93" spans="1:15" ht="43.5" customHeight="1" outlineLevel="4">
      <c r="A93" s="38" t="s">
        <v>186</v>
      </c>
      <c r="B93" s="40" t="s">
        <v>187</v>
      </c>
      <c r="C93" s="10">
        <f>SUM(D93:F93)</f>
        <v>0</v>
      </c>
      <c r="D93" s="18"/>
      <c r="E93" s="18"/>
      <c r="F93" s="18"/>
      <c r="G93" s="10">
        <f>SUM(H93:J93)</f>
        <v>21440</v>
      </c>
      <c r="H93" s="18"/>
      <c r="I93" s="18"/>
      <c r="J93" s="18">
        <v>21440</v>
      </c>
      <c r="K93" s="10">
        <f>SUM(L93:N93)</f>
        <v>21440</v>
      </c>
      <c r="L93" s="10">
        <f t="shared" si="53"/>
        <v>0</v>
      </c>
      <c r="M93" s="10">
        <f t="shared" si="53"/>
        <v>0</v>
      </c>
      <c r="N93" s="10">
        <f t="shared" si="53"/>
        <v>21440</v>
      </c>
      <c r="O93" s="12" t="e">
        <f t="shared" si="51"/>
        <v>#DIV/0!</v>
      </c>
    </row>
    <row r="94" spans="1:15" ht="102" customHeight="1" outlineLevel="4">
      <c r="A94" s="42" t="s">
        <v>169</v>
      </c>
      <c r="B94" s="43" t="s">
        <v>170</v>
      </c>
      <c r="C94" s="17">
        <f>SUM(C95)</f>
        <v>9660</v>
      </c>
      <c r="D94" s="17">
        <f aca="true" t="shared" si="54" ref="D94:N95">SUM(D95)</f>
        <v>9660</v>
      </c>
      <c r="E94" s="17">
        <f t="shared" si="54"/>
        <v>0</v>
      </c>
      <c r="F94" s="17">
        <f t="shared" si="54"/>
        <v>0</v>
      </c>
      <c r="G94" s="17">
        <f t="shared" si="54"/>
        <v>0</v>
      </c>
      <c r="H94" s="17">
        <f t="shared" si="54"/>
        <v>0</v>
      </c>
      <c r="I94" s="17">
        <f t="shared" si="54"/>
        <v>0</v>
      </c>
      <c r="J94" s="17">
        <f t="shared" si="54"/>
        <v>0</v>
      </c>
      <c r="K94" s="17">
        <f t="shared" si="54"/>
        <v>-9660</v>
      </c>
      <c r="L94" s="17">
        <f t="shared" si="54"/>
        <v>-9660</v>
      </c>
      <c r="M94" s="17">
        <f t="shared" si="54"/>
        <v>0</v>
      </c>
      <c r="N94" s="17">
        <f t="shared" si="54"/>
        <v>0</v>
      </c>
      <c r="O94" s="12">
        <f t="shared" si="51"/>
        <v>0</v>
      </c>
    </row>
    <row r="95" spans="1:15" ht="24" customHeight="1" outlineLevel="4">
      <c r="A95" s="14" t="s">
        <v>138</v>
      </c>
      <c r="B95" s="34" t="s">
        <v>171</v>
      </c>
      <c r="C95" s="17">
        <f>SUM(C96)</f>
        <v>9660</v>
      </c>
      <c r="D95" s="17">
        <f t="shared" si="54"/>
        <v>9660</v>
      </c>
      <c r="E95" s="17">
        <f t="shared" si="54"/>
        <v>0</v>
      </c>
      <c r="F95" s="17">
        <f t="shared" si="54"/>
        <v>0</v>
      </c>
      <c r="G95" s="17">
        <f t="shared" si="54"/>
        <v>0</v>
      </c>
      <c r="H95" s="17">
        <f t="shared" si="54"/>
        <v>0</v>
      </c>
      <c r="I95" s="17">
        <f t="shared" si="54"/>
        <v>0</v>
      </c>
      <c r="J95" s="17">
        <f t="shared" si="54"/>
        <v>0</v>
      </c>
      <c r="K95" s="17">
        <f t="shared" si="54"/>
        <v>-9660</v>
      </c>
      <c r="L95" s="17">
        <f t="shared" si="54"/>
        <v>-9660</v>
      </c>
      <c r="M95" s="17">
        <f t="shared" si="54"/>
        <v>0</v>
      </c>
      <c r="N95" s="17">
        <f t="shared" si="54"/>
        <v>0</v>
      </c>
      <c r="O95" s="12">
        <f t="shared" si="51"/>
        <v>0</v>
      </c>
    </row>
    <row r="96" spans="1:15" ht="65.25" customHeight="1" outlineLevel="4">
      <c r="A96" s="35" t="s">
        <v>172</v>
      </c>
      <c r="B96" s="36" t="s">
        <v>173</v>
      </c>
      <c r="C96" s="10">
        <f>SUM(D96:F96)</f>
        <v>9660</v>
      </c>
      <c r="D96" s="18">
        <v>9660</v>
      </c>
      <c r="E96" s="18"/>
      <c r="F96" s="18"/>
      <c r="G96" s="10">
        <f>SUM(H96:J96)</f>
        <v>0</v>
      </c>
      <c r="H96" s="18"/>
      <c r="I96" s="18"/>
      <c r="J96" s="18"/>
      <c r="K96" s="10">
        <f>SUM(L96:N96)</f>
        <v>-9660</v>
      </c>
      <c r="L96" s="10">
        <f>SUM(H96-D96)</f>
        <v>-9660</v>
      </c>
      <c r="M96" s="10">
        <f>SUM(I96-E96)</f>
        <v>0</v>
      </c>
      <c r="N96" s="10">
        <f>SUM(J96-F96)</f>
        <v>0</v>
      </c>
      <c r="O96" s="12">
        <f t="shared" si="51"/>
        <v>0</v>
      </c>
    </row>
    <row r="97" spans="1:15" ht="29.25" customHeight="1" outlineLevel="5">
      <c r="A97" s="4" t="s">
        <v>142</v>
      </c>
      <c r="B97" s="5" t="s">
        <v>143</v>
      </c>
      <c r="C97" s="6">
        <f>SUM(C98)</f>
        <v>80160.45</v>
      </c>
      <c r="D97" s="6">
        <f aca="true" t="shared" si="55" ref="D97:N97">SUM(D98)</f>
        <v>80160.45</v>
      </c>
      <c r="E97" s="6">
        <f t="shared" si="55"/>
        <v>0</v>
      </c>
      <c r="F97" s="6">
        <f t="shared" si="55"/>
        <v>0</v>
      </c>
      <c r="G97" s="6">
        <f t="shared" si="55"/>
        <v>93988.15</v>
      </c>
      <c r="H97" s="6">
        <f t="shared" si="55"/>
        <v>93988.15</v>
      </c>
      <c r="I97" s="6">
        <f t="shared" si="55"/>
        <v>0</v>
      </c>
      <c r="J97" s="6">
        <f t="shared" si="55"/>
        <v>0</v>
      </c>
      <c r="K97" s="6">
        <f t="shared" si="55"/>
        <v>13827.699999999997</v>
      </c>
      <c r="L97" s="6">
        <f t="shared" si="55"/>
        <v>13827.699999999997</v>
      </c>
      <c r="M97" s="6">
        <f t="shared" si="55"/>
        <v>0</v>
      </c>
      <c r="N97" s="6">
        <f t="shared" si="55"/>
        <v>0</v>
      </c>
      <c r="O97" s="7">
        <f t="shared" si="51"/>
        <v>117.25002791276746</v>
      </c>
    </row>
    <row r="98" spans="1:15" ht="32.25" customHeight="1" outlineLevel="5">
      <c r="A98" s="4" t="s">
        <v>144</v>
      </c>
      <c r="B98" s="5" t="s">
        <v>145</v>
      </c>
      <c r="C98" s="6">
        <f aca="true" t="shared" si="56" ref="C98:N98">SUM(C99:C99)</f>
        <v>80160.45</v>
      </c>
      <c r="D98" s="6">
        <f t="shared" si="56"/>
        <v>80160.45</v>
      </c>
      <c r="E98" s="6">
        <f t="shared" si="56"/>
        <v>0</v>
      </c>
      <c r="F98" s="6">
        <f t="shared" si="56"/>
        <v>0</v>
      </c>
      <c r="G98" s="6">
        <f t="shared" si="56"/>
        <v>93988.15</v>
      </c>
      <c r="H98" s="6">
        <f t="shared" si="56"/>
        <v>93988.15</v>
      </c>
      <c r="I98" s="6">
        <f t="shared" si="56"/>
        <v>0</v>
      </c>
      <c r="J98" s="6">
        <f t="shared" si="56"/>
        <v>0</v>
      </c>
      <c r="K98" s="6">
        <f t="shared" si="56"/>
        <v>13827.699999999997</v>
      </c>
      <c r="L98" s="6">
        <f t="shared" si="56"/>
        <v>13827.699999999997</v>
      </c>
      <c r="M98" s="6">
        <f t="shared" si="56"/>
        <v>0</v>
      </c>
      <c r="N98" s="6">
        <f t="shared" si="56"/>
        <v>0</v>
      </c>
      <c r="O98" s="7">
        <f t="shared" si="51"/>
        <v>117.25002791276746</v>
      </c>
    </row>
    <row r="99" spans="1:15" ht="51.75" customHeight="1">
      <c r="A99" s="8" t="s">
        <v>146</v>
      </c>
      <c r="B99" s="9" t="s">
        <v>147</v>
      </c>
      <c r="C99" s="10">
        <f>SUM(D99:F99)</f>
        <v>80160.45</v>
      </c>
      <c r="D99" s="10">
        <v>80160.45</v>
      </c>
      <c r="E99" s="10"/>
      <c r="F99" s="10"/>
      <c r="G99" s="10">
        <f>SUM(H99:J99)</f>
        <v>93988.15</v>
      </c>
      <c r="H99" s="10">
        <v>93988.15</v>
      </c>
      <c r="I99" s="10"/>
      <c r="J99" s="10"/>
      <c r="K99" s="10">
        <f>SUM(L99:N99)</f>
        <v>13827.699999999997</v>
      </c>
      <c r="L99" s="10">
        <f>SUM(H99-D99)</f>
        <v>13827.699999999997</v>
      </c>
      <c r="M99" s="10">
        <f>SUM(I99-E99)</f>
        <v>0</v>
      </c>
      <c r="N99" s="10">
        <f>SUM(J99-F99)</f>
        <v>0</v>
      </c>
      <c r="O99" s="12">
        <f t="shared" si="51"/>
        <v>117.25002791276746</v>
      </c>
    </row>
    <row r="100" spans="1:15" ht="45.75" customHeight="1">
      <c r="A100" s="4" t="s">
        <v>148</v>
      </c>
      <c r="B100" s="5"/>
      <c r="C100" s="17">
        <f>SUM(C89+C94+C97)</f>
        <v>139820.45</v>
      </c>
      <c r="D100" s="17">
        <f aca="true" t="shared" si="57" ref="D100:N100">SUM(D89+D94+D97)</f>
        <v>89820.45</v>
      </c>
      <c r="E100" s="17">
        <f t="shared" si="57"/>
        <v>0</v>
      </c>
      <c r="F100" s="17">
        <f t="shared" si="57"/>
        <v>50000</v>
      </c>
      <c r="G100" s="17">
        <f>SUM(G89+G94+G97)</f>
        <v>212928.15</v>
      </c>
      <c r="H100" s="17">
        <f t="shared" si="57"/>
        <v>93988.15</v>
      </c>
      <c r="I100" s="17">
        <f t="shared" si="57"/>
        <v>0</v>
      </c>
      <c r="J100" s="17">
        <f t="shared" si="57"/>
        <v>118940</v>
      </c>
      <c r="K100" s="17">
        <f t="shared" si="57"/>
        <v>73107.7</v>
      </c>
      <c r="L100" s="17">
        <f t="shared" si="57"/>
        <v>4167.699999999997</v>
      </c>
      <c r="M100" s="17">
        <f t="shared" si="57"/>
        <v>0</v>
      </c>
      <c r="N100" s="17">
        <f t="shared" si="57"/>
        <v>68940</v>
      </c>
      <c r="O100" s="7">
        <f t="shared" si="51"/>
        <v>152.2868435911914</v>
      </c>
    </row>
    <row r="101" spans="1:15" ht="23.25" customHeight="1">
      <c r="A101" s="57" t="s">
        <v>149</v>
      </c>
      <c r="B101" s="58"/>
      <c r="C101" s="23">
        <f aca="true" t="shared" si="58" ref="C101:N101">SUM(C87+C100)</f>
        <v>17153369.849999998</v>
      </c>
      <c r="D101" s="23">
        <f t="shared" si="58"/>
        <v>89820.45</v>
      </c>
      <c r="E101" s="23">
        <f t="shared" si="58"/>
        <v>3715289.8</v>
      </c>
      <c r="F101" s="23">
        <f t="shared" si="58"/>
        <v>13348259.6</v>
      </c>
      <c r="G101" s="23">
        <f t="shared" si="58"/>
        <v>12000093.839999998</v>
      </c>
      <c r="H101" s="23">
        <f t="shared" si="58"/>
        <v>95479.87</v>
      </c>
      <c r="I101" s="23">
        <f t="shared" si="58"/>
        <v>2431754.25</v>
      </c>
      <c r="J101" s="23">
        <f t="shared" si="58"/>
        <v>9472859.719999999</v>
      </c>
      <c r="K101" s="23">
        <f t="shared" si="58"/>
        <v>-5153276.01</v>
      </c>
      <c r="L101" s="23">
        <f t="shared" si="58"/>
        <v>5659.419999999997</v>
      </c>
      <c r="M101" s="23">
        <f t="shared" si="58"/>
        <v>-1283535.5499999998</v>
      </c>
      <c r="N101" s="23">
        <f t="shared" si="58"/>
        <v>-3875399.88</v>
      </c>
      <c r="O101" s="24">
        <f t="shared" si="51"/>
        <v>69.95764648542222</v>
      </c>
    </row>
    <row r="102" spans="1:2" ht="12.75" customHeight="1">
      <c r="A102" s="25"/>
      <c r="B102" s="25"/>
    </row>
    <row r="105" ht="15.75">
      <c r="A105" s="27"/>
    </row>
  </sheetData>
  <sheetProtection/>
  <mergeCells count="17">
    <mergeCell ref="A101:B101"/>
    <mergeCell ref="L5:O5"/>
    <mergeCell ref="D6:F6"/>
    <mergeCell ref="H6:J6"/>
    <mergeCell ref="L6:N6"/>
    <mergeCell ref="O6:O7"/>
    <mergeCell ref="A87:B87"/>
    <mergeCell ref="A2:O2"/>
    <mergeCell ref="A3:O3"/>
    <mergeCell ref="A4:E4"/>
    <mergeCell ref="A5:A7"/>
    <mergeCell ref="B5:B7"/>
    <mergeCell ref="C5:C7"/>
    <mergeCell ref="D5:F5"/>
    <mergeCell ref="G5:G7"/>
    <mergeCell ref="H5:J5"/>
    <mergeCell ref="K5:K7"/>
  </mergeCells>
  <printOptions/>
  <pageMargins left="0.7874015748031497" right="0.3937007874015748" top="0.5905511811023623" bottom="0" header="0" footer="0"/>
  <pageSetup errors="blank"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Сидорова</cp:lastModifiedBy>
  <cp:lastPrinted>2019-07-17T11:46:21Z</cp:lastPrinted>
  <dcterms:created xsi:type="dcterms:W3CDTF">2019-04-08T05:42:25Z</dcterms:created>
  <dcterms:modified xsi:type="dcterms:W3CDTF">2019-07-17T11:50:44Z</dcterms:modified>
  <cp:category/>
  <cp:version/>
  <cp:contentType/>
  <cp:contentStatus/>
</cp:coreProperties>
</file>