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 кв. " sheetId="1" r:id="rId1"/>
  </sheets>
  <definedNames>
    <definedName name="_xlnm.Print_Titles" localSheetId="0">'2 кв. '!$5:$7</definedName>
    <definedName name="Excel_BuiltIn_Print_Titles" localSheetId="0">'2 кв. '!$5:$7</definedName>
  </definedNames>
  <calcPr fullCalcOnLoad="1"/>
</workbook>
</file>

<file path=xl/sharedStrings.xml><?xml version="1.0" encoding="utf-8"?>
<sst xmlns="http://schemas.openxmlformats.org/spreadsheetml/2006/main" count="243" uniqueCount="229">
  <si>
    <t>Аналитические данные о реализации мероприятий муниципальных программ Савинского городского поселения</t>
  </si>
  <si>
    <t>по состоянию на 01.07.2021 год в сравнении с соответствующим периодом 2020 года</t>
  </si>
  <si>
    <t>Наименование</t>
  </si>
  <si>
    <t>Целевая статья</t>
  </si>
  <si>
    <t>Исполнено, руб.</t>
  </si>
  <si>
    <t>Абсолютная сумма, руб.</t>
  </si>
  <si>
    <t>Отклонение</t>
  </si>
  <si>
    <t>в том числе</t>
  </si>
  <si>
    <t>Темп роста, %</t>
  </si>
  <si>
    <t>федеральный бюджет</t>
  </si>
  <si>
    <t>областной бюджет</t>
  </si>
  <si>
    <t>местный бюджет</t>
  </si>
  <si>
    <t xml:space="preserve">    Муниципальная программа Савинского городского поселения "Развитие культуры в Савинском городском поселение"</t>
  </si>
  <si>
    <t>0100000000</t>
  </si>
  <si>
    <t xml:space="preserve">      Подпрограмма "Организация деятельности клубных формирований"</t>
  </si>
  <si>
    <t>0110000000</t>
  </si>
  <si>
    <t xml:space="preserve">       Основное мероприятие "Обеспечение эффективной работы муниципальных учреждений культур"</t>
  </si>
  <si>
    <t>0110100000</t>
  </si>
  <si>
    <t xml:space="preserve"> Обеспечение деятельности муниципальных учреждений культуры (учреждения клубного типа)</t>
  </si>
  <si>
    <t>0110100201</t>
  </si>
  <si>
    <t xml:space="preserve">           Проведение различных по форме и тематике культурно-массовых мероприятий</t>
  </si>
  <si>
    <t>0110102001</t>
  </si>
  <si>
    <t xml:space="preserve">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</si>
  <si>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0110180340</t>
  </si>
  <si>
    <t xml:space="preserve">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</si>
  <si>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01101S0340</t>
  </si>
  <si>
    <t xml:space="preserve">      Подпрограмма "Организация библиотечного обслуживания населения"</t>
  </si>
  <si>
    <t>0120000000</t>
  </si>
  <si>
    <t xml:space="preserve">       Основное мероприятие "Обеспечение эффективной работы библиотечных учреждений"</t>
  </si>
  <si>
    <t>0120100000</t>
  </si>
  <si>
    <t xml:space="preserve"> Обеспечение деятельности муниципальных учреждений культуры (библиотеки)</t>
  </si>
  <si>
    <t>0120100203</t>
  </si>
  <si>
    <t>0120102003</t>
  </si>
  <si>
    <t xml:space="preserve">   Осуществление полномочий по организации библиотечного обслуживания населения</t>
  </si>
  <si>
    <t>0120108810</t>
  </si>
  <si>
    <t>0120180340</t>
  </si>
  <si>
    <t xml:space="preserve">      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</si>
  <si>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01201S0340</t>
  </si>
  <si>
    <t xml:space="preserve">      Подпрограмма "Организация деятельности культуры, физической культуры и молодежной политики"</t>
  </si>
  <si>
    <t>0140000000</t>
  </si>
  <si>
    <t xml:space="preserve">          Основное мероприятие "Обеспечение деятельности муниципальных учреждений культуры"</t>
  </si>
  <si>
    <t>0140100000</t>
  </si>
  <si>
    <t xml:space="preserve"> Обеспечение деятельности муниципальных учреждений культуры</t>
  </si>
  <si>
    <t>0140100301</t>
  </si>
  <si>
    <t xml:space="preserve">              Проведение различных по форме и тематике культурно-массовых и спортивных мероприятий</t>
  </si>
  <si>
    <t>0140102008</t>
  </si>
  <si>
    <t xml:space="preserve">             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</si>
  <si>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0140108805</t>
  </si>
  <si>
    <t xml:space="preserve">              Осуществление части полномочий по организации и осуществлению мероприятий по работе с детьми и молодежью в поселении</t>
  </si>
  <si>
    <t>0140108806</t>
  </si>
  <si>
    <t xml:space="preserve">     Подпрограмма "Развитие событийного туризма на территории Савинского городского поселения"</t>
  </si>
  <si>
    <t>0150000000</t>
  </si>
  <si>
    <t xml:space="preserve">    Основное мероприятие "Разработка и реализация комплекса мероприятий, направленных на популизацию туристической привлекательности"</t>
  </si>
  <si>
    <t>0150100000</t>
  </si>
  <si>
    <t xml:space="preserve">        Осуществление полномочий по созданию условий для развития туризма</t>
  </si>
  <si>
    <t>0150108817</t>
  </si>
  <si>
    <t xml:space="preserve">    Муниципальная программа Савинского городского поселения "Благоустройство территории  Савинского городского поселения"</t>
  </si>
  <si>
    <t>0200000000</t>
  </si>
  <si>
    <t xml:space="preserve">      Подпрограмма "Ремонт и содержание автомобильных дорог общего пользования местного значения Савинского городского поселения"</t>
  </si>
  <si>
    <t>0210000000</t>
  </si>
  <si>
    <t xml:space="preserve">          Основное мероприятие "Дорожная деятельность"</t>
  </si>
  <si>
    <t>0210100000</t>
  </si>
  <si>
    <t xml:space="preserve">     Капитальный ремонт и ремонт автомобильных дорог общего пользования местного значения</t>
  </si>
  <si>
    <t>0210102011</t>
  </si>
  <si>
    <t xml:space="preserve">            Содержание автомобильных дорог общего пользования местного значения</t>
  </si>
  <si>
    <t>0210102012</t>
  </si>
  <si>
    <t xml:space="preserve">        На финансовое обеспечение дорожной деятельности на автомобильных дорогах общего пользования местного значения</t>
  </si>
  <si>
    <t>0210102099</t>
  </si>
  <si>
    <t>0210186500</t>
  </si>
  <si>
    <t xml:space="preserve">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</si>
  <si>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02101S0510</t>
  </si>
  <si>
    <t xml:space="preserve">     Подпрограмма "Уличное освещение"</t>
  </si>
  <si>
    <t>0220000000</t>
  </si>
  <si>
    <t xml:space="preserve">      Основное мероприятие "Организация уличного освещения населенных пунктов"</t>
  </si>
  <si>
    <t>0220100000</t>
  </si>
  <si>
    <t xml:space="preserve">              Организация уличного освещения населенных пунктов</t>
  </si>
  <si>
    <t>0220102013</t>
  </si>
  <si>
    <t xml:space="preserve">      Подпрограмма "Обеспечение пожарной безопасности населенных пунктов"</t>
  </si>
  <si>
    <t>0230000000</t>
  </si>
  <si>
    <t xml:space="preserve">          Основное мероприятие "Пожарная безопасность в границах населенных пунктов"</t>
  </si>
  <si>
    <t>0230100000</t>
  </si>
  <si>
    <t xml:space="preserve">           Обеспечение мер противопожарной безопасности</t>
  </si>
  <si>
    <t>0230102015</t>
  </si>
  <si>
    <t xml:space="preserve">  Подпрограмма "Организация и содержание мест захоронения"</t>
  </si>
  <si>
    <t>0240000000</t>
  </si>
  <si>
    <t xml:space="preserve">      Основное мероприятие "Организация и содержание мест захоронения"</t>
  </si>
  <si>
    <t>0240100000</t>
  </si>
  <si>
    <t xml:space="preserve">     Содержание мест захоронения</t>
  </si>
  <si>
    <t>0240102017</t>
  </si>
  <si>
    <t xml:space="preserve">      Подпрограмма "Прочие мероприятия по благоустройству"</t>
  </si>
  <si>
    <t>0250000000</t>
  </si>
  <si>
    <t xml:space="preserve">          Основное мероприятие "Организация прочих мероприятий по благоустройству населенных пунктов"</t>
  </si>
  <si>
    <t>0250100000</t>
  </si>
  <si>
    <t xml:space="preserve">              Прочие мероприятия по благоустройству и озеленению населенных пунктов</t>
  </si>
  <si>
    <t>0250102019</t>
  </si>
  <si>
    <t xml:space="preserve">    Муниципальная программа Савинского городского поселения "Обеспечение комфортным и доступным жильем, объектами инженерной инфраструктуры и услугами жилищно-коммунального хозяйства в Савинском городском поселении"</t>
  </si>
  <si>
    <t>0300000000</t>
  </si>
  <si>
    <t xml:space="preserve">       Подпрограмма «Переселение граждан из аварийного жилого фонда с учетом необходимости развития малоэтажного жилищного строительства на территории Савинского городского поселения</t>
  </si>
  <si>
    <t>0310000000</t>
  </si>
  <si>
    <t xml:space="preserve">      Основное мероприятие «мероприятия по переселению граждан из аварийного жилищного фонда</t>
  </si>
  <si>
    <t>0310100000</t>
  </si>
  <si>
    <t xml:space="preserve">       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</si>
  <si>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0310102024</t>
  </si>
  <si>
    <t xml:space="preserve">      Подпрограмма "Развитие системы коммунальной инфраструктуры, поддержка коммунального хозяйства, развитие газификации в Савинском городском поселении"</t>
  </si>
  <si>
    <t>0330000000</t>
  </si>
  <si>
    <t xml:space="preserve">          Основное мероприятие "Ресурсоснабжение"</t>
  </si>
  <si>
    <t>0330100000</t>
  </si>
  <si>
    <t xml:space="preserve">   Организация обеспечения теплоснабжения</t>
  </si>
  <si>
    <t>0330102029</t>
  </si>
  <si>
    <t xml:space="preserve">              Организация обеспечения водоснабжения и водоотведения</t>
  </si>
  <si>
    <t>0330102030</t>
  </si>
  <si>
    <t xml:space="preserve">              Организация технического обслуживания и текущего ремонта систем газоснабжения</t>
  </si>
  <si>
    <t>0330102031</t>
  </si>
  <si>
    <t xml:space="preserve">          Основное мероприятие "Создание условий для обеспечения жителей услугами бытового обслуживания"</t>
  </si>
  <si>
    <t>0330200000</t>
  </si>
  <si>
    <t>Субсидия на возмещение убытков, возникающих при обеспечении жителей услугами бытового обслуживания</t>
  </si>
  <si>
    <t>0330206001</t>
  </si>
  <si>
    <t xml:space="preserve">        Муниципальная программа  Савинского городского поселения "Формирование современной городской среды на территории Савинского городского поселения" </t>
  </si>
  <si>
    <t>0400000000</t>
  </si>
  <si>
    <t xml:space="preserve">        Подпрограмма "Благоустройство дворовых и общественных территорий"</t>
  </si>
  <si>
    <t>0410000000</t>
  </si>
  <si>
    <t xml:space="preserve">       Основное мероприятие "Благоустройство нуждающихся в благоустройстве территорий общего пользования Савинского городского поселения, а так же дворовых территорий многоквартирных домов"</t>
  </si>
  <si>
    <t>041F000000</t>
  </si>
  <si>
    <t xml:space="preserve">      Федеральный проект "Формирование комфортной городской среды"</t>
  </si>
  <si>
    <t>041F200000</t>
  </si>
  <si>
    <t xml:space="preserve">  Реализация программ формирования современной городской среды</t>
  </si>
  <si>
    <t>041F255550</t>
  </si>
  <si>
    <t xml:space="preserve">    Муниципальная программа Савинского городского поселения "Развитие экономического потенциала Савинского городского поселения"</t>
  </si>
  <si>
    <t>0700000000</t>
  </si>
  <si>
    <t xml:space="preserve">      Подпрограмма "Развитие малого и среднего предпринимательства в Савинском городском поселении"</t>
  </si>
  <si>
    <t>0720000000</t>
  </si>
  <si>
    <t xml:space="preserve">        Основное мероприятие "Поддержка начинающих субъектов малого и среднего предпринимательства"</t>
  </si>
  <si>
    <t>0720200000</t>
  </si>
  <si>
    <t xml:space="preserve">     Перечисления другим бюджетам бюджетной системы Российской Федерации</t>
  </si>
  <si>
    <t>0720208815</t>
  </si>
  <si>
    <t xml:space="preserve">         Основное мероприятие "Поддержка субъектов малого и среднего предпринимательства, занимающихся социально значимыми видами деятельности "</t>
  </si>
  <si>
    <t>0720400000</t>
  </si>
  <si>
    <t xml:space="preserve">   Государственная поддержка субъектов малого и среднего предпринимательства</t>
  </si>
  <si>
    <t>07204S5272</t>
  </si>
  <si>
    <t xml:space="preserve">    Муниципальная программа Савинского городского поселения "Развитие местного самоуправления в Савинском городском поселении"</t>
  </si>
  <si>
    <t>1100000000</t>
  </si>
  <si>
    <t xml:space="preserve">      Подпрограмма "Развитие муниципальной службы"</t>
  </si>
  <si>
    <t>1110000000</t>
  </si>
  <si>
    <t xml:space="preserve">          Основное мероприятие "Развитие кадрового потенциала"</t>
  </si>
  <si>
    <t>1110100000</t>
  </si>
  <si>
    <t xml:space="preserve">              Уплата членских взносов в Совет муниципальных образований Ивановской области</t>
  </si>
  <si>
    <t>1110109004</t>
  </si>
  <si>
    <t xml:space="preserve">      Подпрограмма "Информационное обеспечение деятельности органов местного самоуправления"</t>
  </si>
  <si>
    <t>1130000000</t>
  </si>
  <si>
    <t xml:space="preserve">          Основное мероприятие "Информационная открытость деятельности органов местного самоуправления"</t>
  </si>
  <si>
    <t>1130100000</t>
  </si>
  <si>
    <t xml:space="preserve">              Публикации в районных, региональных и республиканских средствах массовой информации</t>
  </si>
  <si>
    <t>1130102062</t>
  </si>
  <si>
    <t xml:space="preserve">    Муниципальная программа Савинского городского поселения "Управление муниципальным имуществом Савинского городского поселения"</t>
  </si>
  <si>
    <t>1200000000</t>
  </si>
  <si>
    <t xml:space="preserve">      Подпрограмма "Управление и распоряжение муниципальным имуществом Савинского городского поселения"</t>
  </si>
  <si>
    <t>1210000000</t>
  </si>
  <si>
    <t xml:space="preserve">          Основное мероприятие "Управление и распоряжение муниципальным имуществом"</t>
  </si>
  <si>
    <t>1210100000</t>
  </si>
  <si>
    <t xml:space="preserve">              Взносы на капитальный ремонт общего имущества многоквартирных домов за муниципальный жилой и нежилой фонд</t>
  </si>
  <si>
    <t xml:space="preserve">        Изготовление технической документации на недвижимое имущество Савинского городского поселения</t>
  </si>
  <si>
    <t xml:space="preserve">   Оценка рыночной стоимости муниципального имущества, размера платы за право заключения договоров аренды,безвозмездного пользования муниципального имущества</t>
  </si>
  <si>
    <t xml:space="preserve">            Обеспечение сохранности и содержание имущества казны Савинского городского поселения</t>
  </si>
  <si>
    <t>1210102074</t>
  </si>
  <si>
    <t xml:space="preserve">      Подпрограмма "Управление и распоряжение земельными ресурсами Савинского городского поселения"</t>
  </si>
  <si>
    <t>1220000000</t>
  </si>
  <si>
    <t xml:space="preserve">          Основное мероприятие "Управление и распоряжение земельными ресурсами"</t>
  </si>
  <si>
    <t>1220100000</t>
  </si>
  <si>
    <t xml:space="preserve">            Кадастровые работы для осуществления кадастрового учета и изготовления технической документации</t>
  </si>
  <si>
    <t>1220102044</t>
  </si>
  <si>
    <t xml:space="preserve">        Оценка рыночной стоимости земельных участков, размера платы за право заключения договоров аренды</t>
  </si>
  <si>
    <t xml:space="preserve">     Муниципальная программа Савинского городского поселения "Социальная поддержка граждан в Савинском городском поселении"</t>
  </si>
  <si>
    <t>1700000000</t>
  </si>
  <si>
    <t xml:space="preserve">      Подпрограмма "Повышение качества жизни граждан пожилого возраста Савинского городского поселения"</t>
  </si>
  <si>
    <t>1720000000</t>
  </si>
  <si>
    <t xml:space="preserve">    Основное мероприятие "Создание условий для повышения качества жизни и активного долголетия граждан пожилого возраста"</t>
  </si>
  <si>
    <t>1720100000</t>
  </si>
  <si>
    <t xml:space="preserve">      Развитие социального партнерства в целях поддержки граждан пожилого возраста</t>
  </si>
  <si>
    <t>1720107011</t>
  </si>
  <si>
    <t>ВСЕГО РАСХОДОВ ПО ПРОГРАММАМ:</t>
  </si>
  <si>
    <t>% в общей сумме расходов</t>
  </si>
  <si>
    <t xml:space="preserve"> Непрограммные направления деятельности органов местного самоуправления Савинского городского поселения</t>
  </si>
  <si>
    <t>4000000000</t>
  </si>
  <si>
    <t>Иные непрограммные мероприятия</t>
  </si>
  <si>
    <t>4090000000</t>
  </si>
  <si>
    <t xml:space="preserve">  Проведение выборов в представительный орган Савинского городского поселения</t>
  </si>
  <si>
    <t>4090009006</t>
  </si>
  <si>
    <t xml:space="preserve"> Непрограмные направления деятельности исполнительных органов местного самоуправления Савинского городского поселения</t>
  </si>
  <si>
    <t>4100000000</t>
  </si>
  <si>
    <t>Иные непрограмные мероприятия</t>
  </si>
  <si>
    <t>4190000000</t>
  </si>
  <si>
    <t xml:space="preserve">      Организация деятельности представительных органов местного самоуправления</t>
  </si>
  <si>
    <t>4190000104</t>
  </si>
  <si>
    <t xml:space="preserve">      Подготовка и утверждение документов территориального планирования</t>
  </si>
  <si>
    <t>4190002002</t>
  </si>
  <si>
    <t xml:space="preserve">  Исполнение актов по искам к Савинскому городскому поселению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Савинского городского поселения (за исключением судебных актов о взыскании денежных средств о порядке субсидиарной ответственности главных распорядителей средств местного бюджета), судебных актов о присуждении компенсации за нарушение права на исполнение судебного акта в разумный срок за счет средств местного бюджета</t>
  </si>
  <si>
    <t>4190002043</t>
  </si>
  <si>
    <t xml:space="preserve">  Проведение мероприятий по осуществлению закупок товаров, работ, услуг для обеспечения муниципальных нужд</t>
  </si>
  <si>
    <t xml:space="preserve">        Обслуживание муниципального долга Савинского городского поселения</t>
  </si>
  <si>
    <t xml:space="preserve">        Предоставление дополнительных субсидий гражданам (участникам программы) в случае, если приобретено жилое помещение по договору участия в долевом строительстве или договору уступки прав требования по договору участия в долевом строительстве</t>
  </si>
  <si>
    <t xml:space="preserve">        Предоставление дополнительной социальной выплаты молодым семьям за счет средств бюджета Савинского муниципального района в размере пяти процентов расчетной (средней) стоимости жилья</t>
  </si>
  <si>
    <t xml:space="preserve">           Осуществление полномочий в сфере профилактики правонарушений</t>
  </si>
  <si>
    <t>4190008814</t>
  </si>
  <si>
    <t xml:space="preserve">    Предоставление социальных выплат молодым семьям на приобретение (строительство) жилого помещения</t>
  </si>
  <si>
    <t>41900L4970</t>
  </si>
  <si>
    <t xml:space="preserve"> 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</si>
  <si>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41900S3100</t>
  </si>
  <si>
    <t xml:space="preserve">     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</si>
  <si>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4200000000</t>
  </si>
  <si>
    <t>4290000000</t>
  </si>
  <si>
    <t xml:space="preserve">     Составление (изменений) списков кандидатов в присяжные заседатели федеральных судов общей юрисдикции в Российской Федерации </t>
  </si>
  <si>
    <t>4290051200</t>
  </si>
  <si>
    <t xml:space="preserve">    Наказы избирателей депутатам Ивановской областной Думы</t>
  </si>
  <si>
    <t>4300000000</t>
  </si>
  <si>
    <t>4390000000</t>
  </si>
  <si>
    <t xml:space="preserve">       Благоустройство, ремонт и установка площадок для физкультурно-оздоровительных занятий</t>
  </si>
  <si>
    <t>43900S1970</t>
  </si>
  <si>
    <t xml:space="preserve">       Укрепление материально-технической базы муниципальных учреждений культуры Ивановской области</t>
  </si>
  <si>
    <t>43900S1980</t>
  </si>
  <si>
    <t xml:space="preserve">           Благоустройство</t>
  </si>
  <si>
    <t>43900S2000</t>
  </si>
  <si>
    <t xml:space="preserve">    Реализация полномочий Российской Федерации по первичному воинскому учету на территориях, где отсутствуют военные комиссариаты</t>
  </si>
  <si>
    <t>4400000000</t>
  </si>
  <si>
    <t xml:space="preserve">      Иные непрограммные мероприятия</t>
  </si>
  <si>
    <t>4490000000</t>
  </si>
  <si>
    <t xml:space="preserve">       Осуществление первичного воинского учета на территориях, где отсутствуют военные комиссариаты</t>
  </si>
  <si>
    <t>4490051180</t>
  </si>
  <si>
    <t>ВСЕГО РАСХОДОВ ПО НЕПРОГРАММНЫМ НАПРАВЛЕНИЯМ ДЕЯТЕЛЬНОСТИ</t>
  </si>
  <si>
    <t>Всего расходов: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</si>
</sst>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@"/>
    <numFmt numFmtId="167" formatCode="0.0"/>
    <numFmt numFmtId="168" formatCode="0"/>
    <numFmt numFmtId="169" formatCode="#,##0.0"/>
    <numFmt numFmtId="170" formatCode="#,##0.00;\-#,##0.00"/>
  </numFmts>
  <fonts count="12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</font>
    <font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5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2" borderId="0">
      <alignment/>
      <protection/>
    </xf>
    <xf numFmtId="164" fontId="2" fillId="0" borderId="0">
      <alignment wrapText="1"/>
      <protection/>
    </xf>
    <xf numFmtId="164" fontId="2" fillId="0" borderId="0">
      <alignment/>
      <protection/>
    </xf>
    <xf numFmtId="164" fontId="3" fillId="0" borderId="0">
      <alignment horizontal="center"/>
      <protection/>
    </xf>
    <xf numFmtId="164" fontId="2" fillId="0" borderId="0">
      <alignment horizontal="right"/>
      <protection/>
    </xf>
    <xf numFmtId="164" fontId="2" fillId="2" borderId="1">
      <alignment/>
      <protection/>
    </xf>
    <xf numFmtId="164" fontId="2" fillId="0" borderId="2">
      <alignment horizontal="center" vertical="center" wrapText="1"/>
      <protection/>
    </xf>
    <xf numFmtId="164" fontId="2" fillId="2" borderId="3">
      <alignment/>
      <protection/>
    </xf>
    <xf numFmtId="164" fontId="2" fillId="2" borderId="0">
      <alignment shrinkToFit="1"/>
      <protection/>
    </xf>
    <xf numFmtId="164" fontId="4" fillId="0" borderId="3">
      <alignment horizontal="right"/>
      <protection/>
    </xf>
    <xf numFmtId="165" fontId="4" fillId="3" borderId="3">
      <alignment horizontal="right" vertical="top" shrinkToFit="1"/>
      <protection/>
    </xf>
    <xf numFmtId="165" fontId="4" fillId="4" borderId="3">
      <alignment horizontal="right" vertical="top" shrinkToFit="1"/>
      <protection/>
    </xf>
    <xf numFmtId="164" fontId="2" fillId="0" borderId="0">
      <alignment horizontal="left" wrapText="1"/>
      <protection/>
    </xf>
    <xf numFmtId="164" fontId="4" fillId="0" borderId="2">
      <alignment vertical="top" wrapText="1"/>
      <protection/>
    </xf>
    <xf numFmtId="164" fontId="4" fillId="0" borderId="2">
      <alignment vertical="top" wrapText="1"/>
      <protection/>
    </xf>
    <xf numFmtId="164" fontId="4" fillId="0" borderId="2">
      <alignment vertical="top" wrapText="1"/>
      <protection/>
    </xf>
    <xf numFmtId="164" fontId="4" fillId="0" borderId="2">
      <alignment vertical="top" wrapText="1"/>
      <protection/>
    </xf>
    <xf numFmtId="164" fontId="4" fillId="0" borderId="2">
      <alignment vertical="top" wrapText="1"/>
      <protection/>
    </xf>
    <xf numFmtId="164" fontId="4" fillId="0" borderId="2">
      <alignment vertical="top" wrapText="1"/>
      <protection/>
    </xf>
    <xf numFmtId="164" fontId="4" fillId="0" borderId="2">
      <alignment vertical="top" wrapText="1"/>
      <protection/>
    </xf>
    <xf numFmtId="164" fontId="4" fillId="0" borderId="2">
      <alignment vertical="top" wrapText="1"/>
      <protection/>
    </xf>
    <xf numFmtId="164" fontId="4" fillId="0" borderId="2">
      <alignment vertical="top" wrapText="1"/>
      <protection/>
    </xf>
    <xf numFmtId="166" fontId="2" fillId="0" borderId="2">
      <alignment horizontal="center" vertical="top" shrinkToFit="1"/>
      <protection/>
    </xf>
    <xf numFmtId="166" fontId="2" fillId="0" borderId="2">
      <alignment horizontal="center" vertical="top" shrinkToFit="1"/>
      <protection/>
    </xf>
    <xf numFmtId="166" fontId="2" fillId="0" borderId="2">
      <alignment horizontal="center" vertical="top" shrinkToFit="1"/>
      <protection/>
    </xf>
    <xf numFmtId="165" fontId="4" fillId="3" borderId="2">
      <alignment horizontal="right" vertical="top" shrinkToFit="1"/>
      <protection/>
    </xf>
    <xf numFmtId="165" fontId="4" fillId="4" borderId="2">
      <alignment horizontal="right" vertical="top" shrinkToFit="1"/>
      <protection/>
    </xf>
    <xf numFmtId="164" fontId="2" fillId="2" borderId="4">
      <alignment/>
      <protection/>
    </xf>
    <xf numFmtId="164" fontId="2" fillId="2" borderId="4">
      <alignment horizontal="center"/>
      <protection/>
    </xf>
    <xf numFmtId="165" fontId="4" fillId="0" borderId="2">
      <alignment horizontal="right" vertical="top" shrinkToFit="1"/>
      <protection/>
    </xf>
    <xf numFmtId="166" fontId="2" fillId="0" borderId="2">
      <alignment horizontal="left" vertical="top" wrapText="1" indent="2"/>
      <protection/>
    </xf>
    <xf numFmtId="165" fontId="2" fillId="0" borderId="2">
      <alignment horizontal="right" vertical="top" shrinkToFit="1"/>
      <protection/>
    </xf>
    <xf numFmtId="164" fontId="2" fillId="2" borderId="4">
      <alignment shrinkToFit="1"/>
      <protection/>
    </xf>
    <xf numFmtId="164" fontId="2" fillId="2" borderId="3">
      <alignment horizontal="center"/>
      <protection/>
    </xf>
  </cellStyleXfs>
  <cellXfs count="76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5" fillId="0" borderId="0" xfId="0" applyFont="1" applyAlignment="1" applyProtection="1">
      <alignment/>
      <protection locked="0"/>
    </xf>
    <xf numFmtId="164" fontId="6" fillId="0" borderId="0" xfId="28" applyNumberFormat="1" applyFont="1" applyBorder="1" applyAlignment="1" applyProtection="1">
      <alignment horizontal="center" wrapText="1"/>
      <protection locked="0"/>
    </xf>
    <xf numFmtId="164" fontId="6" fillId="0" borderId="0" xfId="28" applyNumberFormat="1" applyFont="1" applyBorder="1" applyAlignment="1" applyProtection="1">
      <alignment horizontal="center" wrapText="1"/>
      <protection/>
    </xf>
    <xf numFmtId="164" fontId="7" fillId="0" borderId="0" xfId="29" applyNumberFormat="1" applyFont="1" applyBorder="1" applyProtection="1">
      <alignment horizontal="right"/>
      <protection/>
    </xf>
    <xf numFmtId="164" fontId="5" fillId="0" borderId="0" xfId="0" applyFont="1" applyAlignment="1">
      <alignment/>
    </xf>
    <xf numFmtId="164" fontId="8" fillId="0" borderId="2" xfId="31" applyNumberFormat="1" applyFont="1" applyBorder="1" applyAlignment="1" applyProtection="1">
      <alignment horizontal="center" vertical="center" wrapText="1"/>
      <protection/>
    </xf>
    <xf numFmtId="164" fontId="9" fillId="0" borderId="2" xfId="0" applyFont="1" applyBorder="1" applyAlignment="1" applyProtection="1">
      <alignment horizontal="center" vertical="center" wrapText="1"/>
      <protection locked="0"/>
    </xf>
    <xf numFmtId="164" fontId="9" fillId="0" borderId="2" xfId="0" applyFont="1" applyBorder="1" applyAlignment="1" applyProtection="1">
      <alignment horizontal="center" vertical="center"/>
      <protection locked="0"/>
    </xf>
    <xf numFmtId="164" fontId="8" fillId="0" borderId="2" xfId="0" applyFont="1" applyBorder="1" applyAlignment="1">
      <alignment horizontal="center" vertical="center" wrapText="1"/>
    </xf>
    <xf numFmtId="164" fontId="8" fillId="5" borderId="2" xfId="38" applyNumberFormat="1" applyFont="1" applyFill="1" applyBorder="1" applyAlignment="1" applyProtection="1">
      <alignment horizontal="justify" vertical="top" wrapText="1"/>
      <protection/>
    </xf>
    <xf numFmtId="166" fontId="8" fillId="5" borderId="2" xfId="47" applyNumberFormat="1" applyFont="1" applyFill="1" applyBorder="1" applyProtection="1">
      <alignment horizontal="center" vertical="top" shrinkToFit="1"/>
      <protection/>
    </xf>
    <xf numFmtId="165" fontId="8" fillId="5" borderId="2" xfId="50" applyNumberFormat="1" applyFont="1" applyFill="1" applyBorder="1" applyAlignment="1" applyProtection="1">
      <alignment horizontal="right" vertical="top" shrinkToFit="1"/>
      <protection/>
    </xf>
    <xf numFmtId="167" fontId="9" fillId="0" borderId="2" xfId="0" applyNumberFormat="1" applyFont="1" applyBorder="1" applyAlignment="1" applyProtection="1">
      <alignment vertical="top"/>
      <protection locked="0"/>
    </xf>
    <xf numFmtId="164" fontId="7" fillId="5" borderId="2" xfId="38" applyNumberFormat="1" applyFont="1" applyFill="1" applyBorder="1" applyAlignment="1" applyProtection="1">
      <alignment horizontal="justify" vertical="top" wrapText="1"/>
      <protection/>
    </xf>
    <xf numFmtId="166" fontId="7" fillId="5" borderId="2" xfId="47" applyNumberFormat="1" applyFont="1" applyFill="1" applyBorder="1" applyProtection="1">
      <alignment horizontal="center" vertical="top" shrinkToFit="1"/>
      <protection/>
    </xf>
    <xf numFmtId="165" fontId="5" fillId="0" borderId="2" xfId="0" applyNumberFormat="1" applyFont="1" applyBorder="1" applyAlignment="1" applyProtection="1">
      <alignment vertical="top" shrinkToFit="1"/>
      <protection locked="0"/>
    </xf>
    <xf numFmtId="164" fontId="5" fillId="0" borderId="2" xfId="0" applyFont="1" applyBorder="1" applyAlignment="1" applyProtection="1">
      <alignment shrinkToFit="1"/>
      <protection locked="0"/>
    </xf>
    <xf numFmtId="167" fontId="5" fillId="0" borderId="2" xfId="0" applyNumberFormat="1" applyFont="1" applyBorder="1" applyAlignment="1" applyProtection="1">
      <alignment vertical="top"/>
      <protection locked="0"/>
    </xf>
    <xf numFmtId="165" fontId="5" fillId="0" borderId="2" xfId="0" applyNumberFormat="1" applyFont="1" applyBorder="1" applyAlignment="1" applyProtection="1">
      <alignment shrinkToFit="1"/>
      <protection locked="0"/>
    </xf>
    <xf numFmtId="164" fontId="7" fillId="5" borderId="2" xfId="37" applyNumberFormat="1" applyFont="1" applyFill="1" applyBorder="1" applyAlignment="1" applyProtection="1">
      <alignment horizontal="justify" vertical="top" wrapText="1"/>
      <protection/>
    </xf>
    <xf numFmtId="164" fontId="8" fillId="0" borderId="2" xfId="38" applyNumberFormat="1" applyFont="1" applyAlignment="1" applyProtection="1">
      <alignment horizontal="justify" vertical="top" wrapText="1"/>
      <protection/>
    </xf>
    <xf numFmtId="164" fontId="7" fillId="0" borderId="2" xfId="46" applyNumberFormat="1" applyFont="1" applyAlignment="1" applyProtection="1">
      <alignment horizontal="justify" vertical="top" wrapText="1"/>
      <protection/>
    </xf>
    <xf numFmtId="165" fontId="7" fillId="5" borderId="2" xfId="50" applyNumberFormat="1" applyFont="1" applyFill="1" applyBorder="1" applyAlignment="1" applyProtection="1">
      <alignment horizontal="right" vertical="top" shrinkToFit="1"/>
      <protection/>
    </xf>
    <xf numFmtId="164" fontId="7" fillId="5" borderId="5" xfId="38" applyNumberFormat="1" applyFont="1" applyFill="1" applyBorder="1" applyAlignment="1" applyProtection="1">
      <alignment horizontal="justify" vertical="top" wrapText="1"/>
      <protection/>
    </xf>
    <xf numFmtId="165" fontId="5" fillId="0" borderId="2" xfId="0" applyNumberFormat="1" applyFont="1" applyFill="1" applyBorder="1" applyAlignment="1" applyProtection="1">
      <alignment vertical="top" shrinkToFit="1"/>
      <protection locked="0"/>
    </xf>
    <xf numFmtId="165" fontId="9" fillId="0" borderId="2" xfId="0" applyNumberFormat="1" applyFont="1" applyBorder="1" applyAlignment="1" applyProtection="1">
      <alignment vertical="top" shrinkToFit="1"/>
      <protection locked="0"/>
    </xf>
    <xf numFmtId="165" fontId="7" fillId="0" borderId="3" xfId="36" applyFont="1" applyFill="1" applyAlignment="1" applyProtection="1">
      <alignment vertical="top" wrapText="1" shrinkToFit="1"/>
      <protection/>
    </xf>
    <xf numFmtId="164" fontId="0" fillId="0" borderId="0" xfId="0" applyFont="1" applyAlignment="1" applyProtection="1">
      <alignment/>
      <protection locked="0"/>
    </xf>
    <xf numFmtId="166" fontId="8" fillId="0" borderId="2" xfId="47" applyNumberFormat="1" applyFont="1" applyProtection="1">
      <alignment horizontal="center" vertical="top" shrinkToFit="1"/>
      <protection/>
    </xf>
    <xf numFmtId="164" fontId="8" fillId="0" borderId="2" xfId="42" applyNumberFormat="1" applyFont="1" applyAlignment="1" applyProtection="1">
      <alignment horizontal="justify" vertical="top" wrapText="1"/>
      <protection/>
    </xf>
    <xf numFmtId="164" fontId="7" fillId="0" borderId="2" xfId="42" applyNumberFormat="1" applyFont="1" applyAlignment="1" applyProtection="1">
      <alignment horizontal="justify" vertical="top" wrapText="1"/>
      <protection/>
    </xf>
    <xf numFmtId="166" fontId="7" fillId="0" borderId="2" xfId="47" applyNumberFormat="1" applyFont="1" applyProtection="1">
      <alignment horizontal="center" vertical="top" shrinkToFit="1"/>
      <protection/>
    </xf>
    <xf numFmtId="165" fontId="7" fillId="0" borderId="2" xfId="50" applyNumberFormat="1" applyFont="1" applyFill="1" applyBorder="1" applyProtection="1">
      <alignment horizontal="right" vertical="top" shrinkToFit="1"/>
      <protection/>
    </xf>
    <xf numFmtId="164" fontId="8" fillId="5" borderId="5" xfId="37" applyNumberFormat="1" applyFont="1" applyFill="1" applyBorder="1" applyAlignment="1" applyProtection="1">
      <alignment horizontal="justify" vertical="top" wrapText="1"/>
      <protection/>
    </xf>
    <xf numFmtId="166" fontId="8" fillId="5" borderId="2" xfId="47" applyNumberFormat="1" applyFont="1" applyFill="1" applyProtection="1">
      <alignment horizontal="center" vertical="top" shrinkToFit="1"/>
      <protection/>
    </xf>
    <xf numFmtId="164" fontId="10" fillId="0" borderId="0" xfId="0" applyFont="1" applyAlignment="1" applyProtection="1">
      <alignment/>
      <protection locked="0"/>
    </xf>
    <xf numFmtId="164" fontId="8" fillId="0" borderId="5" xfId="37" applyNumberFormat="1" applyFont="1" applyFill="1" applyBorder="1" applyAlignment="1" applyProtection="1">
      <alignment horizontal="justify" vertical="top" wrapText="1"/>
      <protection/>
    </xf>
    <xf numFmtId="164" fontId="7" fillId="0" borderId="5" xfId="37" applyNumberFormat="1" applyFont="1" applyFill="1" applyBorder="1" applyAlignment="1" applyProtection="1">
      <alignment horizontal="justify" vertical="top" wrapText="1"/>
      <protection/>
    </xf>
    <xf numFmtId="166" fontId="7" fillId="5" borderId="2" xfId="47" applyNumberFormat="1" applyFont="1" applyFill="1" applyProtection="1">
      <alignment horizontal="center" vertical="top" shrinkToFit="1"/>
      <protection/>
    </xf>
    <xf numFmtId="165" fontId="8" fillId="0" borderId="2" xfId="50" applyNumberFormat="1" applyFont="1" applyFill="1" applyBorder="1" applyProtection="1">
      <alignment horizontal="right" vertical="top" shrinkToFit="1"/>
      <protection/>
    </xf>
    <xf numFmtId="165" fontId="7" fillId="0" borderId="3" xfId="36" applyFont="1" applyFill="1" applyAlignment="1" applyProtection="1">
      <alignment horizontal="justify" vertical="top" wrapText="1" shrinkToFit="1"/>
      <protection/>
    </xf>
    <xf numFmtId="168" fontId="7" fillId="5" borderId="2" xfId="47" applyNumberFormat="1" applyFont="1" applyFill="1" applyProtection="1">
      <alignment horizontal="center" vertical="top" shrinkToFit="1"/>
      <protection/>
    </xf>
    <xf numFmtId="164" fontId="8" fillId="5" borderId="2" xfId="37" applyNumberFormat="1" applyFont="1" applyFill="1" applyBorder="1" applyAlignment="1" applyProtection="1">
      <alignment horizontal="justify" vertical="top" wrapText="1"/>
      <protection/>
    </xf>
    <xf numFmtId="168" fontId="8" fillId="5" borderId="2" xfId="47" applyNumberFormat="1" applyFont="1" applyFill="1" applyProtection="1">
      <alignment horizontal="center" vertical="top" shrinkToFit="1"/>
      <protection/>
    </xf>
    <xf numFmtId="164" fontId="8" fillId="5" borderId="5" xfId="38" applyNumberFormat="1" applyFont="1" applyFill="1" applyBorder="1" applyAlignment="1" applyProtection="1">
      <alignment horizontal="justify" vertical="top" wrapText="1"/>
      <protection/>
    </xf>
    <xf numFmtId="166" fontId="8" fillId="5" borderId="5" xfId="47" applyNumberFormat="1" applyFont="1" applyFill="1" applyBorder="1" applyProtection="1">
      <alignment horizontal="center" vertical="top" shrinkToFit="1"/>
      <protection/>
    </xf>
    <xf numFmtId="165" fontId="8" fillId="5" borderId="2" xfId="50" applyNumberFormat="1" applyFont="1" applyFill="1" applyBorder="1" applyProtection="1">
      <alignment horizontal="right" vertical="top" shrinkToFit="1"/>
      <protection/>
    </xf>
    <xf numFmtId="164" fontId="7" fillId="5" borderId="5" xfId="37" applyNumberFormat="1" applyFont="1" applyFill="1" applyBorder="1" applyAlignment="1" applyProtection="1">
      <alignment horizontal="justify" vertical="top" wrapText="1"/>
      <protection/>
    </xf>
    <xf numFmtId="166" fontId="7" fillId="5" borderId="5" xfId="47" applyNumberFormat="1" applyFont="1" applyFill="1" applyBorder="1" applyProtection="1">
      <alignment horizontal="center" vertical="top" shrinkToFit="1"/>
      <protection/>
    </xf>
    <xf numFmtId="165" fontId="11" fillId="0" borderId="2" xfId="0" applyNumberFormat="1" applyFont="1" applyBorder="1" applyAlignment="1" applyProtection="1">
      <alignment vertical="top"/>
      <protection locked="0"/>
    </xf>
    <xf numFmtId="165" fontId="5" fillId="0" borderId="2" xfId="0" applyNumberFormat="1" applyFont="1" applyBorder="1" applyAlignment="1" applyProtection="1">
      <alignment vertical="top"/>
      <protection locked="0"/>
    </xf>
    <xf numFmtId="164" fontId="8" fillId="0" borderId="2" xfId="47" applyNumberFormat="1" applyFont="1" applyBorder="1" applyAlignment="1" applyProtection="1">
      <alignment horizontal="left"/>
      <protection locked="0"/>
    </xf>
    <xf numFmtId="164" fontId="8" fillId="0" borderId="2" xfId="47" applyNumberFormat="1" applyFont="1" applyBorder="1" applyAlignment="1">
      <alignment horizontal="left"/>
      <protection/>
    </xf>
    <xf numFmtId="169" fontId="7" fillId="5" borderId="2" xfId="50" applyNumberFormat="1" applyFont="1" applyFill="1" applyBorder="1" applyAlignment="1" applyProtection="1">
      <alignment horizontal="right" vertical="top" shrinkToFit="1"/>
      <protection/>
    </xf>
    <xf numFmtId="164" fontId="8" fillId="0" borderId="2" xfId="47" applyNumberFormat="1" applyFont="1" applyBorder="1" applyAlignment="1" applyProtection="1">
      <alignment horizontal="justify"/>
      <protection locked="0"/>
    </xf>
    <xf numFmtId="166" fontId="8" fillId="5" borderId="2" xfId="47" applyNumberFormat="1" applyFont="1" applyFill="1" applyBorder="1" applyAlignment="1" applyProtection="1">
      <alignment horizontal="center" vertical="top" shrinkToFit="1"/>
      <protection/>
    </xf>
    <xf numFmtId="169" fontId="8" fillId="5" borderId="2" xfId="50" applyNumberFormat="1" applyFont="1" applyFill="1" applyBorder="1" applyAlignment="1" applyProtection="1">
      <alignment horizontal="right" vertical="top" shrinkToFit="1"/>
      <protection/>
    </xf>
    <xf numFmtId="166" fontId="8" fillId="0" borderId="2" xfId="47" applyNumberFormat="1" applyFont="1" applyBorder="1" applyAlignment="1">
      <alignment horizontal="center" vertical="top" shrinkToFit="1"/>
      <protection/>
    </xf>
    <xf numFmtId="166" fontId="7" fillId="0" borderId="2" xfId="47" applyNumberFormat="1" applyFont="1" applyBorder="1" applyAlignment="1">
      <alignment horizontal="center" vertical="top" shrinkToFit="1"/>
      <protection/>
    </xf>
    <xf numFmtId="170" fontId="8" fillId="5" borderId="2" xfId="50" applyNumberFormat="1" applyFont="1" applyFill="1" applyBorder="1" applyAlignment="1" applyProtection="1">
      <alignment horizontal="right" vertical="top" shrinkToFit="1"/>
      <protection/>
    </xf>
    <xf numFmtId="164" fontId="7" fillId="0" borderId="2" xfId="38" applyNumberFormat="1" applyFont="1" applyAlignment="1" applyProtection="1">
      <alignment horizontal="justify" vertical="top" wrapText="1"/>
      <protection/>
    </xf>
    <xf numFmtId="166" fontId="7" fillId="0" borderId="2" xfId="48" applyNumberFormat="1" applyFont="1" applyProtection="1">
      <alignment horizontal="center" vertical="top" shrinkToFit="1"/>
      <protection/>
    </xf>
    <xf numFmtId="164" fontId="7" fillId="5" borderId="2" xfId="37" applyNumberFormat="1" applyFont="1" applyFill="1" applyBorder="1" applyAlignment="1" applyProtection="1">
      <alignment horizontal="justify" vertical="top" wrapText="1"/>
      <protection/>
    </xf>
    <xf numFmtId="164" fontId="7" fillId="5" borderId="2" xfId="45" applyNumberFormat="1" applyFont="1" applyFill="1" applyAlignment="1" applyProtection="1">
      <alignment horizontal="justify" vertical="top" wrapText="1"/>
      <protection/>
    </xf>
    <xf numFmtId="166" fontId="7" fillId="5" borderId="2" xfId="48" applyNumberFormat="1" applyFont="1" applyFill="1" applyProtection="1">
      <alignment horizontal="center" vertical="top" shrinkToFit="1"/>
      <protection/>
    </xf>
    <xf numFmtId="164" fontId="8" fillId="0" borderId="2" xfId="45" applyNumberFormat="1" applyFont="1" applyAlignment="1" applyProtection="1">
      <alignment horizontal="justify" vertical="top" wrapText="1"/>
      <protection/>
    </xf>
    <xf numFmtId="166" fontId="8" fillId="0" borderId="2" xfId="48" applyNumberFormat="1" applyFont="1" applyProtection="1">
      <alignment horizontal="center" vertical="top" shrinkToFit="1"/>
      <protection/>
    </xf>
    <xf numFmtId="164" fontId="7" fillId="0" borderId="2" xfId="45" applyNumberFormat="1" applyFont="1" applyAlignment="1" applyProtection="1">
      <alignment horizontal="justify" vertical="top" wrapText="1"/>
      <protection/>
    </xf>
    <xf numFmtId="165" fontId="7" fillId="0" borderId="2" xfId="50" applyNumberFormat="1" applyFont="1" applyFill="1" applyBorder="1" applyAlignment="1" applyProtection="1">
      <alignment horizontal="right" vertical="top" shrinkToFit="1"/>
      <protection/>
    </xf>
    <xf numFmtId="164" fontId="8" fillId="5" borderId="3" xfId="34" applyNumberFormat="1" applyFont="1" applyFill="1" applyBorder="1" applyAlignment="1" applyProtection="1">
      <alignment horizontal="right" vertical="top"/>
      <protection/>
    </xf>
    <xf numFmtId="165" fontId="8" fillId="5" borderId="0" xfId="35" applyNumberFormat="1" applyFont="1" applyFill="1" applyBorder="1" applyAlignment="1" applyProtection="1">
      <alignment horizontal="right" vertical="top" shrinkToFit="1"/>
      <protection/>
    </xf>
    <xf numFmtId="167" fontId="9" fillId="0" borderId="0" xfId="0" applyNumberFormat="1" applyFont="1" applyBorder="1" applyAlignment="1" applyProtection="1">
      <alignment vertical="top"/>
      <protection locked="0"/>
    </xf>
    <xf numFmtId="164" fontId="2" fillId="0" borderId="0" xfId="27" applyNumberFormat="1" applyProtection="1">
      <alignment/>
      <protection/>
    </xf>
    <xf numFmtId="164" fontId="0" fillId="5" borderId="0" xfId="0" applyFill="1" applyAlignment="1" applyProtection="1">
      <alignment/>
      <protection locked="0"/>
    </xf>
  </cellXfs>
  <cellStyles count="4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r" xfId="20"/>
    <cellStyle name="col" xfId="21"/>
    <cellStyle name="style0" xfId="22"/>
    <cellStyle name="td" xfId="23"/>
    <cellStyle name="tr" xfId="24"/>
    <cellStyle name="xl21" xfId="25"/>
    <cellStyle name="xl22" xfId="26"/>
    <cellStyle name="xl23" xfId="27"/>
    <cellStyle name="xl24" xfId="28"/>
    <cellStyle name="xl25" xfId="29"/>
    <cellStyle name="xl26" xfId="30"/>
    <cellStyle name="xl27" xfId="31"/>
    <cellStyle name="xl28" xfId="32"/>
    <cellStyle name="xl29" xfId="33"/>
    <cellStyle name="xl30" xfId="34"/>
    <cellStyle name="xl31" xfId="35"/>
    <cellStyle name="xl32" xfId="36"/>
    <cellStyle name="xl33" xfId="37"/>
    <cellStyle name="xl34" xfId="38"/>
    <cellStyle name="xl34 10" xfId="39"/>
    <cellStyle name="xl34 11" xfId="40"/>
    <cellStyle name="xl34 12" xfId="41"/>
    <cellStyle name="xl34 13" xfId="42"/>
    <cellStyle name="xl34 4" xfId="43"/>
    <cellStyle name="xl34 7" xfId="44"/>
    <cellStyle name="xl34 8" xfId="45"/>
    <cellStyle name="xl34 9" xfId="46"/>
    <cellStyle name="xl35" xfId="47"/>
    <cellStyle name="xl35 10" xfId="48"/>
    <cellStyle name="xl35 8" xfId="49"/>
    <cellStyle name="xl36" xfId="50"/>
    <cellStyle name="xl37" xfId="51"/>
    <cellStyle name="xl38" xfId="52"/>
    <cellStyle name="xl39" xfId="53"/>
    <cellStyle name="xl40" xfId="54"/>
    <cellStyle name="xl41" xfId="55"/>
    <cellStyle name="xl42" xfId="56"/>
    <cellStyle name="xl43" xfId="57"/>
    <cellStyle name="xl44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8"/>
  <sheetViews>
    <sheetView showGridLines="0" tabSelected="1" zoomScale="80" zoomScaleNormal="80" workbookViewId="0" topLeftCell="A1">
      <pane xSplit="1" ySplit="7" topLeftCell="B119" activePane="bottomRight" state="frozen"/>
      <selection pane="topLeft" activeCell="A1" sqref="A1"/>
      <selection pane="topRight" activeCell="B1" sqref="B1"/>
      <selection pane="bottomLeft" activeCell="A119" sqref="A119"/>
      <selection pane="bottomRight" activeCell="C38" sqref="C38"/>
    </sheetView>
  </sheetViews>
  <sheetFormatPr defaultColWidth="9.140625" defaultRowHeight="15" outlineLevelRow="6"/>
  <cols>
    <col min="1" max="1" width="40.8515625" style="1" customWidth="1"/>
    <col min="2" max="2" width="11.8515625" style="1" customWidth="1"/>
    <col min="3" max="3" width="19.00390625" style="2" customWidth="1"/>
    <col min="4" max="4" width="13.421875" style="2" customWidth="1"/>
    <col min="5" max="5" width="13.00390625" style="2" customWidth="1"/>
    <col min="6" max="6" width="13.28125" style="2" customWidth="1"/>
    <col min="7" max="7" width="19.57421875" style="2" customWidth="1"/>
    <col min="8" max="8" width="14.8515625" style="2" customWidth="1"/>
    <col min="9" max="10" width="13.00390625" style="2" customWidth="1"/>
    <col min="11" max="11" width="20.140625" style="2" customWidth="1"/>
    <col min="12" max="12" width="14.57421875" style="2" customWidth="1"/>
    <col min="13" max="13" width="13.00390625" style="2" customWidth="1"/>
    <col min="14" max="14" width="13.140625" style="2" customWidth="1"/>
    <col min="15" max="15" width="9.28125" style="2" customWidth="1"/>
    <col min="16" max="16384" width="9.00390625" style="1" customWidth="1"/>
  </cols>
  <sheetData>
    <row r="2" spans="1:15" ht="18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6.5" customHeight="1">
      <c r="A4" s="5"/>
      <c r="B4" s="5"/>
      <c r="C4" s="5"/>
      <c r="D4" s="5"/>
      <c r="E4" s="5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7.25" customHeight="1">
      <c r="A5" s="7" t="s">
        <v>2</v>
      </c>
      <c r="B5" s="7" t="s">
        <v>3</v>
      </c>
      <c r="C5" s="8" t="s">
        <v>4</v>
      </c>
      <c r="D5" s="9">
        <v>2020</v>
      </c>
      <c r="E5" s="9"/>
      <c r="F5" s="9"/>
      <c r="G5" s="8" t="s">
        <v>4</v>
      </c>
      <c r="H5" s="9">
        <v>2021</v>
      </c>
      <c r="I5" s="9"/>
      <c r="J5" s="9"/>
      <c r="K5" s="10" t="s">
        <v>5</v>
      </c>
      <c r="L5" s="9" t="s">
        <v>6</v>
      </c>
      <c r="M5" s="9"/>
      <c r="N5" s="9"/>
      <c r="O5" s="9"/>
    </row>
    <row r="6" spans="1:15" ht="16.5" customHeight="1">
      <c r="A6" s="7"/>
      <c r="B6" s="7"/>
      <c r="C6" s="8"/>
      <c r="D6" s="9" t="s">
        <v>7</v>
      </c>
      <c r="E6" s="9"/>
      <c r="F6" s="9"/>
      <c r="G6" s="8"/>
      <c r="H6" s="9" t="s">
        <v>7</v>
      </c>
      <c r="I6" s="9"/>
      <c r="J6" s="9"/>
      <c r="K6" s="10"/>
      <c r="L6" s="9" t="s">
        <v>7</v>
      </c>
      <c r="M6" s="9"/>
      <c r="N6" s="9"/>
      <c r="O6" s="8" t="s">
        <v>8</v>
      </c>
    </row>
    <row r="7" spans="1:15" ht="36" customHeight="1">
      <c r="A7" s="7"/>
      <c r="B7" s="7"/>
      <c r="C7" s="8"/>
      <c r="D7" s="10" t="s">
        <v>9</v>
      </c>
      <c r="E7" s="10" t="s">
        <v>10</v>
      </c>
      <c r="F7" s="10" t="s">
        <v>11</v>
      </c>
      <c r="G7" s="8"/>
      <c r="H7" s="10" t="s">
        <v>9</v>
      </c>
      <c r="I7" s="10" t="s">
        <v>10</v>
      </c>
      <c r="J7" s="10" t="s">
        <v>11</v>
      </c>
      <c r="K7" s="10"/>
      <c r="L7" s="10" t="s">
        <v>9</v>
      </c>
      <c r="M7" s="10" t="s">
        <v>10</v>
      </c>
      <c r="N7" s="10" t="s">
        <v>11</v>
      </c>
      <c r="O7" s="8"/>
    </row>
    <row r="8" spans="1:15" ht="61.5" customHeight="1" outlineLevel="1">
      <c r="A8" s="11" t="s">
        <v>12</v>
      </c>
      <c r="B8" s="12" t="s">
        <v>13</v>
      </c>
      <c r="C8" s="13">
        <f>SUM(C9+C15+C22+C28)</f>
        <v>8963297.72</v>
      </c>
      <c r="D8" s="13">
        <f>SUM(D9+D15+D22+D28)</f>
        <v>0</v>
      </c>
      <c r="E8" s="13">
        <f>SUM(E9+E15+E22+E28)</f>
        <v>2744845.5700000003</v>
      </c>
      <c r="F8" s="13">
        <f>SUM(F9+F15+F22+F28)</f>
        <v>6218452.15</v>
      </c>
      <c r="G8" s="13">
        <f>SUM(G9+G15+G22+G28)</f>
        <v>8461332.76</v>
      </c>
      <c r="H8" s="13">
        <f>SUM(H9+H15+H22+H28)</f>
        <v>0</v>
      </c>
      <c r="I8" s="13">
        <f>SUM(I9+I15+I22+I28)</f>
        <v>2579347.93</v>
      </c>
      <c r="J8" s="13">
        <f>SUM(J9+J15+J22+J28)</f>
        <v>5881984.83</v>
      </c>
      <c r="K8" s="13">
        <f>SUM(K9+K15+K22+K28)</f>
        <v>-501964.9600000001</v>
      </c>
      <c r="L8" s="13">
        <f>SUM(L9+L15+L22+L28)</f>
        <v>0</v>
      </c>
      <c r="M8" s="13">
        <f>SUM(M9+M15+M22+M28)</f>
        <v>-165497.6399999999</v>
      </c>
      <c r="N8" s="13">
        <f>SUM(N9+N15+N22+N28)</f>
        <v>-336467.3200000002</v>
      </c>
      <c r="O8" s="14">
        <f aca="true" t="shared" si="0" ref="O8:O95">SUM(G8/C8)*100</f>
        <v>94.39977365830485</v>
      </c>
    </row>
    <row r="9" spans="1:15" ht="35.25" customHeight="1" outlineLevel="2">
      <c r="A9" s="11" t="s">
        <v>14</v>
      </c>
      <c r="B9" s="12" t="s">
        <v>15</v>
      </c>
      <c r="C9" s="13">
        <f>SUM(C10)</f>
        <v>5088785.69</v>
      </c>
      <c r="D9" s="13">
        <f>SUM(D10)</f>
        <v>0</v>
      </c>
      <c r="E9" s="13">
        <f>SUM(E10)</f>
        <v>1568650.57</v>
      </c>
      <c r="F9" s="13">
        <f>SUM(F10)</f>
        <v>3520135.12</v>
      </c>
      <c r="G9" s="13">
        <f>SUM(G10)</f>
        <v>4615172.890000001</v>
      </c>
      <c r="H9" s="13">
        <f>SUM(H10)</f>
        <v>0</v>
      </c>
      <c r="I9" s="13">
        <f>SUM(I10)</f>
        <v>1491480.85</v>
      </c>
      <c r="J9" s="13">
        <f>SUM(J10)</f>
        <v>3123692.04</v>
      </c>
      <c r="K9" s="13">
        <f>SUM(K10)</f>
        <v>-473612.80000000005</v>
      </c>
      <c r="L9" s="13">
        <f>SUM(L10)</f>
        <v>0</v>
      </c>
      <c r="M9" s="13">
        <f>SUM(M10)</f>
        <v>-77169.71999999997</v>
      </c>
      <c r="N9" s="13">
        <f>SUM(N10)</f>
        <v>-396443.0800000001</v>
      </c>
      <c r="O9" s="14">
        <f t="shared" si="0"/>
        <v>90.69300951441718</v>
      </c>
    </row>
    <row r="10" spans="1:15" ht="48" customHeight="1" outlineLevel="4">
      <c r="A10" s="11" t="s">
        <v>16</v>
      </c>
      <c r="B10" s="12" t="s">
        <v>17</v>
      </c>
      <c r="C10" s="13">
        <f>SUM(C11:C14)</f>
        <v>5088785.69</v>
      </c>
      <c r="D10" s="13">
        <f>SUM(D11:D14)</f>
        <v>0</v>
      </c>
      <c r="E10" s="13">
        <f>SUM(E11:E14)</f>
        <v>1568650.57</v>
      </c>
      <c r="F10" s="13">
        <f>SUM(F11:F14)</f>
        <v>3520135.12</v>
      </c>
      <c r="G10" s="13">
        <f>SUM(G11:G14)</f>
        <v>4615172.890000001</v>
      </c>
      <c r="H10" s="13">
        <f>SUM(H11:H14)</f>
        <v>0</v>
      </c>
      <c r="I10" s="13">
        <f>SUM(I11:I14)</f>
        <v>1491480.85</v>
      </c>
      <c r="J10" s="13">
        <f>SUM(J11:J14)</f>
        <v>3123692.04</v>
      </c>
      <c r="K10" s="13">
        <f>SUM(K11:K14)</f>
        <v>-473612.80000000005</v>
      </c>
      <c r="L10" s="13">
        <f>SUM(L11:L14)</f>
        <v>0</v>
      </c>
      <c r="M10" s="13">
        <f>SUM(M11:M14)</f>
        <v>-77169.71999999997</v>
      </c>
      <c r="N10" s="13">
        <f>SUM(N11:N14)</f>
        <v>-396443.0800000001</v>
      </c>
      <c r="O10" s="14">
        <f t="shared" si="0"/>
        <v>90.69300951441718</v>
      </c>
    </row>
    <row r="11" spans="1:15" ht="49.5" customHeight="1" outlineLevel="6">
      <c r="A11" s="15" t="s">
        <v>18</v>
      </c>
      <c r="B11" s="16" t="s">
        <v>19</v>
      </c>
      <c r="C11" s="17">
        <f aca="true" t="shared" si="1" ref="C11:C14">SUM(D11:F11)</f>
        <v>3415653.45</v>
      </c>
      <c r="D11" s="18"/>
      <c r="E11" s="18"/>
      <c r="F11" s="17">
        <v>3415653.45</v>
      </c>
      <c r="G11" s="17">
        <f aca="true" t="shared" si="2" ref="G11:G14">SUM(H11:J11)</f>
        <v>3019000.6</v>
      </c>
      <c r="H11" s="18"/>
      <c r="I11" s="18"/>
      <c r="J11" s="17">
        <v>3019000.6</v>
      </c>
      <c r="K11" s="17">
        <f aca="true" t="shared" si="3" ref="K11:K14">SUM(L11:N11)</f>
        <v>-396652.8500000001</v>
      </c>
      <c r="L11" s="17">
        <f aca="true" t="shared" si="4" ref="L11:L14">SUM(H11-D11)</f>
        <v>0</v>
      </c>
      <c r="M11" s="17">
        <f aca="true" t="shared" si="5" ref="M11:M14">SUM(I11-E11)</f>
        <v>0</v>
      </c>
      <c r="N11" s="17">
        <f aca="true" t="shared" si="6" ref="N11:N14">SUM(J11-F11)</f>
        <v>-396652.8500000001</v>
      </c>
      <c r="O11" s="19">
        <f t="shared" si="0"/>
        <v>88.38720450401665</v>
      </c>
    </row>
    <row r="12" spans="1:15" ht="49.5" customHeight="1" outlineLevel="6">
      <c r="A12" s="15" t="s">
        <v>20</v>
      </c>
      <c r="B12" s="16" t="s">
        <v>21</v>
      </c>
      <c r="C12" s="17">
        <f t="shared" si="1"/>
        <v>23552</v>
      </c>
      <c r="D12" s="18"/>
      <c r="E12" s="18"/>
      <c r="F12" s="17">
        <v>23552</v>
      </c>
      <c r="G12" s="17">
        <f t="shared" si="2"/>
        <v>27945</v>
      </c>
      <c r="H12" s="18"/>
      <c r="I12" s="18"/>
      <c r="J12" s="17">
        <v>27945</v>
      </c>
      <c r="K12" s="17">
        <f t="shared" si="3"/>
        <v>4393</v>
      </c>
      <c r="L12" s="17">
        <f t="shared" si="4"/>
        <v>0</v>
      </c>
      <c r="M12" s="17">
        <f t="shared" si="5"/>
        <v>0</v>
      </c>
      <c r="N12" s="17">
        <f t="shared" si="6"/>
        <v>4393</v>
      </c>
      <c r="O12" s="19">
        <f t="shared" si="0"/>
        <v>118.65234375</v>
      </c>
    </row>
    <row r="13" spans="1:15" ht="100.5" customHeight="1" outlineLevel="6">
      <c r="A13" s="15" t="s">
        <v>22</v>
      </c>
      <c r="B13" s="16" t="s">
        <v>23</v>
      </c>
      <c r="C13" s="17">
        <f t="shared" si="1"/>
        <v>1568650.57</v>
      </c>
      <c r="D13" s="18"/>
      <c r="E13" s="17">
        <v>1568650.57</v>
      </c>
      <c r="F13" s="17"/>
      <c r="G13" s="17">
        <f t="shared" si="2"/>
        <v>1491480.85</v>
      </c>
      <c r="H13" s="18"/>
      <c r="I13" s="17">
        <v>1491480.85</v>
      </c>
      <c r="J13" s="17"/>
      <c r="K13" s="17">
        <f t="shared" si="3"/>
        <v>-77169.71999999997</v>
      </c>
      <c r="L13" s="17">
        <f t="shared" si="4"/>
        <v>0</v>
      </c>
      <c r="M13" s="17">
        <f t="shared" si="5"/>
        <v>-77169.71999999997</v>
      </c>
      <c r="N13" s="17">
        <f t="shared" si="6"/>
        <v>0</v>
      </c>
      <c r="O13" s="19">
        <f t="shared" si="0"/>
        <v>95.08050285539373</v>
      </c>
    </row>
    <row r="14" spans="1:15" ht="81" customHeight="1" outlineLevel="6">
      <c r="A14" s="15" t="s">
        <v>24</v>
      </c>
      <c r="B14" s="16" t="s">
        <v>25</v>
      </c>
      <c r="C14" s="17">
        <f t="shared" si="1"/>
        <v>80929.67</v>
      </c>
      <c r="D14" s="18"/>
      <c r="E14" s="18"/>
      <c r="F14" s="17">
        <v>80929.67</v>
      </c>
      <c r="G14" s="17">
        <f t="shared" si="2"/>
        <v>76746.44</v>
      </c>
      <c r="H14" s="18"/>
      <c r="I14" s="18"/>
      <c r="J14" s="17">
        <v>76746.44</v>
      </c>
      <c r="K14" s="17">
        <f t="shared" si="3"/>
        <v>-4183.229999999996</v>
      </c>
      <c r="L14" s="17">
        <f t="shared" si="4"/>
        <v>0</v>
      </c>
      <c r="M14" s="17">
        <f t="shared" si="5"/>
        <v>0</v>
      </c>
      <c r="N14" s="17">
        <f t="shared" si="6"/>
        <v>-4183.229999999996</v>
      </c>
      <c r="O14" s="19">
        <f t="shared" si="0"/>
        <v>94.83103044903064</v>
      </c>
    </row>
    <row r="15" spans="1:15" ht="48.75" customHeight="1" outlineLevel="2">
      <c r="A15" s="11" t="s">
        <v>26</v>
      </c>
      <c r="B15" s="12" t="s">
        <v>27</v>
      </c>
      <c r="C15" s="13">
        <f>SUM(C16)</f>
        <v>2975259.26</v>
      </c>
      <c r="D15" s="13">
        <f>SUM(D16)</f>
        <v>0</v>
      </c>
      <c r="E15" s="13">
        <f>SUM(E16)</f>
        <v>1176195</v>
      </c>
      <c r="F15" s="13">
        <f>SUM(F16)</f>
        <v>1799064.26</v>
      </c>
      <c r="G15" s="13">
        <f>SUM(G16)</f>
        <v>3019616.76</v>
      </c>
      <c r="H15" s="13">
        <f>SUM(H16)</f>
        <v>0</v>
      </c>
      <c r="I15" s="13">
        <f>SUM(I16)</f>
        <v>1087867.08</v>
      </c>
      <c r="J15" s="13">
        <f>SUM(J16)</f>
        <v>1931749.68</v>
      </c>
      <c r="K15" s="13">
        <f>SUM(K16)</f>
        <v>44357.49999999997</v>
      </c>
      <c r="L15" s="13">
        <f>SUM(L16)</f>
        <v>0</v>
      </c>
      <c r="M15" s="13">
        <f>SUM(M16)</f>
        <v>-88327.91999999993</v>
      </c>
      <c r="N15" s="13">
        <f>SUM(N16)</f>
        <v>132685.4199999999</v>
      </c>
      <c r="O15" s="14">
        <f t="shared" si="0"/>
        <v>101.49087847893968</v>
      </c>
    </row>
    <row r="16" spans="1:15" ht="47.25" customHeight="1" outlineLevel="4">
      <c r="A16" s="11" t="s">
        <v>28</v>
      </c>
      <c r="B16" s="12" t="s">
        <v>29</v>
      </c>
      <c r="C16" s="13">
        <f>SUM(C17:C21)</f>
        <v>2975259.26</v>
      </c>
      <c r="D16" s="13">
        <f>SUM(D17:D21)</f>
        <v>0</v>
      </c>
      <c r="E16" s="13">
        <f>SUM(E17:E21)</f>
        <v>1176195</v>
      </c>
      <c r="F16" s="13">
        <f>SUM(F17:F21)</f>
        <v>1799064.26</v>
      </c>
      <c r="G16" s="13">
        <f>SUM(G17:G21)</f>
        <v>3019616.76</v>
      </c>
      <c r="H16" s="13">
        <f>SUM(H17:H21)</f>
        <v>0</v>
      </c>
      <c r="I16" s="13">
        <f>SUM(I17:I21)</f>
        <v>1087867.08</v>
      </c>
      <c r="J16" s="13">
        <f>SUM(J17:J21)</f>
        <v>1931749.68</v>
      </c>
      <c r="K16" s="13">
        <f>SUM(K17:K21)</f>
        <v>44357.49999999997</v>
      </c>
      <c r="L16" s="13">
        <f>SUM(L17:L21)</f>
        <v>0</v>
      </c>
      <c r="M16" s="13">
        <f>SUM(M17:M21)</f>
        <v>-88327.91999999993</v>
      </c>
      <c r="N16" s="13">
        <f>SUM(N17:N21)</f>
        <v>132685.4199999999</v>
      </c>
      <c r="O16" s="14">
        <f t="shared" si="0"/>
        <v>101.49087847893968</v>
      </c>
    </row>
    <row r="17" spans="1:15" ht="44.25" customHeight="1" outlineLevel="6">
      <c r="A17" s="15" t="s">
        <v>30</v>
      </c>
      <c r="B17" s="16" t="s">
        <v>31</v>
      </c>
      <c r="C17" s="17">
        <f aca="true" t="shared" si="7" ref="C17:C21">SUM(D17:F17)</f>
        <v>1296402.54</v>
      </c>
      <c r="D17" s="20"/>
      <c r="E17" s="20"/>
      <c r="F17" s="17">
        <v>1296402.54</v>
      </c>
      <c r="G17" s="17">
        <f aca="true" t="shared" si="8" ref="G17:G21">SUM(H17:J17)</f>
        <v>1416301.45</v>
      </c>
      <c r="H17" s="20"/>
      <c r="I17" s="20"/>
      <c r="J17" s="17">
        <v>1416301.45</v>
      </c>
      <c r="K17" s="17">
        <f aca="true" t="shared" si="9" ref="K17:K21">SUM(L17:N17)</f>
        <v>119898.90999999992</v>
      </c>
      <c r="L17" s="17">
        <f aca="true" t="shared" si="10" ref="L17:L21">SUM(H17-D17)</f>
        <v>0</v>
      </c>
      <c r="M17" s="17">
        <f aca="true" t="shared" si="11" ref="M17:M21">SUM(I17-E17)</f>
        <v>0</v>
      </c>
      <c r="N17" s="17">
        <f aca="true" t="shared" si="12" ref="N17:N21">SUM(J17-F17)</f>
        <v>119898.90999999992</v>
      </c>
      <c r="O17" s="19">
        <f t="shared" si="0"/>
        <v>109.24858647685154</v>
      </c>
    </row>
    <row r="18" spans="1:15" ht="45.75" customHeight="1" outlineLevel="6">
      <c r="A18" s="15" t="s">
        <v>20</v>
      </c>
      <c r="B18" s="16" t="s">
        <v>32</v>
      </c>
      <c r="C18" s="17">
        <f t="shared" si="7"/>
        <v>4000</v>
      </c>
      <c r="D18" s="20"/>
      <c r="E18" s="20"/>
      <c r="F18" s="17">
        <v>4000</v>
      </c>
      <c r="G18" s="17">
        <f t="shared" si="8"/>
        <v>7500</v>
      </c>
      <c r="H18" s="20"/>
      <c r="I18" s="20"/>
      <c r="J18" s="17">
        <v>7500</v>
      </c>
      <c r="K18" s="17">
        <f t="shared" si="9"/>
        <v>3500</v>
      </c>
      <c r="L18" s="17">
        <f t="shared" si="10"/>
        <v>0</v>
      </c>
      <c r="M18" s="17">
        <f t="shared" si="11"/>
        <v>0</v>
      </c>
      <c r="N18" s="17">
        <f t="shared" si="12"/>
        <v>3500</v>
      </c>
      <c r="O18" s="19">
        <f t="shared" si="0"/>
        <v>187.5</v>
      </c>
    </row>
    <row r="19" spans="1:15" ht="50.25" customHeight="1" outlineLevel="6">
      <c r="A19" s="21" t="s">
        <v>33</v>
      </c>
      <c r="B19" s="16" t="s">
        <v>34</v>
      </c>
      <c r="C19" s="17">
        <f t="shared" si="7"/>
        <v>434006.77</v>
      </c>
      <c r="D19" s="20"/>
      <c r="E19" s="17"/>
      <c r="F19" s="17">
        <v>434006.77</v>
      </c>
      <c r="G19" s="17">
        <f t="shared" si="8"/>
        <v>450244.43</v>
      </c>
      <c r="H19" s="20"/>
      <c r="I19" s="17"/>
      <c r="J19" s="17">
        <v>450244.43</v>
      </c>
      <c r="K19" s="17">
        <f t="shared" si="9"/>
        <v>16237.659999999974</v>
      </c>
      <c r="L19" s="17">
        <f t="shared" si="10"/>
        <v>0</v>
      </c>
      <c r="M19" s="17">
        <f t="shared" si="11"/>
        <v>0</v>
      </c>
      <c r="N19" s="17">
        <f t="shared" si="12"/>
        <v>16237.659999999974</v>
      </c>
      <c r="O19" s="19">
        <f t="shared" si="0"/>
        <v>103.74133795194022</v>
      </c>
    </row>
    <row r="20" spans="1:15" ht="89.25" customHeight="1" outlineLevel="6">
      <c r="A20" s="15" t="s">
        <v>22</v>
      </c>
      <c r="B20" s="16" t="s">
        <v>35</v>
      </c>
      <c r="C20" s="17">
        <f t="shared" si="7"/>
        <v>1176195</v>
      </c>
      <c r="D20" s="20"/>
      <c r="E20" s="17">
        <v>1176195</v>
      </c>
      <c r="F20" s="17"/>
      <c r="G20" s="17">
        <f t="shared" si="8"/>
        <v>1087867.08</v>
      </c>
      <c r="H20" s="20"/>
      <c r="I20" s="17">
        <v>1087867.08</v>
      </c>
      <c r="J20" s="17"/>
      <c r="K20" s="17">
        <f t="shared" si="9"/>
        <v>-88327.91999999993</v>
      </c>
      <c r="L20" s="17">
        <f t="shared" si="10"/>
        <v>0</v>
      </c>
      <c r="M20" s="17">
        <f t="shared" si="11"/>
        <v>-88327.91999999993</v>
      </c>
      <c r="N20" s="17">
        <f t="shared" si="12"/>
        <v>0</v>
      </c>
      <c r="O20" s="19">
        <f t="shared" si="0"/>
        <v>92.49036766862638</v>
      </c>
    </row>
    <row r="21" spans="1:15" ht="81.75" customHeight="1" outlineLevel="6">
      <c r="A21" s="15" t="s">
        <v>36</v>
      </c>
      <c r="B21" s="16" t="s">
        <v>37</v>
      </c>
      <c r="C21" s="17">
        <f t="shared" si="7"/>
        <v>64654.95</v>
      </c>
      <c r="D21" s="20"/>
      <c r="E21" s="20"/>
      <c r="F21" s="17">
        <v>64654.95</v>
      </c>
      <c r="G21" s="17">
        <f t="shared" si="8"/>
        <v>57703.8</v>
      </c>
      <c r="H21" s="20"/>
      <c r="I21" s="20"/>
      <c r="J21" s="17">
        <v>57703.8</v>
      </c>
      <c r="K21" s="17">
        <f t="shared" si="9"/>
        <v>-6951.149999999994</v>
      </c>
      <c r="L21" s="17">
        <f t="shared" si="10"/>
        <v>0</v>
      </c>
      <c r="M21" s="17">
        <f t="shared" si="11"/>
        <v>0</v>
      </c>
      <c r="N21" s="17">
        <f t="shared" si="12"/>
        <v>-6951.149999999994</v>
      </c>
      <c r="O21" s="19">
        <f t="shared" si="0"/>
        <v>89.24885101604751</v>
      </c>
    </row>
    <row r="22" spans="1:15" ht="51.75" customHeight="1" outlineLevel="2">
      <c r="A22" s="11" t="s">
        <v>38</v>
      </c>
      <c r="B22" s="12" t="s">
        <v>39</v>
      </c>
      <c r="C22" s="13">
        <f>SUM(C23)</f>
        <v>864252.77</v>
      </c>
      <c r="D22" s="13">
        <f>SUM(D23)</f>
        <v>0</v>
      </c>
      <c r="E22" s="13">
        <f>SUM(E23)</f>
        <v>0</v>
      </c>
      <c r="F22" s="13">
        <f>SUM(F23)</f>
        <v>864252.77</v>
      </c>
      <c r="G22" s="13">
        <f>SUM(G23)</f>
        <v>826543.11</v>
      </c>
      <c r="H22" s="13">
        <f>SUM(H23)</f>
        <v>0</v>
      </c>
      <c r="I22" s="13">
        <f>SUM(I23)</f>
        <v>0</v>
      </c>
      <c r="J22" s="13">
        <f>SUM(J23)</f>
        <v>826543.11</v>
      </c>
      <c r="K22" s="13">
        <f>SUM(K23)</f>
        <v>-37709.66000000003</v>
      </c>
      <c r="L22" s="13">
        <f>SUM(L23)</f>
        <v>0</v>
      </c>
      <c r="M22" s="13">
        <f>SUM(M23)</f>
        <v>0</v>
      </c>
      <c r="N22" s="13">
        <f>SUM(N23)</f>
        <v>-37709.66000000003</v>
      </c>
      <c r="O22" s="14">
        <f t="shared" si="0"/>
        <v>95.63673252675834</v>
      </c>
    </row>
    <row r="23" spans="1:15" ht="51.75" customHeight="1" outlineLevel="4">
      <c r="A23" s="11" t="s">
        <v>40</v>
      </c>
      <c r="B23" s="12" t="s">
        <v>41</v>
      </c>
      <c r="C23" s="13">
        <f>SUM(C24:C27)</f>
        <v>864252.77</v>
      </c>
      <c r="D23" s="13">
        <f>SUM(D24:D27)</f>
        <v>0</v>
      </c>
      <c r="E23" s="13">
        <f>SUM(E24:E27)</f>
        <v>0</v>
      </c>
      <c r="F23" s="13">
        <f>SUM(F24:F27)</f>
        <v>864252.77</v>
      </c>
      <c r="G23" s="13">
        <f>SUM(G24:G27)</f>
        <v>826543.11</v>
      </c>
      <c r="H23" s="13">
        <f>SUM(H24:H27)</f>
        <v>0</v>
      </c>
      <c r="I23" s="13">
        <f>SUM(I24:I27)</f>
        <v>0</v>
      </c>
      <c r="J23" s="13">
        <f>SUM(J24:J27)</f>
        <v>826543.11</v>
      </c>
      <c r="K23" s="13">
        <f>SUM(K24:K27)</f>
        <v>-37709.66000000003</v>
      </c>
      <c r="L23" s="13">
        <f>SUM(L24:L27)</f>
        <v>0</v>
      </c>
      <c r="M23" s="13">
        <f>SUM(M24:M27)</f>
        <v>0</v>
      </c>
      <c r="N23" s="13">
        <f>SUM(N24:N27)</f>
        <v>-37709.66000000003</v>
      </c>
      <c r="O23" s="14">
        <f t="shared" si="0"/>
        <v>95.63673252675834</v>
      </c>
    </row>
    <row r="24" spans="1:15" ht="33.75" customHeight="1" outlineLevel="6">
      <c r="A24" s="15" t="s">
        <v>42</v>
      </c>
      <c r="B24" s="16" t="s">
        <v>43</v>
      </c>
      <c r="C24" s="17">
        <f aca="true" t="shared" si="13" ref="C24:C27">SUM(D24:F24)</f>
        <v>702402.77</v>
      </c>
      <c r="D24" s="17"/>
      <c r="E24" s="17"/>
      <c r="F24" s="17">
        <v>702402.77</v>
      </c>
      <c r="G24" s="17">
        <f aca="true" t="shared" si="14" ref="G24:G27">SUM(H24:J24)</f>
        <v>725073.11</v>
      </c>
      <c r="H24" s="17"/>
      <c r="I24" s="17"/>
      <c r="J24" s="17">
        <v>725073.11</v>
      </c>
      <c r="K24" s="17">
        <f aca="true" t="shared" si="15" ref="K24:K27">SUM(L24:N24)</f>
        <v>22670.339999999967</v>
      </c>
      <c r="L24" s="17">
        <f aca="true" t="shared" si="16" ref="L24:L27">SUM(H24-D24)</f>
        <v>0</v>
      </c>
      <c r="M24" s="17">
        <f aca="true" t="shared" si="17" ref="M24:M27">SUM(I24-E24)</f>
        <v>0</v>
      </c>
      <c r="N24" s="17">
        <f aca="true" t="shared" si="18" ref="N24:N27">SUM(J24-F24)</f>
        <v>22670.339999999967</v>
      </c>
      <c r="O24" s="19">
        <f t="shared" si="0"/>
        <v>103.22754137202506</v>
      </c>
    </row>
    <row r="25" spans="1:15" ht="50.25" customHeight="1" outlineLevel="6">
      <c r="A25" s="15" t="s">
        <v>44</v>
      </c>
      <c r="B25" s="16" t="s">
        <v>45</v>
      </c>
      <c r="C25" s="17">
        <f t="shared" si="13"/>
        <v>0</v>
      </c>
      <c r="D25" s="17"/>
      <c r="E25" s="17"/>
      <c r="F25" s="17">
        <v>0</v>
      </c>
      <c r="G25" s="17">
        <f t="shared" si="14"/>
        <v>0</v>
      </c>
      <c r="H25" s="17"/>
      <c r="I25" s="17"/>
      <c r="J25" s="17">
        <v>0</v>
      </c>
      <c r="K25" s="17">
        <f t="shared" si="15"/>
        <v>0</v>
      </c>
      <c r="L25" s="17">
        <f t="shared" si="16"/>
        <v>0</v>
      </c>
      <c r="M25" s="17">
        <f t="shared" si="17"/>
        <v>0</v>
      </c>
      <c r="N25" s="17">
        <f t="shared" si="18"/>
        <v>0</v>
      </c>
      <c r="O25" s="19" t="e">
        <f t="shared" si="0"/>
        <v>#DIV/0!</v>
      </c>
    </row>
    <row r="26" spans="1:15" ht="119.25" customHeight="1" outlineLevel="6">
      <c r="A26" s="15" t="s">
        <v>46</v>
      </c>
      <c r="B26" s="16" t="s">
        <v>47</v>
      </c>
      <c r="C26" s="17">
        <f t="shared" si="13"/>
        <v>62850</v>
      </c>
      <c r="D26" s="17"/>
      <c r="E26" s="17"/>
      <c r="F26" s="17">
        <v>62850</v>
      </c>
      <c r="G26" s="17">
        <f t="shared" si="14"/>
        <v>86470</v>
      </c>
      <c r="H26" s="17"/>
      <c r="I26" s="17"/>
      <c r="J26" s="17">
        <v>86470</v>
      </c>
      <c r="K26" s="17">
        <f t="shared" si="15"/>
        <v>23620</v>
      </c>
      <c r="L26" s="17">
        <f t="shared" si="16"/>
        <v>0</v>
      </c>
      <c r="M26" s="17">
        <f t="shared" si="17"/>
        <v>0</v>
      </c>
      <c r="N26" s="17">
        <f t="shared" si="18"/>
        <v>23620</v>
      </c>
      <c r="O26" s="19">
        <f t="shared" si="0"/>
        <v>137.58154335719968</v>
      </c>
    </row>
    <row r="27" spans="1:15" ht="62.25" customHeight="1" outlineLevel="6">
      <c r="A27" s="15" t="s">
        <v>48</v>
      </c>
      <c r="B27" s="16" t="s">
        <v>49</v>
      </c>
      <c r="C27" s="17">
        <f t="shared" si="13"/>
        <v>99000</v>
      </c>
      <c r="D27" s="17"/>
      <c r="E27" s="17"/>
      <c r="F27" s="17">
        <v>99000</v>
      </c>
      <c r="G27" s="17">
        <f t="shared" si="14"/>
        <v>15000</v>
      </c>
      <c r="H27" s="17"/>
      <c r="I27" s="17"/>
      <c r="J27" s="17">
        <v>15000</v>
      </c>
      <c r="K27" s="17">
        <f t="shared" si="15"/>
        <v>-84000</v>
      </c>
      <c r="L27" s="17">
        <f t="shared" si="16"/>
        <v>0</v>
      </c>
      <c r="M27" s="17">
        <f t="shared" si="17"/>
        <v>0</v>
      </c>
      <c r="N27" s="17">
        <f t="shared" si="18"/>
        <v>-84000</v>
      </c>
      <c r="O27" s="19">
        <f t="shared" si="0"/>
        <v>15.151515151515152</v>
      </c>
    </row>
    <row r="28" spans="1:15" ht="48" customHeight="1" outlineLevel="6">
      <c r="A28" s="22" t="s">
        <v>50</v>
      </c>
      <c r="B28" s="12" t="s">
        <v>51</v>
      </c>
      <c r="C28" s="13">
        <f aca="true" t="shared" si="19" ref="C28:C29">SUM(C29)</f>
        <v>35000</v>
      </c>
      <c r="D28" s="13">
        <f aca="true" t="shared" si="20" ref="D28:D29">SUM(D29)</f>
        <v>0</v>
      </c>
      <c r="E28" s="13">
        <f aca="true" t="shared" si="21" ref="E28:E29">SUM(E29)</f>
        <v>0</v>
      </c>
      <c r="F28" s="13">
        <f aca="true" t="shared" si="22" ref="F28:F29">SUM(F29)</f>
        <v>35000</v>
      </c>
      <c r="G28" s="13">
        <f aca="true" t="shared" si="23" ref="G28:G29">SUM(G29)</f>
        <v>0</v>
      </c>
      <c r="H28" s="13">
        <f aca="true" t="shared" si="24" ref="H28:H29">SUM(H29)</f>
        <v>0</v>
      </c>
      <c r="I28" s="13">
        <f aca="true" t="shared" si="25" ref="I28:I29">SUM(I29)</f>
        <v>0</v>
      </c>
      <c r="J28" s="13">
        <f aca="true" t="shared" si="26" ref="J28:J29">SUM(J29)</f>
        <v>0</v>
      </c>
      <c r="K28" s="13">
        <f aca="true" t="shared" si="27" ref="K28:K29">SUM(K29)</f>
        <v>-35000</v>
      </c>
      <c r="L28" s="13">
        <f aca="true" t="shared" si="28" ref="L28:L29">SUM(L29)</f>
        <v>0</v>
      </c>
      <c r="M28" s="13">
        <f aca="true" t="shared" si="29" ref="M28:M29">SUM(M29)</f>
        <v>0</v>
      </c>
      <c r="N28" s="13">
        <f aca="true" t="shared" si="30" ref="N28:N29">SUM(N29)</f>
        <v>-35000</v>
      </c>
      <c r="O28" s="14">
        <f t="shared" si="0"/>
        <v>0</v>
      </c>
    </row>
    <row r="29" spans="1:15" ht="65.25" customHeight="1" outlineLevel="6">
      <c r="A29" s="22" t="s">
        <v>52</v>
      </c>
      <c r="B29" s="12" t="s">
        <v>53</v>
      </c>
      <c r="C29" s="13">
        <f t="shared" si="19"/>
        <v>35000</v>
      </c>
      <c r="D29" s="13">
        <f t="shared" si="20"/>
        <v>0</v>
      </c>
      <c r="E29" s="13">
        <f t="shared" si="21"/>
        <v>0</v>
      </c>
      <c r="F29" s="13">
        <f t="shared" si="22"/>
        <v>35000</v>
      </c>
      <c r="G29" s="13">
        <f t="shared" si="23"/>
        <v>0</v>
      </c>
      <c r="H29" s="13">
        <f t="shared" si="24"/>
        <v>0</v>
      </c>
      <c r="I29" s="13">
        <f t="shared" si="25"/>
        <v>0</v>
      </c>
      <c r="J29" s="13">
        <f t="shared" si="26"/>
        <v>0</v>
      </c>
      <c r="K29" s="13">
        <f t="shared" si="27"/>
        <v>-35000</v>
      </c>
      <c r="L29" s="13">
        <f t="shared" si="28"/>
        <v>0</v>
      </c>
      <c r="M29" s="13">
        <f t="shared" si="29"/>
        <v>0</v>
      </c>
      <c r="N29" s="13">
        <f t="shared" si="30"/>
        <v>-35000</v>
      </c>
      <c r="O29" s="14">
        <f t="shared" si="0"/>
        <v>0</v>
      </c>
    </row>
    <row r="30" spans="1:15" ht="35.25" customHeight="1" outlineLevel="6">
      <c r="A30" s="23" t="s">
        <v>54</v>
      </c>
      <c r="B30" s="16" t="s">
        <v>55</v>
      </c>
      <c r="C30" s="17">
        <f>SUM(D30:F30)</f>
        <v>35000</v>
      </c>
      <c r="D30" s="17"/>
      <c r="E30" s="17"/>
      <c r="F30" s="17">
        <v>35000</v>
      </c>
      <c r="G30" s="17">
        <f>SUM(H30:J30)</f>
        <v>0</v>
      </c>
      <c r="H30" s="17"/>
      <c r="I30" s="17"/>
      <c r="J30" s="17">
        <v>0</v>
      </c>
      <c r="K30" s="17">
        <f>SUM(L30:N30)</f>
        <v>-35000</v>
      </c>
      <c r="L30" s="17">
        <f>SUM(H30-D30)</f>
        <v>0</v>
      </c>
      <c r="M30" s="17">
        <f>SUM(I30-E30)</f>
        <v>0</v>
      </c>
      <c r="N30" s="17">
        <f>SUM(J30-F30)</f>
        <v>-35000</v>
      </c>
      <c r="O30" s="19">
        <f t="shared" si="0"/>
        <v>0</v>
      </c>
    </row>
    <row r="31" spans="1:15" ht="60" customHeight="1" outlineLevel="1">
      <c r="A31" s="11" t="s">
        <v>56</v>
      </c>
      <c r="B31" s="12" t="s">
        <v>57</v>
      </c>
      <c r="C31" s="13">
        <f>SUM(C32+C39+C42+C48)</f>
        <v>2624725.6399999997</v>
      </c>
      <c r="D31" s="13">
        <f>SUM(D32+D39+D42+D48)</f>
        <v>0</v>
      </c>
      <c r="E31" s="13">
        <f>SUM(E32+E39+E42+E48)</f>
        <v>0</v>
      </c>
      <c r="F31" s="13">
        <f>SUM(F32+F39+F42+F48)</f>
        <v>2624725.6399999997</v>
      </c>
      <c r="G31" s="13">
        <f>SUM(G32+G39+G42+G48)</f>
        <v>3945311.1100000003</v>
      </c>
      <c r="H31" s="13">
        <f>SUM(H32+H39+H42+H48)</f>
        <v>0</v>
      </c>
      <c r="I31" s="13">
        <f>SUM(I32+I39+I42+I48)</f>
        <v>0</v>
      </c>
      <c r="J31" s="13">
        <f>SUM(J32+J39+J42+J48)</f>
        <v>3945311.1100000003</v>
      </c>
      <c r="K31" s="13">
        <f>SUM(K32+K39+K42+K48)</f>
        <v>1320585.47</v>
      </c>
      <c r="L31" s="13">
        <f>SUM(L32+L39+L42+L48)</f>
        <v>0</v>
      </c>
      <c r="M31" s="13">
        <f>SUM(M32+M39+M42+M48)</f>
        <v>0</v>
      </c>
      <c r="N31" s="13">
        <f>SUM(N32+N39+N42+N48)</f>
        <v>1320585.47</v>
      </c>
      <c r="O31" s="14">
        <f t="shared" si="0"/>
        <v>150.3132765525924</v>
      </c>
    </row>
    <row r="32" spans="1:15" ht="63" customHeight="1" outlineLevel="2">
      <c r="A32" s="11" t="s">
        <v>58</v>
      </c>
      <c r="B32" s="12" t="s">
        <v>59</v>
      </c>
      <c r="C32" s="13">
        <f>SUM(C33)</f>
        <v>1622094.53</v>
      </c>
      <c r="D32" s="13">
        <f>SUM(D33)</f>
        <v>0</v>
      </c>
      <c r="E32" s="13">
        <f>SUM(E33)</f>
        <v>0</v>
      </c>
      <c r="F32" s="13">
        <f>SUM(F33)</f>
        <v>1622094.53</v>
      </c>
      <c r="G32" s="13">
        <f>SUM(G33)</f>
        <v>3245515.92</v>
      </c>
      <c r="H32" s="13">
        <f>SUM(H33)</f>
        <v>0</v>
      </c>
      <c r="I32" s="13">
        <f>SUM(I33)</f>
        <v>0</v>
      </c>
      <c r="J32" s="13">
        <f>SUM(J33)</f>
        <v>3245515.92</v>
      </c>
      <c r="K32" s="13">
        <f>SUM(K33)</f>
        <v>1623421.39</v>
      </c>
      <c r="L32" s="13">
        <f>SUM(L33)</f>
        <v>0</v>
      </c>
      <c r="M32" s="13">
        <f>SUM(M33)</f>
        <v>0</v>
      </c>
      <c r="N32" s="13">
        <f>SUM(N33)</f>
        <v>1623421.39</v>
      </c>
      <c r="O32" s="14">
        <f t="shared" si="0"/>
        <v>200.0817991784979</v>
      </c>
    </row>
    <row r="33" spans="1:15" ht="31.5" customHeight="1" outlineLevel="4">
      <c r="A33" s="11" t="s">
        <v>60</v>
      </c>
      <c r="B33" s="12" t="s">
        <v>61</v>
      </c>
      <c r="C33" s="13">
        <f>SUM(C34:C38)</f>
        <v>1622094.53</v>
      </c>
      <c r="D33" s="13">
        <f>SUM(D34:D38)</f>
        <v>0</v>
      </c>
      <c r="E33" s="13">
        <f>SUM(E34:E38)</f>
        <v>0</v>
      </c>
      <c r="F33" s="13">
        <f>SUM(F34:F38)</f>
        <v>1622094.53</v>
      </c>
      <c r="G33" s="13">
        <f>SUM(G34:G38)</f>
        <v>3245515.92</v>
      </c>
      <c r="H33" s="13">
        <f>SUM(H34:H38)</f>
        <v>0</v>
      </c>
      <c r="I33" s="13">
        <f>SUM(I34:I38)</f>
        <v>0</v>
      </c>
      <c r="J33" s="13">
        <f>SUM(J34:J38)</f>
        <v>3245515.92</v>
      </c>
      <c r="K33" s="13">
        <f>SUM(K34:K38)</f>
        <v>1623421.39</v>
      </c>
      <c r="L33" s="13">
        <f>SUM(L35:L38)</f>
        <v>0</v>
      </c>
      <c r="M33" s="13">
        <f>SUM(M35:M38)</f>
        <v>0</v>
      </c>
      <c r="N33" s="13">
        <f>SUM(N34:N38)</f>
        <v>1623421.39</v>
      </c>
      <c r="O33" s="14">
        <f t="shared" si="0"/>
        <v>200.0817991784979</v>
      </c>
    </row>
    <row r="34" spans="1:15" ht="48.75" customHeight="1" outlineLevel="4">
      <c r="A34" s="15" t="s">
        <v>62</v>
      </c>
      <c r="B34" s="16" t="s">
        <v>63</v>
      </c>
      <c r="C34" s="24">
        <f aca="true" t="shared" si="31" ref="C34:C38">SUM(D34:F34)</f>
        <v>0</v>
      </c>
      <c r="D34" s="24"/>
      <c r="E34" s="24"/>
      <c r="F34" s="24">
        <v>0</v>
      </c>
      <c r="G34" s="24">
        <f aca="true" t="shared" si="32" ref="G34:G38">SUM(H34:J34)</f>
        <v>96000</v>
      </c>
      <c r="H34" s="24"/>
      <c r="I34" s="24"/>
      <c r="J34" s="24">
        <v>96000</v>
      </c>
      <c r="K34" s="17">
        <f aca="true" t="shared" si="33" ref="K34:K38">SUM(L34:N34)</f>
        <v>96000</v>
      </c>
      <c r="L34" s="17">
        <f aca="true" t="shared" si="34" ref="L34:L38">SUM(H34-D34)</f>
        <v>0</v>
      </c>
      <c r="M34" s="17">
        <f aca="true" t="shared" si="35" ref="M34:M38">SUM(I34-E34)</f>
        <v>0</v>
      </c>
      <c r="N34" s="17">
        <f aca="true" t="shared" si="36" ref="N34:N38">SUM(J34-F34)</f>
        <v>96000</v>
      </c>
      <c r="O34" s="19" t="e">
        <f t="shared" si="0"/>
        <v>#DIV/0!</v>
      </c>
    </row>
    <row r="35" spans="1:15" ht="43.5" customHeight="1" outlineLevel="6">
      <c r="A35" s="15" t="s">
        <v>64</v>
      </c>
      <c r="B35" s="16" t="s">
        <v>65</v>
      </c>
      <c r="C35" s="17">
        <f t="shared" si="31"/>
        <v>1301479.78</v>
      </c>
      <c r="D35" s="17"/>
      <c r="E35" s="17"/>
      <c r="F35" s="17">
        <v>1301479.78</v>
      </c>
      <c r="G35" s="17">
        <f t="shared" si="32"/>
        <v>3149515.92</v>
      </c>
      <c r="H35" s="17"/>
      <c r="I35" s="17"/>
      <c r="J35" s="17">
        <v>3149515.92</v>
      </c>
      <c r="K35" s="17">
        <f t="shared" si="33"/>
        <v>1848036.14</v>
      </c>
      <c r="L35" s="17">
        <f t="shared" si="34"/>
        <v>0</v>
      </c>
      <c r="M35" s="17">
        <f t="shared" si="35"/>
        <v>0</v>
      </c>
      <c r="N35" s="17">
        <f t="shared" si="36"/>
        <v>1848036.14</v>
      </c>
      <c r="O35" s="19">
        <f t="shared" si="0"/>
        <v>241.99499434405348</v>
      </c>
    </row>
    <row r="36" spans="1:15" ht="48.75" customHeight="1" outlineLevel="6">
      <c r="A36" s="25" t="s">
        <v>66</v>
      </c>
      <c r="B36" s="16" t="s">
        <v>67</v>
      </c>
      <c r="C36" s="17">
        <f t="shared" si="31"/>
        <v>0</v>
      </c>
      <c r="D36" s="17"/>
      <c r="E36" s="17"/>
      <c r="F36" s="17">
        <v>0</v>
      </c>
      <c r="G36" s="17">
        <f t="shared" si="32"/>
        <v>0</v>
      </c>
      <c r="H36" s="17"/>
      <c r="I36" s="17"/>
      <c r="J36" s="17">
        <v>0</v>
      </c>
      <c r="K36" s="17">
        <f t="shared" si="33"/>
        <v>0</v>
      </c>
      <c r="L36" s="17">
        <f t="shared" si="34"/>
        <v>0</v>
      </c>
      <c r="M36" s="17">
        <f t="shared" si="35"/>
        <v>0</v>
      </c>
      <c r="N36" s="17">
        <f t="shared" si="36"/>
        <v>0</v>
      </c>
      <c r="O36" s="19" t="e">
        <f t="shared" si="0"/>
        <v>#DIV/0!</v>
      </c>
    </row>
    <row r="37" spans="1:15" ht="48.75" customHeight="1" outlineLevel="6">
      <c r="A37" s="25" t="s">
        <v>66</v>
      </c>
      <c r="B37" s="16" t="s">
        <v>68</v>
      </c>
      <c r="C37" s="17">
        <f t="shared" si="31"/>
        <v>0</v>
      </c>
      <c r="D37" s="17"/>
      <c r="E37" s="17"/>
      <c r="F37" s="17">
        <v>0</v>
      </c>
      <c r="G37" s="17">
        <f t="shared" si="32"/>
        <v>0</v>
      </c>
      <c r="H37" s="17"/>
      <c r="I37" s="17"/>
      <c r="J37" s="17">
        <v>0</v>
      </c>
      <c r="K37" s="17">
        <f t="shared" si="33"/>
        <v>0</v>
      </c>
      <c r="L37" s="17">
        <f t="shared" si="34"/>
        <v>0</v>
      </c>
      <c r="M37" s="17">
        <f t="shared" si="35"/>
        <v>0</v>
      </c>
      <c r="N37" s="17">
        <f t="shared" si="36"/>
        <v>0</v>
      </c>
      <c r="O37" s="19" t="e">
        <f t="shared" si="0"/>
        <v>#DIV/0!</v>
      </c>
    </row>
    <row r="38" spans="1:15" ht="122.25" customHeight="1" outlineLevel="6">
      <c r="A38" s="15" t="s">
        <v>69</v>
      </c>
      <c r="B38" s="16" t="s">
        <v>70</v>
      </c>
      <c r="C38" s="17">
        <f t="shared" si="31"/>
        <v>320614.75</v>
      </c>
      <c r="D38" s="17"/>
      <c r="E38" s="17"/>
      <c r="F38" s="17">
        <v>320614.75</v>
      </c>
      <c r="G38" s="26">
        <f t="shared" si="32"/>
        <v>0</v>
      </c>
      <c r="H38" s="26"/>
      <c r="I38" s="26"/>
      <c r="J38" s="26">
        <v>0</v>
      </c>
      <c r="K38" s="17">
        <f t="shared" si="33"/>
        <v>-320614.75</v>
      </c>
      <c r="L38" s="17">
        <f t="shared" si="34"/>
        <v>0</v>
      </c>
      <c r="M38" s="17">
        <f t="shared" si="35"/>
        <v>0</v>
      </c>
      <c r="N38" s="17">
        <f t="shared" si="36"/>
        <v>-320614.75</v>
      </c>
      <c r="O38" s="19">
        <f t="shared" si="0"/>
        <v>0</v>
      </c>
    </row>
    <row r="39" spans="1:15" ht="30.75" customHeight="1" outlineLevel="6">
      <c r="A39" s="11" t="s">
        <v>71</v>
      </c>
      <c r="B39" s="12" t="s">
        <v>72</v>
      </c>
      <c r="C39" s="13">
        <f>C40</f>
        <v>471608.42</v>
      </c>
      <c r="D39" s="13">
        <f>D40</f>
        <v>0</v>
      </c>
      <c r="E39" s="13">
        <f>E40</f>
        <v>0</v>
      </c>
      <c r="F39" s="13">
        <f>F40</f>
        <v>471608.42</v>
      </c>
      <c r="G39" s="13">
        <f>G40</f>
        <v>494417.2</v>
      </c>
      <c r="H39" s="13">
        <f>H40</f>
        <v>0</v>
      </c>
      <c r="I39" s="13">
        <f>I40</f>
        <v>0</v>
      </c>
      <c r="J39" s="13">
        <f>J40</f>
        <v>494417.2</v>
      </c>
      <c r="K39" s="13">
        <f>K40</f>
        <v>22808.780000000028</v>
      </c>
      <c r="L39" s="13">
        <f aca="true" t="shared" si="37" ref="L39:L40">SUM(L40)</f>
        <v>0</v>
      </c>
      <c r="M39" s="13">
        <f aca="true" t="shared" si="38" ref="M39:M40">SUM(M40)</f>
        <v>0</v>
      </c>
      <c r="N39" s="13">
        <f aca="true" t="shared" si="39" ref="N39:N40">SUM(N40)</f>
        <v>22808.780000000028</v>
      </c>
      <c r="O39" s="14">
        <f t="shared" si="0"/>
        <v>104.83638099591181</v>
      </c>
    </row>
    <row r="40" spans="1:15" ht="48" customHeight="1" outlineLevel="2">
      <c r="A40" s="11" t="s">
        <v>73</v>
      </c>
      <c r="B40" s="12" t="s">
        <v>74</v>
      </c>
      <c r="C40" s="13">
        <f>SUM(C41)</f>
        <v>471608.42</v>
      </c>
      <c r="D40" s="13">
        <f>SUM(D41)</f>
        <v>0</v>
      </c>
      <c r="E40" s="13">
        <f>SUM(E41)</f>
        <v>0</v>
      </c>
      <c r="F40" s="13">
        <f>SUM(F41)</f>
        <v>471608.42</v>
      </c>
      <c r="G40" s="13">
        <f>SUM(G41)</f>
        <v>494417.2</v>
      </c>
      <c r="H40" s="13">
        <f>SUM(H41)</f>
        <v>0</v>
      </c>
      <c r="I40" s="13">
        <f>SUM(I41)</f>
        <v>0</v>
      </c>
      <c r="J40" s="13">
        <f>SUM(J41)</f>
        <v>494417.2</v>
      </c>
      <c r="K40" s="13">
        <f>SUM(K41)</f>
        <v>22808.780000000028</v>
      </c>
      <c r="L40" s="13">
        <f t="shared" si="37"/>
        <v>0</v>
      </c>
      <c r="M40" s="13">
        <f t="shared" si="38"/>
        <v>0</v>
      </c>
      <c r="N40" s="13">
        <f t="shared" si="39"/>
        <v>22808.780000000028</v>
      </c>
      <c r="O40" s="14">
        <f t="shared" si="0"/>
        <v>104.83638099591181</v>
      </c>
    </row>
    <row r="41" spans="1:15" ht="35.25" customHeight="1" outlineLevel="4">
      <c r="A41" s="15" t="s">
        <v>75</v>
      </c>
      <c r="B41" s="16" t="s">
        <v>76</v>
      </c>
      <c r="C41" s="17">
        <f>SUM(D41:F41)</f>
        <v>471608.42</v>
      </c>
      <c r="D41" s="17"/>
      <c r="E41" s="17"/>
      <c r="F41" s="17">
        <v>471608.42</v>
      </c>
      <c r="G41" s="17">
        <f>SUM(H41:J41)</f>
        <v>494417.2</v>
      </c>
      <c r="H41" s="17"/>
      <c r="I41" s="17"/>
      <c r="J41" s="17">
        <v>494417.2</v>
      </c>
      <c r="K41" s="17">
        <f>SUM(L41:N41)</f>
        <v>22808.780000000028</v>
      </c>
      <c r="L41" s="17">
        <f>SUM(H41-D41)</f>
        <v>0</v>
      </c>
      <c r="M41" s="17">
        <f>SUM(I41-E41)</f>
        <v>0</v>
      </c>
      <c r="N41" s="17">
        <f>SUM(J41-F41)</f>
        <v>22808.780000000028</v>
      </c>
      <c r="O41" s="19">
        <f t="shared" si="0"/>
        <v>104.83638099591181</v>
      </c>
    </row>
    <row r="42" spans="1:15" ht="45" customHeight="1" outlineLevel="6">
      <c r="A42" s="11" t="s">
        <v>77</v>
      </c>
      <c r="B42" s="12" t="s">
        <v>78</v>
      </c>
      <c r="C42" s="13">
        <f>C43</f>
        <v>0</v>
      </c>
      <c r="D42" s="13">
        <f>D43</f>
        <v>0</v>
      </c>
      <c r="E42" s="13">
        <f>E43</f>
        <v>0</v>
      </c>
      <c r="F42" s="13">
        <f>F43</f>
        <v>0</v>
      </c>
      <c r="G42" s="13">
        <f>G43</f>
        <v>10957.29</v>
      </c>
      <c r="H42" s="13">
        <f>H43</f>
        <v>0</v>
      </c>
      <c r="I42" s="13">
        <f>I43</f>
        <v>0</v>
      </c>
      <c r="J42" s="13">
        <f>J43</f>
        <v>10957.29</v>
      </c>
      <c r="K42" s="13">
        <f>K43</f>
        <v>10957.29</v>
      </c>
      <c r="L42" s="13">
        <f aca="true" t="shared" si="40" ref="L42:L43">SUM(L43)</f>
        <v>0</v>
      </c>
      <c r="M42" s="13">
        <f aca="true" t="shared" si="41" ref="M42:M43">SUM(M43)</f>
        <v>0</v>
      </c>
      <c r="N42" s="13">
        <f aca="true" t="shared" si="42" ref="N42:N43">SUM(N43)</f>
        <v>10957.29</v>
      </c>
      <c r="O42" s="14" t="e">
        <f t="shared" si="0"/>
        <v>#DIV/0!</v>
      </c>
    </row>
    <row r="43" spans="1:15" ht="48" customHeight="1" outlineLevel="2">
      <c r="A43" s="11" t="s">
        <v>79</v>
      </c>
      <c r="B43" s="12" t="s">
        <v>80</v>
      </c>
      <c r="C43" s="13">
        <f>SUM(C44)</f>
        <v>0</v>
      </c>
      <c r="D43" s="13">
        <f>SUM(D44)</f>
        <v>0</v>
      </c>
      <c r="E43" s="13">
        <f>SUM(E44)</f>
        <v>0</v>
      </c>
      <c r="F43" s="13">
        <f>SUM(F44)</f>
        <v>0</v>
      </c>
      <c r="G43" s="13">
        <f>SUM(G44)</f>
        <v>10957.29</v>
      </c>
      <c r="H43" s="13">
        <f>SUM(H44)</f>
        <v>0</v>
      </c>
      <c r="I43" s="13">
        <f>SUM(I44)</f>
        <v>0</v>
      </c>
      <c r="J43" s="13">
        <f>SUM(J44)</f>
        <v>10957.29</v>
      </c>
      <c r="K43" s="13">
        <f>SUM(K44)</f>
        <v>10957.29</v>
      </c>
      <c r="L43" s="13">
        <f t="shared" si="40"/>
        <v>0</v>
      </c>
      <c r="M43" s="13">
        <f t="shared" si="41"/>
        <v>0</v>
      </c>
      <c r="N43" s="13">
        <f t="shared" si="42"/>
        <v>10957.29</v>
      </c>
      <c r="O43" s="14" t="e">
        <f t="shared" si="0"/>
        <v>#DIV/0!</v>
      </c>
    </row>
    <row r="44" spans="1:15" ht="30" customHeight="1" outlineLevel="4">
      <c r="A44" s="15" t="s">
        <v>81</v>
      </c>
      <c r="B44" s="16" t="s">
        <v>82</v>
      </c>
      <c r="C44" s="17">
        <f>SUM(D44:F44)</f>
        <v>0</v>
      </c>
      <c r="D44" s="17"/>
      <c r="E44" s="17"/>
      <c r="F44" s="17">
        <v>0</v>
      </c>
      <c r="G44" s="17">
        <f>SUM(H44:J44)</f>
        <v>10957.29</v>
      </c>
      <c r="H44" s="17"/>
      <c r="I44" s="17"/>
      <c r="J44" s="17">
        <v>10957.29</v>
      </c>
      <c r="K44" s="17">
        <f>SUM(L44:N44)</f>
        <v>10957.29</v>
      </c>
      <c r="L44" s="17">
        <f aca="true" t="shared" si="43" ref="L44:L47">SUM(H44-D44)</f>
        <v>0</v>
      </c>
      <c r="M44" s="17">
        <f aca="true" t="shared" si="44" ref="M44:M47">SUM(I44-E44)</f>
        <v>0</v>
      </c>
      <c r="N44" s="17">
        <f aca="true" t="shared" si="45" ref="N44:N47">SUM(J44-F44)</f>
        <v>10957.29</v>
      </c>
      <c r="O44" s="19" t="e">
        <f t="shared" si="0"/>
        <v>#DIV/0!</v>
      </c>
    </row>
    <row r="45" spans="1:15" ht="30" customHeight="1" outlineLevel="4">
      <c r="A45" s="11" t="s">
        <v>83</v>
      </c>
      <c r="B45" s="12" t="s">
        <v>84</v>
      </c>
      <c r="C45" s="27">
        <f aca="true" t="shared" si="46" ref="C45:C46">SUM(C46)</f>
        <v>0</v>
      </c>
      <c r="D45" s="27">
        <f aca="true" t="shared" si="47" ref="D45:D46">SUM(D46)</f>
        <v>0</v>
      </c>
      <c r="E45" s="27">
        <f aca="true" t="shared" si="48" ref="E45:E46">SUM(E46)</f>
        <v>0</v>
      </c>
      <c r="F45" s="27">
        <f aca="true" t="shared" si="49" ref="F45:F46">SUM(F46)</f>
        <v>0</v>
      </c>
      <c r="G45" s="27">
        <f aca="true" t="shared" si="50" ref="G45:G46">SUM(G46)</f>
        <v>0</v>
      </c>
      <c r="H45" s="27">
        <f aca="true" t="shared" si="51" ref="H45:H46">SUM(H46)</f>
        <v>0</v>
      </c>
      <c r="I45" s="27">
        <f aca="true" t="shared" si="52" ref="I45:I46">SUM(I46)</f>
        <v>0</v>
      </c>
      <c r="J45" s="27">
        <f aca="true" t="shared" si="53" ref="J45:J46">SUM(J46)</f>
        <v>0</v>
      </c>
      <c r="K45" s="27">
        <f aca="true" t="shared" si="54" ref="K45:K46">SUM(K46)</f>
        <v>0</v>
      </c>
      <c r="L45" s="27">
        <f t="shared" si="43"/>
        <v>0</v>
      </c>
      <c r="M45" s="27">
        <f t="shared" si="44"/>
        <v>0</v>
      </c>
      <c r="N45" s="27">
        <f t="shared" si="45"/>
        <v>0</v>
      </c>
      <c r="O45" s="14" t="e">
        <f t="shared" si="0"/>
        <v>#DIV/0!</v>
      </c>
    </row>
    <row r="46" spans="1:15" ht="50.25" customHeight="1" outlineLevel="4">
      <c r="A46" s="11" t="s">
        <v>85</v>
      </c>
      <c r="B46" s="12" t="s">
        <v>86</v>
      </c>
      <c r="C46" s="27">
        <f t="shared" si="46"/>
        <v>0</v>
      </c>
      <c r="D46" s="27">
        <f t="shared" si="47"/>
        <v>0</v>
      </c>
      <c r="E46" s="27">
        <f t="shared" si="48"/>
        <v>0</v>
      </c>
      <c r="F46" s="27">
        <f t="shared" si="49"/>
        <v>0</v>
      </c>
      <c r="G46" s="27">
        <f t="shared" si="50"/>
        <v>0</v>
      </c>
      <c r="H46" s="27">
        <f t="shared" si="51"/>
        <v>0</v>
      </c>
      <c r="I46" s="27">
        <f t="shared" si="52"/>
        <v>0</v>
      </c>
      <c r="J46" s="27">
        <f t="shared" si="53"/>
        <v>0</v>
      </c>
      <c r="K46" s="27">
        <f t="shared" si="54"/>
        <v>0</v>
      </c>
      <c r="L46" s="27">
        <f t="shared" si="43"/>
        <v>0</v>
      </c>
      <c r="M46" s="27">
        <f t="shared" si="44"/>
        <v>0</v>
      </c>
      <c r="N46" s="27">
        <f t="shared" si="45"/>
        <v>0</v>
      </c>
      <c r="O46" s="14" t="e">
        <f t="shared" si="0"/>
        <v>#DIV/0!</v>
      </c>
    </row>
    <row r="47" spans="1:15" ht="30" customHeight="1" outlineLevel="4">
      <c r="A47" s="28" t="s">
        <v>87</v>
      </c>
      <c r="B47" s="16" t="s">
        <v>88</v>
      </c>
      <c r="C47" s="17">
        <f>SUM(D47:F47)</f>
        <v>0</v>
      </c>
      <c r="D47" s="17"/>
      <c r="E47" s="17"/>
      <c r="F47" s="17">
        <v>0</v>
      </c>
      <c r="G47" s="17">
        <f>SUM(H47:J47)</f>
        <v>0</v>
      </c>
      <c r="H47" s="17"/>
      <c r="I47" s="17"/>
      <c r="J47" s="17">
        <v>0</v>
      </c>
      <c r="K47" s="17">
        <f>SUM(L47:N47)</f>
        <v>0</v>
      </c>
      <c r="L47" s="17">
        <f t="shared" si="43"/>
        <v>0</v>
      </c>
      <c r="M47" s="17">
        <f t="shared" si="44"/>
        <v>0</v>
      </c>
      <c r="N47" s="17">
        <f t="shared" si="45"/>
        <v>0</v>
      </c>
      <c r="O47" s="19" t="e">
        <f t="shared" si="0"/>
        <v>#DIV/0!</v>
      </c>
    </row>
    <row r="48" spans="1:15" ht="34.5" customHeight="1" outlineLevel="6">
      <c r="A48" s="11" t="s">
        <v>89</v>
      </c>
      <c r="B48" s="12" t="s">
        <v>90</v>
      </c>
      <c r="C48" s="13">
        <f>C49</f>
        <v>531022.69</v>
      </c>
      <c r="D48" s="13">
        <f>D49</f>
        <v>0</v>
      </c>
      <c r="E48" s="13">
        <f>E49</f>
        <v>0</v>
      </c>
      <c r="F48" s="13">
        <f>F49</f>
        <v>531022.69</v>
      </c>
      <c r="G48" s="13">
        <f>G49</f>
        <v>194420.7</v>
      </c>
      <c r="H48" s="13">
        <f>H49</f>
        <v>0</v>
      </c>
      <c r="I48" s="13">
        <f>I49</f>
        <v>0</v>
      </c>
      <c r="J48" s="13">
        <f>J49</f>
        <v>194420.7</v>
      </c>
      <c r="K48" s="13">
        <f>K49</f>
        <v>-336601.98999999993</v>
      </c>
      <c r="L48" s="13">
        <f>SUM(L49)</f>
        <v>0</v>
      </c>
      <c r="M48" s="13">
        <f>SUM(M49)</f>
        <v>0</v>
      </c>
      <c r="N48" s="13">
        <f>SUM(N49)</f>
        <v>-336601.98999999993</v>
      </c>
      <c r="O48" s="14">
        <f t="shared" si="0"/>
        <v>36.61250331883183</v>
      </c>
    </row>
    <row r="49" spans="1:15" ht="48.75" customHeight="1" outlineLevel="6">
      <c r="A49" s="11" t="s">
        <v>91</v>
      </c>
      <c r="B49" s="12" t="s">
        <v>92</v>
      </c>
      <c r="C49" s="13">
        <f>SUM(C50)</f>
        <v>531022.69</v>
      </c>
      <c r="D49" s="13">
        <f>SUM(D50)</f>
        <v>0</v>
      </c>
      <c r="E49" s="13">
        <f>SUM(E50)</f>
        <v>0</v>
      </c>
      <c r="F49" s="13">
        <f>SUM(F50)</f>
        <v>531022.69</v>
      </c>
      <c r="G49" s="13">
        <f>SUM(G50:G50)</f>
        <v>194420.7</v>
      </c>
      <c r="H49" s="13">
        <f>SUM(H50:H50)</f>
        <v>0</v>
      </c>
      <c r="I49" s="13">
        <f>SUM(I50:I50)</f>
        <v>0</v>
      </c>
      <c r="J49" s="13">
        <f>SUM(J50:J50)</f>
        <v>194420.7</v>
      </c>
      <c r="K49" s="13">
        <f>SUM(K50:K50)</f>
        <v>-336601.98999999993</v>
      </c>
      <c r="L49" s="13">
        <f>SUM(L50:L50)</f>
        <v>0</v>
      </c>
      <c r="M49" s="13">
        <f>SUM(M50:M50)</f>
        <v>0</v>
      </c>
      <c r="N49" s="13">
        <f>SUM(N50:N50)</f>
        <v>-336601.98999999993</v>
      </c>
      <c r="O49" s="14">
        <f t="shared" si="0"/>
        <v>36.61250331883183</v>
      </c>
    </row>
    <row r="50" spans="1:15" ht="45.75" customHeight="1" outlineLevel="6">
      <c r="A50" s="15" t="s">
        <v>93</v>
      </c>
      <c r="B50" s="16" t="s">
        <v>94</v>
      </c>
      <c r="C50" s="17">
        <f>SUM(D50:F50)</f>
        <v>531022.69</v>
      </c>
      <c r="D50" s="17"/>
      <c r="E50" s="17"/>
      <c r="F50" s="17">
        <v>531022.69</v>
      </c>
      <c r="G50" s="17">
        <f>SUM(H50:J50)</f>
        <v>194420.7</v>
      </c>
      <c r="H50" s="17"/>
      <c r="I50" s="17"/>
      <c r="J50" s="17">
        <v>194420.7</v>
      </c>
      <c r="K50" s="17">
        <f>SUM(L50:N50)</f>
        <v>-336601.98999999993</v>
      </c>
      <c r="L50" s="17">
        <f>SUM(H50-D50)</f>
        <v>0</v>
      </c>
      <c r="M50" s="17">
        <f>SUM(I50-E50)</f>
        <v>0</v>
      </c>
      <c r="N50" s="17">
        <f>SUM(J50-F50)</f>
        <v>-336601.98999999993</v>
      </c>
      <c r="O50" s="19">
        <f t="shared" si="0"/>
        <v>36.61250331883183</v>
      </c>
    </row>
    <row r="51" spans="1:15" ht="124.5" customHeight="1" outlineLevel="4">
      <c r="A51" s="11" t="s">
        <v>95</v>
      </c>
      <c r="B51" s="12" t="s">
        <v>96</v>
      </c>
      <c r="C51" s="13">
        <f>SUM(C55+C52)</f>
        <v>420889.69</v>
      </c>
      <c r="D51" s="13">
        <f>SUM(D55+D52)</f>
        <v>0</v>
      </c>
      <c r="E51" s="13">
        <f>SUM(E55+E52)</f>
        <v>0</v>
      </c>
      <c r="F51" s="13">
        <f>SUM(F55+F52)</f>
        <v>420889.69</v>
      </c>
      <c r="G51" s="13">
        <f>SUM(G55+G52)</f>
        <v>759243.6100000001</v>
      </c>
      <c r="H51" s="13">
        <f>SUM(H55+H52)</f>
        <v>0</v>
      </c>
      <c r="I51" s="13">
        <f>SUM(I55+I52)</f>
        <v>0</v>
      </c>
      <c r="J51" s="13">
        <f>SUM(J55+J52)</f>
        <v>759243.6100000001</v>
      </c>
      <c r="K51" s="13">
        <f>SUM(K55+K52)</f>
        <v>338353.92</v>
      </c>
      <c r="L51" s="13">
        <f>SUM(L55+L52)</f>
        <v>0</v>
      </c>
      <c r="M51" s="13">
        <f>SUM(M55+M52)</f>
        <v>0</v>
      </c>
      <c r="N51" s="13">
        <f>SUM(N55+N52)</f>
        <v>338353.92</v>
      </c>
      <c r="O51" s="14">
        <f t="shared" si="0"/>
        <v>180.39016588883422</v>
      </c>
    </row>
    <row r="52" spans="1:15" ht="87" customHeight="1" outlineLevel="4">
      <c r="A52" s="11" t="s">
        <v>97</v>
      </c>
      <c r="B52" s="12" t="s">
        <v>98</v>
      </c>
      <c r="C52" s="13">
        <f aca="true" t="shared" si="55" ref="C52:C53">SUM(C53)</f>
        <v>0</v>
      </c>
      <c r="D52" s="13">
        <f aca="true" t="shared" si="56" ref="D52:D53">SUM(D53)</f>
        <v>0</v>
      </c>
      <c r="E52" s="13">
        <f aca="true" t="shared" si="57" ref="E52:E53">SUM(E53)</f>
        <v>0</v>
      </c>
      <c r="F52" s="13">
        <f aca="true" t="shared" si="58" ref="F52:F53">SUM(F53)</f>
        <v>0</v>
      </c>
      <c r="G52" s="13">
        <f aca="true" t="shared" si="59" ref="G52:G53">SUM(G53)</f>
        <v>0</v>
      </c>
      <c r="H52" s="13">
        <f aca="true" t="shared" si="60" ref="H52:H53">SUM(H53)</f>
        <v>0</v>
      </c>
      <c r="I52" s="13">
        <f aca="true" t="shared" si="61" ref="I52:I53">SUM(I53)</f>
        <v>0</v>
      </c>
      <c r="J52" s="13">
        <f aca="true" t="shared" si="62" ref="J52:J53">SUM(J53)</f>
        <v>0</v>
      </c>
      <c r="K52" s="13">
        <f aca="true" t="shared" si="63" ref="K52:K53">SUM(K53)</f>
        <v>0</v>
      </c>
      <c r="L52" s="13">
        <f aca="true" t="shared" si="64" ref="L52:L53">SUM(L53)</f>
        <v>0</v>
      </c>
      <c r="M52" s="13">
        <f aca="true" t="shared" si="65" ref="M52:M53">SUM(M53)</f>
        <v>0</v>
      </c>
      <c r="N52" s="13">
        <f aca="true" t="shared" si="66" ref="N52:N53">SUM(N53)</f>
        <v>0</v>
      </c>
      <c r="O52" s="14" t="e">
        <f t="shared" si="0"/>
        <v>#DIV/0!</v>
      </c>
    </row>
    <row r="53" spans="1:15" ht="48" customHeight="1" outlineLevel="4">
      <c r="A53" s="11" t="s">
        <v>99</v>
      </c>
      <c r="B53" s="12" t="s">
        <v>100</v>
      </c>
      <c r="C53" s="13">
        <f t="shared" si="55"/>
        <v>0</v>
      </c>
      <c r="D53" s="13">
        <f t="shared" si="56"/>
        <v>0</v>
      </c>
      <c r="E53" s="13">
        <f t="shared" si="57"/>
        <v>0</v>
      </c>
      <c r="F53" s="13">
        <f t="shared" si="58"/>
        <v>0</v>
      </c>
      <c r="G53" s="13">
        <f t="shared" si="59"/>
        <v>0</v>
      </c>
      <c r="H53" s="13">
        <f t="shared" si="60"/>
        <v>0</v>
      </c>
      <c r="I53" s="13">
        <f t="shared" si="61"/>
        <v>0</v>
      </c>
      <c r="J53" s="13">
        <f t="shared" si="62"/>
        <v>0</v>
      </c>
      <c r="K53" s="13">
        <f t="shared" si="63"/>
        <v>0</v>
      </c>
      <c r="L53" s="13">
        <f t="shared" si="64"/>
        <v>0</v>
      </c>
      <c r="M53" s="13">
        <f t="shared" si="65"/>
        <v>0</v>
      </c>
      <c r="N53" s="13">
        <f t="shared" si="66"/>
        <v>0</v>
      </c>
      <c r="O53" s="14" t="e">
        <f t="shared" si="0"/>
        <v>#DIV/0!</v>
      </c>
    </row>
    <row r="54" spans="1:15" s="29" customFormat="1" ht="73.5" customHeight="1" outlineLevel="4">
      <c r="A54" s="15" t="s">
        <v>101</v>
      </c>
      <c r="B54" s="16" t="s">
        <v>102</v>
      </c>
      <c r="C54" s="24">
        <f>SUM(D54:F54)</f>
        <v>0</v>
      </c>
      <c r="D54" s="24"/>
      <c r="E54" s="24"/>
      <c r="F54" s="24">
        <v>0</v>
      </c>
      <c r="G54" s="24">
        <f>SUM(H54:J54)</f>
        <v>0</v>
      </c>
      <c r="H54" s="24"/>
      <c r="I54" s="24"/>
      <c r="J54" s="24">
        <v>0</v>
      </c>
      <c r="K54" s="24">
        <f>SUM(L54:N54)</f>
        <v>0</v>
      </c>
      <c r="L54" s="24">
        <f>SUM(H54-D54)</f>
        <v>0</v>
      </c>
      <c r="M54" s="24">
        <f>SUM(I54-E54)</f>
        <v>0</v>
      </c>
      <c r="N54" s="24">
        <f>SUM(J54-F54)</f>
        <v>0</v>
      </c>
      <c r="O54" s="19" t="e">
        <f t="shared" si="0"/>
        <v>#DIV/0!</v>
      </c>
    </row>
    <row r="55" spans="1:15" ht="83.25" customHeight="1" outlineLevel="4">
      <c r="A55" s="11" t="s">
        <v>103</v>
      </c>
      <c r="B55" s="12" t="s">
        <v>104</v>
      </c>
      <c r="C55" s="13">
        <f>SUM(C56+C60)</f>
        <v>420889.69</v>
      </c>
      <c r="D55" s="13">
        <f>SUM(D56+D60)</f>
        <v>0</v>
      </c>
      <c r="E55" s="13">
        <f>SUM(E56+E60)</f>
        <v>0</v>
      </c>
      <c r="F55" s="13">
        <f>SUM(F56+F60)</f>
        <v>420889.69</v>
      </c>
      <c r="G55" s="13">
        <f>SUM(G56+G60)</f>
        <v>759243.6100000001</v>
      </c>
      <c r="H55" s="13">
        <f>SUM(H56+H60)</f>
        <v>0</v>
      </c>
      <c r="I55" s="13">
        <f>SUM(I56+I60)</f>
        <v>0</v>
      </c>
      <c r="J55" s="13">
        <f>SUM(J56+J60)</f>
        <v>759243.6100000001</v>
      </c>
      <c r="K55" s="13">
        <f>SUM(K56+K60)</f>
        <v>338353.92</v>
      </c>
      <c r="L55" s="13">
        <f>SUM(L56+L60)</f>
        <v>0</v>
      </c>
      <c r="M55" s="13">
        <f>SUM(M56+M60)</f>
        <v>0</v>
      </c>
      <c r="N55" s="13">
        <f>SUM(N56+N60)</f>
        <v>338353.92</v>
      </c>
      <c r="O55" s="14">
        <f t="shared" si="0"/>
        <v>180.39016588883422</v>
      </c>
    </row>
    <row r="56" spans="1:15" ht="33.75" customHeight="1" outlineLevel="6">
      <c r="A56" s="11" t="s">
        <v>105</v>
      </c>
      <c r="B56" s="12" t="s">
        <v>106</v>
      </c>
      <c r="C56" s="13">
        <f>SUM(C57:C59)</f>
        <v>279863.37</v>
      </c>
      <c r="D56" s="13">
        <f>SUM(D58:D59)</f>
        <v>0</v>
      </c>
      <c r="E56" s="13">
        <f>SUM(E58:E59)</f>
        <v>0</v>
      </c>
      <c r="F56" s="13">
        <f>SUM(F57:F59)</f>
        <v>279863.37</v>
      </c>
      <c r="G56" s="13">
        <f>SUM(G57:G59)</f>
        <v>551049.3</v>
      </c>
      <c r="H56" s="13">
        <f>SUM(H57:H59)</f>
        <v>0</v>
      </c>
      <c r="I56" s="13">
        <f>SUM(I57:I59)</f>
        <v>0</v>
      </c>
      <c r="J56" s="13">
        <f>SUM(J57:J59)</f>
        <v>551049.3</v>
      </c>
      <c r="K56" s="13">
        <f>SUM(K57:K59)</f>
        <v>271185.93</v>
      </c>
      <c r="L56" s="13">
        <f>SUM(L57:L59)</f>
        <v>0</v>
      </c>
      <c r="M56" s="13">
        <f>SUM(M57:M59)</f>
        <v>0</v>
      </c>
      <c r="N56" s="13">
        <f>SUM(N57:N59)</f>
        <v>271185.93</v>
      </c>
      <c r="O56" s="14">
        <f t="shared" si="0"/>
        <v>196.89940130428647</v>
      </c>
    </row>
    <row r="57" spans="1:15" ht="33.75" customHeight="1" outlineLevel="6">
      <c r="A57" s="15" t="s">
        <v>107</v>
      </c>
      <c r="B57" s="16" t="s">
        <v>108</v>
      </c>
      <c r="C57" s="24">
        <f aca="true" t="shared" si="67" ref="C57:C59">SUM(D57:F57)</f>
        <v>131460</v>
      </c>
      <c r="D57" s="24"/>
      <c r="E57" s="24"/>
      <c r="F57" s="24">
        <v>131460</v>
      </c>
      <c r="G57" s="24">
        <f aca="true" t="shared" si="68" ref="G57:G59">SUM(H57:J57)</f>
        <v>112011.57</v>
      </c>
      <c r="H57" s="24"/>
      <c r="I57" s="24"/>
      <c r="J57" s="24">
        <v>112011.57</v>
      </c>
      <c r="K57" s="24">
        <f aca="true" t="shared" si="69" ref="K57:K59">SUM(L57:N57)</f>
        <v>-19448.429999999993</v>
      </c>
      <c r="L57" s="17">
        <f aca="true" t="shared" si="70" ref="L57:L59">SUM(H57-D57)</f>
        <v>0</v>
      </c>
      <c r="M57" s="17">
        <f aca="true" t="shared" si="71" ref="M57:M59">SUM(I57-E57)</f>
        <v>0</v>
      </c>
      <c r="N57" s="24">
        <f aca="true" t="shared" si="72" ref="N57:N59">SUM(J57-F57)</f>
        <v>-19448.429999999993</v>
      </c>
      <c r="O57" s="19">
        <f t="shared" si="0"/>
        <v>85.20581926061159</v>
      </c>
    </row>
    <row r="58" spans="1:15" ht="33" customHeight="1" outlineLevel="6">
      <c r="A58" s="15" t="s">
        <v>109</v>
      </c>
      <c r="B58" s="16" t="s">
        <v>110</v>
      </c>
      <c r="C58" s="17">
        <f t="shared" si="67"/>
        <v>0</v>
      </c>
      <c r="D58" s="17"/>
      <c r="E58" s="17"/>
      <c r="F58" s="17">
        <v>0</v>
      </c>
      <c r="G58" s="17">
        <f t="shared" si="68"/>
        <v>249013</v>
      </c>
      <c r="H58" s="17"/>
      <c r="I58" s="17"/>
      <c r="J58" s="17">
        <v>249013</v>
      </c>
      <c r="K58" s="17">
        <f t="shared" si="69"/>
        <v>249013</v>
      </c>
      <c r="L58" s="17">
        <f t="shared" si="70"/>
        <v>0</v>
      </c>
      <c r="M58" s="17">
        <f t="shared" si="71"/>
        <v>0</v>
      </c>
      <c r="N58" s="17">
        <f t="shared" si="72"/>
        <v>249013</v>
      </c>
      <c r="O58" s="19" t="e">
        <f t="shared" si="0"/>
        <v>#DIV/0!</v>
      </c>
    </row>
    <row r="59" spans="1:15" ht="45.75" customHeight="1" outlineLevel="2">
      <c r="A59" s="15" t="s">
        <v>111</v>
      </c>
      <c r="B59" s="16" t="s">
        <v>112</v>
      </c>
      <c r="C59" s="17">
        <f t="shared" si="67"/>
        <v>148403.37</v>
      </c>
      <c r="D59" s="17"/>
      <c r="E59" s="17"/>
      <c r="F59" s="17">
        <v>148403.37</v>
      </c>
      <c r="G59" s="17">
        <f t="shared" si="68"/>
        <v>190024.73</v>
      </c>
      <c r="H59" s="17"/>
      <c r="I59" s="17"/>
      <c r="J59" s="17">
        <v>190024.73</v>
      </c>
      <c r="K59" s="17">
        <f t="shared" si="69"/>
        <v>41621.360000000015</v>
      </c>
      <c r="L59" s="17">
        <f t="shared" si="70"/>
        <v>0</v>
      </c>
      <c r="M59" s="17">
        <f t="shared" si="71"/>
        <v>0</v>
      </c>
      <c r="N59" s="17">
        <f t="shared" si="72"/>
        <v>41621.360000000015</v>
      </c>
      <c r="O59" s="19">
        <f t="shared" si="0"/>
        <v>128.04610164850033</v>
      </c>
    </row>
    <row r="60" spans="1:15" ht="45.75" customHeight="1" outlineLevel="2">
      <c r="A60" s="11" t="s">
        <v>113</v>
      </c>
      <c r="B60" s="12" t="s">
        <v>114</v>
      </c>
      <c r="C60" s="27">
        <f>SUM(C61)</f>
        <v>141026.32</v>
      </c>
      <c r="D60" s="27">
        <f>SUM(D61)</f>
        <v>0</v>
      </c>
      <c r="E60" s="27">
        <f>SUM(E61)</f>
        <v>0</v>
      </c>
      <c r="F60" s="27">
        <f>SUM(F61)</f>
        <v>141026.32</v>
      </c>
      <c r="G60" s="27">
        <f>SUM(G61)</f>
        <v>208194.31</v>
      </c>
      <c r="H60" s="27">
        <f>SUM(H61)</f>
        <v>0</v>
      </c>
      <c r="I60" s="27">
        <f>SUM(I61)</f>
        <v>0</v>
      </c>
      <c r="J60" s="27">
        <f>SUM(J61)</f>
        <v>208194.31</v>
      </c>
      <c r="K60" s="27">
        <f>SUM(K61)</f>
        <v>67167.98999999999</v>
      </c>
      <c r="L60" s="27">
        <f>SUM(L61)</f>
        <v>0</v>
      </c>
      <c r="M60" s="27">
        <f>SUM(M61)</f>
        <v>0</v>
      </c>
      <c r="N60" s="27">
        <f>SUM(N61)</f>
        <v>67167.98999999999</v>
      </c>
      <c r="O60" s="14">
        <f t="shared" si="0"/>
        <v>147.62798178382587</v>
      </c>
    </row>
    <row r="61" spans="1:15" ht="45.75" customHeight="1" outlineLevel="2">
      <c r="A61" s="15" t="s">
        <v>115</v>
      </c>
      <c r="B61" s="16" t="s">
        <v>116</v>
      </c>
      <c r="C61" s="17">
        <f>D61+E61+F61</f>
        <v>141026.32</v>
      </c>
      <c r="D61" s="17"/>
      <c r="E61" s="17"/>
      <c r="F61" s="17">
        <v>141026.32</v>
      </c>
      <c r="G61" s="17">
        <f>H61+I61+J61</f>
        <v>208194.31</v>
      </c>
      <c r="H61" s="17"/>
      <c r="I61" s="17"/>
      <c r="J61" s="17">
        <v>208194.31</v>
      </c>
      <c r="K61" s="17">
        <f>L61+M61+N61</f>
        <v>67167.98999999999</v>
      </c>
      <c r="L61" s="17">
        <f>SUM(H61-D61)</f>
        <v>0</v>
      </c>
      <c r="M61" s="17">
        <f>SUM(I61-E61)</f>
        <v>0</v>
      </c>
      <c r="N61" s="17">
        <f>SUM(J61-F61)</f>
        <v>67167.98999999999</v>
      </c>
      <c r="O61" s="19">
        <f t="shared" si="0"/>
        <v>147.62798178382587</v>
      </c>
    </row>
    <row r="62" spans="1:15" ht="85.5" customHeight="1" outlineLevel="6">
      <c r="A62" s="22" t="s">
        <v>117</v>
      </c>
      <c r="B62" s="30" t="s">
        <v>118</v>
      </c>
      <c r="C62" s="27">
        <f aca="true" t="shared" si="73" ref="C62:C64">C63</f>
        <v>50206.4</v>
      </c>
      <c r="D62" s="27">
        <f>SUM(D63)</f>
        <v>0</v>
      </c>
      <c r="E62" s="27">
        <f>SUM(E63)</f>
        <v>0</v>
      </c>
      <c r="F62" s="27">
        <f>SUM(F63)</f>
        <v>50206.4</v>
      </c>
      <c r="G62" s="27">
        <f>SUM(G63)</f>
        <v>121179</v>
      </c>
      <c r="H62" s="27">
        <f>SUM(H63)</f>
        <v>0</v>
      </c>
      <c r="I62" s="27">
        <f>SUM(I63)</f>
        <v>0</v>
      </c>
      <c r="J62" s="27">
        <f>SUM(J63)</f>
        <v>121179</v>
      </c>
      <c r="K62" s="27">
        <f>SUM(K63)</f>
        <v>70972.6</v>
      </c>
      <c r="L62" s="27">
        <f>SUM(L63)</f>
        <v>0</v>
      </c>
      <c r="M62" s="27">
        <f>SUM(M63)</f>
        <v>0</v>
      </c>
      <c r="N62" s="27">
        <f>SUM(N63)</f>
        <v>70972.6</v>
      </c>
      <c r="O62" s="19">
        <f t="shared" si="0"/>
        <v>241.36165907135342</v>
      </c>
    </row>
    <row r="63" spans="1:15" ht="39" customHeight="1" outlineLevel="6">
      <c r="A63" s="22" t="s">
        <v>119</v>
      </c>
      <c r="B63" s="30" t="s">
        <v>120</v>
      </c>
      <c r="C63" s="27">
        <f t="shared" si="73"/>
        <v>50206.4</v>
      </c>
      <c r="D63" s="27">
        <f aca="true" t="shared" si="74" ref="D63:D64">D64</f>
        <v>0</v>
      </c>
      <c r="E63" s="27">
        <f aca="true" t="shared" si="75" ref="E63:E64">E64</f>
        <v>0</v>
      </c>
      <c r="F63" s="27">
        <f aca="true" t="shared" si="76" ref="F63:F64">F64</f>
        <v>50206.4</v>
      </c>
      <c r="G63" s="27">
        <f aca="true" t="shared" si="77" ref="G63:G64">G64</f>
        <v>121179</v>
      </c>
      <c r="H63" s="27">
        <f aca="true" t="shared" si="78" ref="H63:H64">H64</f>
        <v>0</v>
      </c>
      <c r="I63" s="27">
        <f aca="true" t="shared" si="79" ref="I63:I64">I64</f>
        <v>0</v>
      </c>
      <c r="J63" s="27">
        <f aca="true" t="shared" si="80" ref="J63:J64">J64</f>
        <v>121179</v>
      </c>
      <c r="K63" s="27">
        <f aca="true" t="shared" si="81" ref="K63:K64">K64</f>
        <v>70972.6</v>
      </c>
      <c r="L63" s="27">
        <f>L64</f>
        <v>0</v>
      </c>
      <c r="M63" s="27">
        <f>M64</f>
        <v>0</v>
      </c>
      <c r="N63" s="27">
        <f>N64</f>
        <v>70972.6</v>
      </c>
      <c r="O63" s="19">
        <f t="shared" si="0"/>
        <v>241.36165907135342</v>
      </c>
    </row>
    <row r="64" spans="1:15" ht="90" customHeight="1" outlineLevel="6">
      <c r="A64" s="22" t="s">
        <v>121</v>
      </c>
      <c r="B64" s="30" t="s">
        <v>122</v>
      </c>
      <c r="C64" s="27">
        <f t="shared" si="73"/>
        <v>50206.4</v>
      </c>
      <c r="D64" s="27">
        <f t="shared" si="74"/>
        <v>0</v>
      </c>
      <c r="E64" s="27">
        <f t="shared" si="75"/>
        <v>0</v>
      </c>
      <c r="F64" s="27">
        <f t="shared" si="76"/>
        <v>50206.4</v>
      </c>
      <c r="G64" s="27">
        <f t="shared" si="77"/>
        <v>121179</v>
      </c>
      <c r="H64" s="27">
        <f t="shared" si="78"/>
        <v>0</v>
      </c>
      <c r="I64" s="27">
        <f t="shared" si="79"/>
        <v>0</v>
      </c>
      <c r="J64" s="27">
        <f t="shared" si="80"/>
        <v>121179</v>
      </c>
      <c r="K64" s="27">
        <f t="shared" si="81"/>
        <v>70972.6</v>
      </c>
      <c r="L64" s="27">
        <f aca="true" t="shared" si="82" ref="L64:L65">SUM(L65)</f>
        <v>0</v>
      </c>
      <c r="M64" s="27">
        <f aca="true" t="shared" si="83" ref="M64:M65">SUM(M65)</f>
        <v>0</v>
      </c>
      <c r="N64" s="27">
        <f aca="true" t="shared" si="84" ref="N64:N65">SUM(N65)</f>
        <v>70972.6</v>
      </c>
      <c r="O64" s="19">
        <f t="shared" si="0"/>
        <v>241.36165907135342</v>
      </c>
    </row>
    <row r="65" spans="1:15" ht="47.25" customHeight="1" outlineLevel="6">
      <c r="A65" s="31" t="s">
        <v>123</v>
      </c>
      <c r="B65" s="30" t="s">
        <v>124</v>
      </c>
      <c r="C65" s="27">
        <f>SUM(C66)</f>
        <v>50206.4</v>
      </c>
      <c r="D65" s="27">
        <f>SUM(D66)</f>
        <v>0</v>
      </c>
      <c r="E65" s="27">
        <f>SUM(E66)</f>
        <v>0</v>
      </c>
      <c r="F65" s="27">
        <f>SUM(F66)</f>
        <v>50206.4</v>
      </c>
      <c r="G65" s="27">
        <f>SUM(G66)</f>
        <v>121179</v>
      </c>
      <c r="H65" s="27">
        <f>SUM(H66)</f>
        <v>0</v>
      </c>
      <c r="I65" s="27">
        <f>SUM(I66)</f>
        <v>0</v>
      </c>
      <c r="J65" s="27">
        <f>SUM(J66)</f>
        <v>121179</v>
      </c>
      <c r="K65" s="27">
        <f aca="true" t="shared" si="85" ref="K65:K72">SUM(L65:N65)</f>
        <v>70972.6</v>
      </c>
      <c r="L65" s="27">
        <f t="shared" si="82"/>
        <v>0</v>
      </c>
      <c r="M65" s="27">
        <f t="shared" si="83"/>
        <v>0</v>
      </c>
      <c r="N65" s="27">
        <f t="shared" si="84"/>
        <v>70972.6</v>
      </c>
      <c r="O65" s="19">
        <f t="shared" si="0"/>
        <v>241.36165907135342</v>
      </c>
    </row>
    <row r="66" spans="1:15" ht="35.25" customHeight="1" outlineLevel="6">
      <c r="A66" s="32" t="s">
        <v>125</v>
      </c>
      <c r="B66" s="33" t="s">
        <v>126</v>
      </c>
      <c r="C66" s="17">
        <f>SUM(D66:F66)</f>
        <v>50206.4</v>
      </c>
      <c r="D66" s="17"/>
      <c r="E66" s="17"/>
      <c r="F66" s="17">
        <v>50206.4</v>
      </c>
      <c r="G66" s="17">
        <f>SUM(H66:J66)</f>
        <v>121179</v>
      </c>
      <c r="H66" s="34"/>
      <c r="I66" s="34"/>
      <c r="J66" s="34">
        <v>121179</v>
      </c>
      <c r="K66" s="17">
        <f t="shared" si="85"/>
        <v>70972.6</v>
      </c>
      <c r="L66" s="17">
        <f>SUM(H66-D66)</f>
        <v>0</v>
      </c>
      <c r="M66" s="17">
        <f>SUM(I66-E66)</f>
        <v>0</v>
      </c>
      <c r="N66" s="17">
        <f>SUM(J66-F66)</f>
        <v>70972.6</v>
      </c>
      <c r="O66" s="19">
        <f t="shared" si="0"/>
        <v>241.36165907135342</v>
      </c>
    </row>
    <row r="67" spans="1:15" s="37" customFormat="1" ht="47.25" customHeight="1" outlineLevel="6">
      <c r="A67" s="35" t="s">
        <v>127</v>
      </c>
      <c r="B67" s="36" t="s">
        <v>128</v>
      </c>
      <c r="C67" s="27">
        <f>SUM(C68+C71)</f>
        <v>0</v>
      </c>
      <c r="D67" s="27">
        <f>SUM(D68+D71)</f>
        <v>0</v>
      </c>
      <c r="E67" s="27">
        <f>SUM(E68+E71)</f>
        <v>0</v>
      </c>
      <c r="F67" s="27">
        <f>SUM(F68+F71)</f>
        <v>0</v>
      </c>
      <c r="G67" s="27">
        <f>SUM(G68+G71)</f>
        <v>0</v>
      </c>
      <c r="H67" s="27">
        <f>SUM(H68+H71)</f>
        <v>0</v>
      </c>
      <c r="I67" s="27">
        <f>SUM(I68+I71)</f>
        <v>0</v>
      </c>
      <c r="J67" s="27">
        <f>SUM(J68+J71)</f>
        <v>0</v>
      </c>
      <c r="K67" s="27">
        <f t="shared" si="85"/>
        <v>0</v>
      </c>
      <c r="L67" s="27">
        <f aca="true" t="shared" si="86" ref="L67:L69">SUM(L68)</f>
        <v>0</v>
      </c>
      <c r="M67" s="27">
        <f aca="true" t="shared" si="87" ref="M67:M69">SUM(M68)</f>
        <v>0</v>
      </c>
      <c r="N67" s="27">
        <f aca="true" t="shared" si="88" ref="N67:N69">SUM(N68)</f>
        <v>0</v>
      </c>
      <c r="O67" s="14" t="e">
        <f t="shared" si="0"/>
        <v>#DIV/0!</v>
      </c>
    </row>
    <row r="68" spans="1:15" s="37" customFormat="1" ht="47.25" customHeight="1" outlineLevel="6">
      <c r="A68" s="35" t="s">
        <v>129</v>
      </c>
      <c r="B68" s="36" t="s">
        <v>130</v>
      </c>
      <c r="C68" s="27">
        <f aca="true" t="shared" si="89" ref="C68:C69">SUM(C69)</f>
        <v>0</v>
      </c>
      <c r="D68" s="27">
        <f aca="true" t="shared" si="90" ref="D68:D69">SUM(D69)</f>
        <v>0</v>
      </c>
      <c r="E68" s="27">
        <f aca="true" t="shared" si="91" ref="E68:E69">SUM(E69)</f>
        <v>0</v>
      </c>
      <c r="F68" s="27">
        <f aca="true" t="shared" si="92" ref="F68:F69">SUM(F69)</f>
        <v>0</v>
      </c>
      <c r="G68" s="27">
        <f aca="true" t="shared" si="93" ref="G68:G69">SUM(G69)</f>
        <v>0</v>
      </c>
      <c r="H68" s="27">
        <f aca="true" t="shared" si="94" ref="H68:H69">SUM(H69)</f>
        <v>0</v>
      </c>
      <c r="I68" s="27">
        <f aca="true" t="shared" si="95" ref="I68:I69">SUM(I69)</f>
        <v>0</v>
      </c>
      <c r="J68" s="27">
        <f aca="true" t="shared" si="96" ref="J68:J69">SUM(J69)</f>
        <v>0</v>
      </c>
      <c r="K68" s="27">
        <f t="shared" si="85"/>
        <v>0</v>
      </c>
      <c r="L68" s="27">
        <f t="shared" si="86"/>
        <v>0</v>
      </c>
      <c r="M68" s="27">
        <f t="shared" si="87"/>
        <v>0</v>
      </c>
      <c r="N68" s="27">
        <f t="shared" si="88"/>
        <v>0</v>
      </c>
      <c r="O68" s="14" t="e">
        <f t="shared" si="0"/>
        <v>#DIV/0!</v>
      </c>
    </row>
    <row r="69" spans="1:15" s="37" customFormat="1" ht="47.25" customHeight="1" outlineLevel="6">
      <c r="A69" s="38" t="s">
        <v>131</v>
      </c>
      <c r="B69" s="36" t="s">
        <v>132</v>
      </c>
      <c r="C69" s="27">
        <f t="shared" si="89"/>
        <v>0</v>
      </c>
      <c r="D69" s="27">
        <f t="shared" si="90"/>
        <v>0</v>
      </c>
      <c r="E69" s="27">
        <f t="shared" si="91"/>
        <v>0</v>
      </c>
      <c r="F69" s="27">
        <f t="shared" si="92"/>
        <v>0</v>
      </c>
      <c r="G69" s="27">
        <f t="shared" si="93"/>
        <v>0</v>
      </c>
      <c r="H69" s="27">
        <f t="shared" si="94"/>
        <v>0</v>
      </c>
      <c r="I69" s="27">
        <f t="shared" si="95"/>
        <v>0</v>
      </c>
      <c r="J69" s="27">
        <f t="shared" si="96"/>
        <v>0</v>
      </c>
      <c r="K69" s="27">
        <f t="shared" si="85"/>
        <v>0</v>
      </c>
      <c r="L69" s="27">
        <f t="shared" si="86"/>
        <v>0</v>
      </c>
      <c r="M69" s="27">
        <f t="shared" si="87"/>
        <v>0</v>
      </c>
      <c r="N69" s="27">
        <f t="shared" si="88"/>
        <v>0</v>
      </c>
      <c r="O69" s="14" t="e">
        <f t="shared" si="0"/>
        <v>#DIV/0!</v>
      </c>
    </row>
    <row r="70" spans="1:15" ht="47.25" customHeight="1" outlineLevel="6">
      <c r="A70" s="39" t="s">
        <v>133</v>
      </c>
      <c r="B70" s="40" t="s">
        <v>134</v>
      </c>
      <c r="C70" s="17">
        <f>SUM(D70:F70)</f>
        <v>0</v>
      </c>
      <c r="D70" s="17"/>
      <c r="E70" s="17"/>
      <c r="F70" s="17">
        <v>0</v>
      </c>
      <c r="G70" s="17">
        <f>SUM(H70:J70)</f>
        <v>0</v>
      </c>
      <c r="H70" s="34"/>
      <c r="I70" s="34"/>
      <c r="J70" s="34">
        <v>0</v>
      </c>
      <c r="K70" s="17">
        <f t="shared" si="85"/>
        <v>0</v>
      </c>
      <c r="L70" s="17">
        <f>SUM(H70-D70)</f>
        <v>0</v>
      </c>
      <c r="M70" s="17">
        <f>SUM(I70-E70)</f>
        <v>0</v>
      </c>
      <c r="N70" s="17">
        <f>SUM(J70-F70)</f>
        <v>0</v>
      </c>
      <c r="O70" s="19" t="e">
        <f t="shared" si="0"/>
        <v>#DIV/0!</v>
      </c>
    </row>
    <row r="71" spans="1:15" s="37" customFormat="1" ht="81.75" customHeight="1" outlineLevel="6">
      <c r="A71" s="38" t="s">
        <v>135</v>
      </c>
      <c r="B71" s="36" t="s">
        <v>136</v>
      </c>
      <c r="C71" s="27">
        <f>SUM(C72)</f>
        <v>0</v>
      </c>
      <c r="D71" s="27">
        <f>SUM(D72)</f>
        <v>0</v>
      </c>
      <c r="E71" s="27">
        <f>SUM(E72)</f>
        <v>0</v>
      </c>
      <c r="F71" s="27">
        <f>SUM(F72)</f>
        <v>0</v>
      </c>
      <c r="G71" s="27">
        <f>SUM(G72)</f>
        <v>0</v>
      </c>
      <c r="H71" s="27">
        <f>SUM(H72)</f>
        <v>0</v>
      </c>
      <c r="I71" s="27">
        <f>SUM(I72)</f>
        <v>0</v>
      </c>
      <c r="J71" s="41">
        <f>SUM(J72)</f>
        <v>0</v>
      </c>
      <c r="K71" s="27">
        <f t="shared" si="85"/>
        <v>0</v>
      </c>
      <c r="L71" s="27">
        <f>SUM(L72)</f>
        <v>0</v>
      </c>
      <c r="M71" s="27">
        <f>SUM(M72)</f>
        <v>0</v>
      </c>
      <c r="N71" s="27">
        <f>SUM(N72)</f>
        <v>0</v>
      </c>
      <c r="O71" s="14" t="e">
        <f t="shared" si="0"/>
        <v>#DIV/0!</v>
      </c>
    </row>
    <row r="72" spans="1:15" ht="36.75" customHeight="1" outlineLevel="6">
      <c r="A72" s="42" t="s">
        <v>137</v>
      </c>
      <c r="B72" s="40" t="s">
        <v>138</v>
      </c>
      <c r="C72" s="17">
        <f>SUM(D72:F72)</f>
        <v>0</v>
      </c>
      <c r="D72" s="17"/>
      <c r="E72" s="17"/>
      <c r="F72" s="17">
        <v>0</v>
      </c>
      <c r="G72" s="17">
        <f>SUM(H72:J72)</f>
        <v>0</v>
      </c>
      <c r="H72" s="34"/>
      <c r="I72" s="34"/>
      <c r="J72" s="34">
        <v>0</v>
      </c>
      <c r="K72" s="17">
        <f t="shared" si="85"/>
        <v>0</v>
      </c>
      <c r="L72" s="17">
        <f>SUM(H72-D72)</f>
        <v>0</v>
      </c>
      <c r="M72" s="17">
        <f>SUM(I72-E72)</f>
        <v>0</v>
      </c>
      <c r="N72" s="17">
        <f>SUM(J72-F72)</f>
        <v>0</v>
      </c>
      <c r="O72" s="19" t="e">
        <f t="shared" si="0"/>
        <v>#DIV/0!</v>
      </c>
    </row>
    <row r="73" spans="1:15" ht="66.75" customHeight="1" outlineLevel="6">
      <c r="A73" s="11" t="s">
        <v>139</v>
      </c>
      <c r="B73" s="12" t="s">
        <v>140</v>
      </c>
      <c r="C73" s="13">
        <f>SUM(C74+C77)</f>
        <v>13283</v>
      </c>
      <c r="D73" s="13">
        <f>SUM(D74+D77)</f>
        <v>0</v>
      </c>
      <c r="E73" s="13">
        <f>SUM(E74+E77)</f>
        <v>0</v>
      </c>
      <c r="F73" s="13">
        <f>SUM(F74+F77)</f>
        <v>13283</v>
      </c>
      <c r="G73" s="13">
        <f>SUM(G74+G77)</f>
        <v>13803.25</v>
      </c>
      <c r="H73" s="13">
        <f>SUM(H74+H77)</f>
        <v>0</v>
      </c>
      <c r="I73" s="13">
        <f>SUM(I74+I77)</f>
        <v>0</v>
      </c>
      <c r="J73" s="13">
        <f>SUM(J74+J77)</f>
        <v>13803.25</v>
      </c>
      <c r="K73" s="13">
        <f>SUM(K74+K77)</f>
        <v>520.25</v>
      </c>
      <c r="L73" s="13">
        <f>SUM(L74+L77)</f>
        <v>0</v>
      </c>
      <c r="M73" s="13">
        <f>SUM(M74+M77)</f>
        <v>0</v>
      </c>
      <c r="N73" s="13">
        <f>SUM(N74+N77)</f>
        <v>520.25</v>
      </c>
      <c r="O73" s="14">
        <f t="shared" si="0"/>
        <v>103.9166603929835</v>
      </c>
    </row>
    <row r="74" spans="1:15" ht="34.5" customHeight="1" outlineLevel="6">
      <c r="A74" s="11" t="s">
        <v>141</v>
      </c>
      <c r="B74" s="12" t="s">
        <v>142</v>
      </c>
      <c r="C74" s="13">
        <f>C75</f>
        <v>9764</v>
      </c>
      <c r="D74" s="13">
        <f>D75</f>
        <v>0</v>
      </c>
      <c r="E74" s="13">
        <f>E75</f>
        <v>0</v>
      </c>
      <c r="F74" s="13">
        <f>F75</f>
        <v>9764</v>
      </c>
      <c r="G74" s="13">
        <f>G75</f>
        <v>12107.5</v>
      </c>
      <c r="H74" s="13">
        <f>H75</f>
        <v>0</v>
      </c>
      <c r="I74" s="13">
        <f>I75</f>
        <v>0</v>
      </c>
      <c r="J74" s="13">
        <f>J75</f>
        <v>12107.5</v>
      </c>
      <c r="K74" s="13">
        <f>K75</f>
        <v>2343.5</v>
      </c>
      <c r="L74" s="13">
        <f aca="true" t="shared" si="97" ref="L74:L75">SUM(L75)</f>
        <v>0</v>
      </c>
      <c r="M74" s="13">
        <f aca="true" t="shared" si="98" ref="M74:M75">SUM(M75)</f>
        <v>0</v>
      </c>
      <c r="N74" s="13">
        <f aca="true" t="shared" si="99" ref="N74:N75">SUM(N75)</f>
        <v>2343.5</v>
      </c>
      <c r="O74" s="14">
        <f t="shared" si="0"/>
        <v>124.00143383859074</v>
      </c>
    </row>
    <row r="75" spans="1:15" ht="36" customHeight="1" outlineLevel="6">
      <c r="A75" s="11" t="s">
        <v>143</v>
      </c>
      <c r="B75" s="12" t="s">
        <v>144</v>
      </c>
      <c r="C75" s="13">
        <f>SUM(C76)</f>
        <v>9764</v>
      </c>
      <c r="D75" s="13">
        <f>SUM(D76)</f>
        <v>0</v>
      </c>
      <c r="E75" s="13">
        <f>SUM(E76)</f>
        <v>0</v>
      </c>
      <c r="F75" s="13">
        <f>SUM(F76)</f>
        <v>9764</v>
      </c>
      <c r="G75" s="13">
        <f>SUM(G76)</f>
        <v>12107.5</v>
      </c>
      <c r="H75" s="13">
        <f>SUM(H76)</f>
        <v>0</v>
      </c>
      <c r="I75" s="13">
        <f>SUM(I76)</f>
        <v>0</v>
      </c>
      <c r="J75" s="13">
        <f>SUM(J76)</f>
        <v>12107.5</v>
      </c>
      <c r="K75" s="13">
        <f>SUM(K76)</f>
        <v>2343.5</v>
      </c>
      <c r="L75" s="13">
        <f t="shared" si="97"/>
        <v>0</v>
      </c>
      <c r="M75" s="13">
        <f t="shared" si="98"/>
        <v>0</v>
      </c>
      <c r="N75" s="13">
        <f t="shared" si="99"/>
        <v>2343.5</v>
      </c>
      <c r="O75" s="14">
        <f t="shared" si="0"/>
        <v>124.00143383859074</v>
      </c>
    </row>
    <row r="76" spans="1:15" ht="49.5" customHeight="1" outlineLevel="6">
      <c r="A76" s="15" t="s">
        <v>145</v>
      </c>
      <c r="B76" s="16" t="s">
        <v>146</v>
      </c>
      <c r="C76" s="17">
        <f>SUM(D76:F76)</f>
        <v>9764</v>
      </c>
      <c r="D76" s="17"/>
      <c r="E76" s="17"/>
      <c r="F76" s="17">
        <v>9764</v>
      </c>
      <c r="G76" s="17">
        <f>SUM(H76:J76)</f>
        <v>12107.5</v>
      </c>
      <c r="H76" s="17"/>
      <c r="I76" s="17"/>
      <c r="J76" s="17">
        <v>12107.5</v>
      </c>
      <c r="K76" s="17">
        <f>SUM(L76:N76)</f>
        <v>2343.5</v>
      </c>
      <c r="L76" s="17">
        <f>SUM(H76-D76)</f>
        <v>0</v>
      </c>
      <c r="M76" s="17">
        <f>SUM(I76-E76)</f>
        <v>0</v>
      </c>
      <c r="N76" s="17">
        <f>SUM(J76-F76)</f>
        <v>2343.5</v>
      </c>
      <c r="O76" s="19">
        <f t="shared" si="0"/>
        <v>124.00143383859074</v>
      </c>
    </row>
    <row r="77" spans="1:15" ht="46.5" customHeight="1" outlineLevel="6">
      <c r="A77" s="11" t="s">
        <v>147</v>
      </c>
      <c r="B77" s="12" t="s">
        <v>148</v>
      </c>
      <c r="C77" s="13">
        <f>C78</f>
        <v>3519</v>
      </c>
      <c r="D77" s="13">
        <f>D78</f>
        <v>0</v>
      </c>
      <c r="E77" s="13">
        <f>E78</f>
        <v>0</v>
      </c>
      <c r="F77" s="13">
        <f>F78</f>
        <v>3519</v>
      </c>
      <c r="G77" s="13">
        <f>G78</f>
        <v>1695.75</v>
      </c>
      <c r="H77" s="13">
        <f>H78</f>
        <v>0</v>
      </c>
      <c r="I77" s="13">
        <f>I78</f>
        <v>0</v>
      </c>
      <c r="J77" s="13">
        <f>J78</f>
        <v>1695.75</v>
      </c>
      <c r="K77" s="13">
        <f>K78</f>
        <v>-1823.25</v>
      </c>
      <c r="L77" s="13">
        <f aca="true" t="shared" si="100" ref="L77:L78">SUM(L78)</f>
        <v>0</v>
      </c>
      <c r="M77" s="13">
        <f aca="true" t="shared" si="101" ref="M77:M78">SUM(M78)</f>
        <v>0</v>
      </c>
      <c r="N77" s="13">
        <f aca="true" t="shared" si="102" ref="N77:N78">SUM(N78)</f>
        <v>-1823.25</v>
      </c>
      <c r="O77" s="14">
        <f t="shared" si="0"/>
        <v>48.188405797101446</v>
      </c>
    </row>
    <row r="78" spans="1:15" ht="63.75" customHeight="1" outlineLevel="6">
      <c r="A78" s="11" t="s">
        <v>149</v>
      </c>
      <c r="B78" s="12" t="s">
        <v>150</v>
      </c>
      <c r="C78" s="13">
        <f>SUM(C79)</f>
        <v>3519</v>
      </c>
      <c r="D78" s="13">
        <f>SUM(D79)</f>
        <v>0</v>
      </c>
      <c r="E78" s="13">
        <f>SUM(E79)</f>
        <v>0</v>
      </c>
      <c r="F78" s="13">
        <f>SUM(F79)</f>
        <v>3519</v>
      </c>
      <c r="G78" s="13">
        <f>SUM(G79)</f>
        <v>1695.75</v>
      </c>
      <c r="H78" s="13">
        <f>SUM(H79)</f>
        <v>0</v>
      </c>
      <c r="I78" s="13">
        <f>SUM(I79)</f>
        <v>0</v>
      </c>
      <c r="J78" s="13">
        <f>SUM(J79)</f>
        <v>1695.75</v>
      </c>
      <c r="K78" s="13">
        <f>SUM(K79)</f>
        <v>-1823.25</v>
      </c>
      <c r="L78" s="13">
        <f t="shared" si="100"/>
        <v>0</v>
      </c>
      <c r="M78" s="13">
        <f t="shared" si="101"/>
        <v>0</v>
      </c>
      <c r="N78" s="13">
        <f t="shared" si="102"/>
        <v>-1823.25</v>
      </c>
      <c r="O78" s="14">
        <f t="shared" si="0"/>
        <v>48.188405797101446</v>
      </c>
    </row>
    <row r="79" spans="1:15" ht="48.75" customHeight="1" outlineLevel="6">
      <c r="A79" s="15" t="s">
        <v>151</v>
      </c>
      <c r="B79" s="16" t="s">
        <v>152</v>
      </c>
      <c r="C79" s="17">
        <f>SUM(D79:F79)</f>
        <v>3519</v>
      </c>
      <c r="D79" s="17"/>
      <c r="E79" s="17"/>
      <c r="F79" s="17">
        <v>3519</v>
      </c>
      <c r="G79" s="17">
        <f>SUM(H79:J79)</f>
        <v>1695.75</v>
      </c>
      <c r="H79" s="17"/>
      <c r="I79" s="17"/>
      <c r="J79" s="17">
        <v>1695.75</v>
      </c>
      <c r="K79" s="17">
        <f>SUM(L79:N79)</f>
        <v>-1823.25</v>
      </c>
      <c r="L79" s="17">
        <f>SUM(H79-D79)</f>
        <v>0</v>
      </c>
      <c r="M79" s="17">
        <f>SUM(I79-E79)</f>
        <v>0</v>
      </c>
      <c r="N79" s="17">
        <f>SUM(J79-F79)</f>
        <v>-1823.25</v>
      </c>
      <c r="O79" s="19">
        <f t="shared" si="0"/>
        <v>48.188405797101446</v>
      </c>
    </row>
    <row r="80" spans="1:15" ht="78.75" customHeight="1" outlineLevel="6">
      <c r="A80" s="11" t="s">
        <v>153</v>
      </c>
      <c r="B80" s="12" t="s">
        <v>154</v>
      </c>
      <c r="C80" s="13">
        <f>SUM(C81+C87)</f>
        <v>147044.69</v>
      </c>
      <c r="D80" s="13">
        <f>SUM(D81+D87)</f>
        <v>0</v>
      </c>
      <c r="E80" s="13">
        <f>SUM(E81+E87)</f>
        <v>0</v>
      </c>
      <c r="F80" s="13">
        <f>SUM(F81+F87)</f>
        <v>147044.69</v>
      </c>
      <c r="G80" s="13">
        <f>SUM(G81+G87)</f>
        <v>335044.8</v>
      </c>
      <c r="H80" s="13">
        <f>SUM(H81+H87)</f>
        <v>0</v>
      </c>
      <c r="I80" s="13">
        <f>SUM(I81+I87)</f>
        <v>0</v>
      </c>
      <c r="J80" s="13">
        <f>SUM(J81+J87)</f>
        <v>335044.8</v>
      </c>
      <c r="K80" s="13">
        <f>SUM(K81+K87)</f>
        <v>188000.11000000004</v>
      </c>
      <c r="L80" s="13">
        <f>SUM(L81+L87)</f>
        <v>0</v>
      </c>
      <c r="M80" s="13">
        <f>SUM(M81+M87)</f>
        <v>0</v>
      </c>
      <c r="N80" s="13">
        <f>SUM(N81+N87)</f>
        <v>188000.11000000004</v>
      </c>
      <c r="O80" s="14">
        <f t="shared" si="0"/>
        <v>227.85236243484889</v>
      </c>
    </row>
    <row r="81" spans="1:15" ht="64.5" customHeight="1" outlineLevel="6">
      <c r="A81" s="11" t="s">
        <v>155</v>
      </c>
      <c r="B81" s="12" t="s">
        <v>156</v>
      </c>
      <c r="C81" s="13">
        <f>SUM(C82)</f>
        <v>147044.69</v>
      </c>
      <c r="D81" s="13">
        <f>SUM(D82)</f>
        <v>0</v>
      </c>
      <c r="E81" s="13">
        <f>SUM(E82)</f>
        <v>0</v>
      </c>
      <c r="F81" s="13">
        <f>SUM(F82)</f>
        <v>147044.69</v>
      </c>
      <c r="G81" s="13">
        <f>SUM(G82)</f>
        <v>281314.25</v>
      </c>
      <c r="H81" s="13">
        <f>SUM(H82)</f>
        <v>0</v>
      </c>
      <c r="I81" s="13">
        <f>SUM(I82)</f>
        <v>0</v>
      </c>
      <c r="J81" s="13">
        <f>SUM(J82)</f>
        <v>281314.25</v>
      </c>
      <c r="K81" s="13">
        <f>SUM(K82)</f>
        <v>134269.56000000003</v>
      </c>
      <c r="L81" s="13">
        <f>SUM(L82)</f>
        <v>0</v>
      </c>
      <c r="M81" s="13">
        <f>SUM(M82)</f>
        <v>0</v>
      </c>
      <c r="N81" s="13">
        <f>SUM(N82)</f>
        <v>134269.56000000003</v>
      </c>
      <c r="O81" s="14">
        <f t="shared" si="0"/>
        <v>191.3120766210599</v>
      </c>
    </row>
    <row r="82" spans="1:15" ht="49.5" customHeight="1" outlineLevel="6">
      <c r="A82" s="11" t="s">
        <v>157</v>
      </c>
      <c r="B82" s="12" t="s">
        <v>158</v>
      </c>
      <c r="C82" s="13">
        <f>SUM(C83:C86)</f>
        <v>147044.69</v>
      </c>
      <c r="D82" s="13">
        <f>SUM(D86:D86)</f>
        <v>0</v>
      </c>
      <c r="E82" s="13">
        <f>SUM(E86:E86)</f>
        <v>0</v>
      </c>
      <c r="F82" s="13">
        <f>SUM(F83:F86)</f>
        <v>147044.69</v>
      </c>
      <c r="G82" s="13">
        <f>SUM(G83:G86)</f>
        <v>281314.25</v>
      </c>
      <c r="H82" s="13">
        <f>SUM(H83:H86)</f>
        <v>0</v>
      </c>
      <c r="I82" s="13">
        <f>SUM(I83:I86)</f>
        <v>0</v>
      </c>
      <c r="J82" s="13">
        <f>SUM(J83:J86)</f>
        <v>281314.25</v>
      </c>
      <c r="K82" s="13">
        <f>SUM(K83:K86)</f>
        <v>134269.56000000003</v>
      </c>
      <c r="L82" s="13">
        <f>SUM(L83:L86)</f>
        <v>0</v>
      </c>
      <c r="M82" s="13">
        <f>SUM(M83:M86)</f>
        <v>0</v>
      </c>
      <c r="N82" s="13">
        <f>SUM(N83:N86)</f>
        <v>134269.56000000003</v>
      </c>
      <c r="O82" s="14">
        <f t="shared" si="0"/>
        <v>191.3120766210599</v>
      </c>
    </row>
    <row r="83" spans="1:15" ht="58.5" customHeight="1" outlineLevel="6">
      <c r="A83" s="21" t="s">
        <v>159</v>
      </c>
      <c r="B83" s="43">
        <v>1210102053</v>
      </c>
      <c r="C83" s="24">
        <f aca="true" t="shared" si="103" ref="C83:C86">SUM(D83:F83)</f>
        <v>57942.24</v>
      </c>
      <c r="D83" s="24"/>
      <c r="E83" s="24"/>
      <c r="F83" s="24">
        <v>57942.24</v>
      </c>
      <c r="G83" s="24">
        <f aca="true" t="shared" si="104" ref="G83:G86">SUM(H83:J83)</f>
        <v>102628.66</v>
      </c>
      <c r="H83" s="24"/>
      <c r="I83" s="24"/>
      <c r="J83" s="24">
        <v>102628.66</v>
      </c>
      <c r="K83" s="17">
        <f aca="true" t="shared" si="105" ref="K83:K86">SUM(L83:N83)</f>
        <v>44686.420000000006</v>
      </c>
      <c r="L83" s="17">
        <f aca="true" t="shared" si="106" ref="L83:L86">SUM(H83-D83)</f>
        <v>0</v>
      </c>
      <c r="M83" s="17">
        <f aca="true" t="shared" si="107" ref="M83:M86">SUM(I83-E83)</f>
        <v>0</v>
      </c>
      <c r="N83" s="17">
        <f aca="true" t="shared" si="108" ref="N83:N86">SUM(J83-F83)</f>
        <v>44686.420000000006</v>
      </c>
      <c r="O83" s="19">
        <f t="shared" si="0"/>
        <v>177.12235495210405</v>
      </c>
    </row>
    <row r="84" spans="1:15" ht="58.5" customHeight="1" outlineLevel="6">
      <c r="A84" s="42" t="s">
        <v>160</v>
      </c>
      <c r="B84" s="43">
        <v>1210102070</v>
      </c>
      <c r="C84" s="24">
        <f t="shared" si="103"/>
        <v>2500</v>
      </c>
      <c r="D84" s="24"/>
      <c r="E84" s="24"/>
      <c r="F84" s="24">
        <v>2500</v>
      </c>
      <c r="G84" s="24">
        <f t="shared" si="104"/>
        <v>135027.19</v>
      </c>
      <c r="H84" s="24"/>
      <c r="I84" s="24"/>
      <c r="J84" s="24">
        <v>135027.19</v>
      </c>
      <c r="K84" s="17">
        <f t="shared" si="105"/>
        <v>132527.19</v>
      </c>
      <c r="L84" s="17">
        <f t="shared" si="106"/>
        <v>0</v>
      </c>
      <c r="M84" s="17">
        <f t="shared" si="107"/>
        <v>0</v>
      </c>
      <c r="N84" s="17">
        <f t="shared" si="108"/>
        <v>132527.19</v>
      </c>
      <c r="O84" s="19">
        <f t="shared" si="0"/>
        <v>5401.087600000001</v>
      </c>
    </row>
    <row r="85" spans="1:15" ht="82.5" customHeight="1" outlineLevel="6">
      <c r="A85" s="21" t="s">
        <v>161</v>
      </c>
      <c r="B85" s="43">
        <v>1210102071</v>
      </c>
      <c r="C85" s="24">
        <f t="shared" si="103"/>
        <v>0</v>
      </c>
      <c r="D85" s="24"/>
      <c r="E85" s="24"/>
      <c r="F85" s="24">
        <v>0</v>
      </c>
      <c r="G85" s="24">
        <f t="shared" si="104"/>
        <v>0</v>
      </c>
      <c r="H85" s="24"/>
      <c r="I85" s="24"/>
      <c r="J85" s="24">
        <v>0</v>
      </c>
      <c r="K85" s="17">
        <f t="shared" si="105"/>
        <v>0</v>
      </c>
      <c r="L85" s="17">
        <f t="shared" si="106"/>
        <v>0</v>
      </c>
      <c r="M85" s="17">
        <f t="shared" si="107"/>
        <v>0</v>
      </c>
      <c r="N85" s="17">
        <f t="shared" si="108"/>
        <v>0</v>
      </c>
      <c r="O85" s="19" t="e">
        <f t="shared" si="0"/>
        <v>#DIV/0!</v>
      </c>
    </row>
    <row r="86" spans="1:15" ht="49.5" customHeight="1" outlineLevel="6">
      <c r="A86" s="15" t="s">
        <v>162</v>
      </c>
      <c r="B86" s="16" t="s">
        <v>163</v>
      </c>
      <c r="C86" s="17">
        <f t="shared" si="103"/>
        <v>86602.45</v>
      </c>
      <c r="D86" s="24"/>
      <c r="E86" s="24"/>
      <c r="F86" s="24">
        <v>86602.45</v>
      </c>
      <c r="G86" s="17">
        <f t="shared" si="104"/>
        <v>43658.4</v>
      </c>
      <c r="H86" s="24"/>
      <c r="I86" s="24"/>
      <c r="J86" s="24">
        <v>43658.4</v>
      </c>
      <c r="K86" s="17">
        <f t="shared" si="105"/>
        <v>-42944.049999999996</v>
      </c>
      <c r="L86" s="17">
        <f t="shared" si="106"/>
        <v>0</v>
      </c>
      <c r="M86" s="17">
        <f t="shared" si="107"/>
        <v>0</v>
      </c>
      <c r="N86" s="17">
        <f t="shared" si="108"/>
        <v>-42944.049999999996</v>
      </c>
      <c r="O86" s="19">
        <f t="shared" si="0"/>
        <v>50.412430595208335</v>
      </c>
    </row>
    <row r="87" spans="1:15" ht="49.5" customHeight="1" outlineLevel="6">
      <c r="A87" s="44" t="s">
        <v>164</v>
      </c>
      <c r="B87" s="45" t="s">
        <v>165</v>
      </c>
      <c r="C87" s="27">
        <f>C88</f>
        <v>0</v>
      </c>
      <c r="D87" s="27">
        <f>D88</f>
        <v>0</v>
      </c>
      <c r="E87" s="27">
        <f>E88</f>
        <v>0</v>
      </c>
      <c r="F87" s="27">
        <f>F88</f>
        <v>0</v>
      </c>
      <c r="G87" s="27">
        <f>G88</f>
        <v>53730.55</v>
      </c>
      <c r="H87" s="27">
        <f>H88</f>
        <v>0</v>
      </c>
      <c r="I87" s="27">
        <f>I88</f>
        <v>0</v>
      </c>
      <c r="J87" s="27">
        <f>J88</f>
        <v>53730.55</v>
      </c>
      <c r="K87" s="27">
        <f>K88</f>
        <v>53730.55</v>
      </c>
      <c r="L87" s="27">
        <f>SUM(L88)</f>
        <v>0</v>
      </c>
      <c r="M87" s="27">
        <f>SUM(M88)</f>
        <v>0</v>
      </c>
      <c r="N87" s="27">
        <f>SUM(N88)</f>
        <v>53730.55</v>
      </c>
      <c r="O87" s="19" t="e">
        <f t="shared" si="0"/>
        <v>#DIV/0!</v>
      </c>
    </row>
    <row r="88" spans="1:15" ht="49.5" customHeight="1" outlineLevel="6">
      <c r="A88" s="44" t="s">
        <v>166</v>
      </c>
      <c r="B88" s="45" t="s">
        <v>167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f>SUM(F89:F90)</f>
        <v>0</v>
      </c>
      <c r="G88" s="27">
        <f>SUM(G89:G90)</f>
        <v>53730.55</v>
      </c>
      <c r="H88" s="27">
        <f>SUM(H89:H90)</f>
        <v>0</v>
      </c>
      <c r="I88" s="27">
        <f>SUM(I89:I90)</f>
        <v>0</v>
      </c>
      <c r="J88" s="27">
        <f>SUM(J89:J90)</f>
        <v>53730.55</v>
      </c>
      <c r="K88" s="27">
        <f>SUM(K89:K90)</f>
        <v>53730.55</v>
      </c>
      <c r="L88" s="27">
        <f>SUM(L89:L90)</f>
        <v>0</v>
      </c>
      <c r="M88" s="27">
        <f>SUM(M89:M90)</f>
        <v>0</v>
      </c>
      <c r="N88" s="27">
        <f>SUM(N89:N90)</f>
        <v>53730.55</v>
      </c>
      <c r="O88" s="19" t="e">
        <f t="shared" si="0"/>
        <v>#DIV/0!</v>
      </c>
    </row>
    <row r="89" spans="1:15" ht="46.5" customHeight="1" outlineLevel="6">
      <c r="A89" s="21" t="s">
        <v>168</v>
      </c>
      <c r="B89" s="43" t="s">
        <v>169</v>
      </c>
      <c r="C89" s="17">
        <f aca="true" t="shared" si="109" ref="C89:C90">SUM(D89:F89)</f>
        <v>0</v>
      </c>
      <c r="D89" s="24"/>
      <c r="E89" s="24"/>
      <c r="F89" s="24">
        <v>0</v>
      </c>
      <c r="G89" s="17">
        <f aca="true" t="shared" si="110" ref="G89:G90">SUM(H89:J89)</f>
        <v>48000</v>
      </c>
      <c r="H89" s="24"/>
      <c r="I89" s="24"/>
      <c r="J89" s="24">
        <v>48000</v>
      </c>
      <c r="K89" s="17">
        <f aca="true" t="shared" si="111" ref="K89:K90">SUM(L89:N89)</f>
        <v>48000</v>
      </c>
      <c r="L89" s="17">
        <f aca="true" t="shared" si="112" ref="L89:L93">SUM(H89-D89)</f>
        <v>0</v>
      </c>
      <c r="M89" s="17">
        <f aca="true" t="shared" si="113" ref="M89:M93">SUM(I89-E89)</f>
        <v>0</v>
      </c>
      <c r="N89" s="17">
        <f aca="true" t="shared" si="114" ref="N89:N94">SUM(J89-F89)</f>
        <v>48000</v>
      </c>
      <c r="O89" s="19" t="e">
        <f t="shared" si="0"/>
        <v>#DIV/0!</v>
      </c>
    </row>
    <row r="90" spans="1:15" ht="51.75" customHeight="1" outlineLevel="6">
      <c r="A90" s="42" t="s">
        <v>170</v>
      </c>
      <c r="B90" s="43">
        <v>1220102073</v>
      </c>
      <c r="C90" s="17">
        <f t="shared" si="109"/>
        <v>0</v>
      </c>
      <c r="D90" s="24"/>
      <c r="E90" s="24"/>
      <c r="F90" s="24">
        <v>0</v>
      </c>
      <c r="G90" s="17">
        <f t="shared" si="110"/>
        <v>5730.55</v>
      </c>
      <c r="H90" s="24"/>
      <c r="I90" s="24"/>
      <c r="J90" s="24">
        <v>5730.55</v>
      </c>
      <c r="K90" s="17">
        <f t="shared" si="111"/>
        <v>5730.55</v>
      </c>
      <c r="L90" s="17">
        <f t="shared" si="112"/>
        <v>0</v>
      </c>
      <c r="M90" s="17">
        <f t="shared" si="113"/>
        <v>0</v>
      </c>
      <c r="N90" s="17">
        <f t="shared" si="114"/>
        <v>5730.55</v>
      </c>
      <c r="O90" s="19" t="e">
        <f t="shared" si="0"/>
        <v>#DIV/0!</v>
      </c>
    </row>
    <row r="91" spans="1:15" ht="67.5" customHeight="1" outlineLevel="6">
      <c r="A91" s="46" t="s">
        <v>171</v>
      </c>
      <c r="B91" s="47" t="s">
        <v>172</v>
      </c>
      <c r="C91" s="27">
        <f>SUM(C92)</f>
        <v>15253</v>
      </c>
      <c r="D91" s="27">
        <f>SUM(D92)</f>
        <v>0</v>
      </c>
      <c r="E91" s="27">
        <f>SUM(E92)</f>
        <v>0</v>
      </c>
      <c r="F91" s="27">
        <f>SUM(F92)</f>
        <v>15253</v>
      </c>
      <c r="G91" s="27">
        <f>SUM(G92)</f>
        <v>0</v>
      </c>
      <c r="H91" s="48">
        <f>SUM(H92)</f>
        <v>0</v>
      </c>
      <c r="I91" s="48">
        <f>SUM(I92)</f>
        <v>0</v>
      </c>
      <c r="J91" s="48">
        <f>SUM(J92)</f>
        <v>0</v>
      </c>
      <c r="K91" s="27">
        <f>SUM(K92)</f>
        <v>-15253</v>
      </c>
      <c r="L91" s="27">
        <f t="shared" si="112"/>
        <v>0</v>
      </c>
      <c r="M91" s="27">
        <f t="shared" si="113"/>
        <v>0</v>
      </c>
      <c r="N91" s="27">
        <f t="shared" si="114"/>
        <v>-15253</v>
      </c>
      <c r="O91" s="14">
        <f t="shared" si="0"/>
        <v>0</v>
      </c>
    </row>
    <row r="92" spans="1:15" ht="67.5" customHeight="1" outlineLevel="6">
      <c r="A92" s="46" t="s">
        <v>173</v>
      </c>
      <c r="B92" s="47" t="s">
        <v>174</v>
      </c>
      <c r="C92" s="27">
        <f>C93</f>
        <v>15253</v>
      </c>
      <c r="D92" s="27">
        <f>D93</f>
        <v>0</v>
      </c>
      <c r="E92" s="27">
        <f>E93</f>
        <v>0</v>
      </c>
      <c r="F92" s="27">
        <f>F93</f>
        <v>15253</v>
      </c>
      <c r="G92" s="27">
        <f>G93</f>
        <v>0</v>
      </c>
      <c r="H92" s="27">
        <f>H93</f>
        <v>0</v>
      </c>
      <c r="I92" s="27">
        <f>I93</f>
        <v>0</v>
      </c>
      <c r="J92" s="27">
        <f>J93</f>
        <v>0</v>
      </c>
      <c r="K92" s="27">
        <f>K93</f>
        <v>-15253</v>
      </c>
      <c r="L92" s="27">
        <f t="shared" si="112"/>
        <v>0</v>
      </c>
      <c r="M92" s="27">
        <f t="shared" si="113"/>
        <v>0</v>
      </c>
      <c r="N92" s="27">
        <f t="shared" si="114"/>
        <v>-15253</v>
      </c>
      <c r="O92" s="14">
        <f t="shared" si="0"/>
        <v>0</v>
      </c>
    </row>
    <row r="93" spans="1:15" ht="67.5" customHeight="1" outlineLevel="6">
      <c r="A93" s="46" t="s">
        <v>175</v>
      </c>
      <c r="B93" s="47" t="s">
        <v>176</v>
      </c>
      <c r="C93" s="27">
        <f>SUM(C94)</f>
        <v>15253</v>
      </c>
      <c r="D93" s="27">
        <f>SUM(D94)</f>
        <v>0</v>
      </c>
      <c r="E93" s="27">
        <f>SUM(E94)</f>
        <v>0</v>
      </c>
      <c r="F93" s="27">
        <f>SUM(F94)</f>
        <v>15253</v>
      </c>
      <c r="G93" s="27">
        <f>SUM(G94)</f>
        <v>0</v>
      </c>
      <c r="H93" s="48">
        <f>SUM(H94)</f>
        <v>0</v>
      </c>
      <c r="I93" s="48">
        <f>SUM(I94)</f>
        <v>0</v>
      </c>
      <c r="J93" s="48">
        <f>SUM(J94)</f>
        <v>0</v>
      </c>
      <c r="K93" s="27">
        <f>SUM(K94)</f>
        <v>-15253</v>
      </c>
      <c r="L93" s="27">
        <f t="shared" si="112"/>
        <v>0</v>
      </c>
      <c r="M93" s="27">
        <f t="shared" si="113"/>
        <v>0</v>
      </c>
      <c r="N93" s="27">
        <f t="shared" si="114"/>
        <v>-15253</v>
      </c>
      <c r="O93" s="14">
        <f t="shared" si="0"/>
        <v>0</v>
      </c>
    </row>
    <row r="94" spans="1:15" ht="48" customHeight="1" outlineLevel="6">
      <c r="A94" s="49" t="s">
        <v>177</v>
      </c>
      <c r="B94" s="50" t="s">
        <v>178</v>
      </c>
      <c r="C94" s="17">
        <f>SUM(D94:F94)</f>
        <v>15253</v>
      </c>
      <c r="D94" s="24"/>
      <c r="E94" s="24"/>
      <c r="F94" s="24">
        <v>15253</v>
      </c>
      <c r="G94" s="17">
        <f>SUM(H94:J94)</f>
        <v>0</v>
      </c>
      <c r="H94" s="51">
        <v>0</v>
      </c>
      <c r="I94" s="51">
        <v>0</v>
      </c>
      <c r="J94" s="52">
        <v>0</v>
      </c>
      <c r="K94" s="17">
        <f>SUM(L94:N94)</f>
        <v>-15253</v>
      </c>
      <c r="L94" s="17"/>
      <c r="M94" s="17"/>
      <c r="N94" s="17">
        <f t="shared" si="114"/>
        <v>-15253</v>
      </c>
      <c r="O94" s="19">
        <f t="shared" si="0"/>
        <v>0</v>
      </c>
    </row>
    <row r="95" spans="1:15" ht="23.25" customHeight="1" outlineLevel="4">
      <c r="A95" s="53" t="s">
        <v>179</v>
      </c>
      <c r="B95" s="53"/>
      <c r="C95" s="13">
        <f>SUM(C8+C31+C51+C62+C73+C80+C91)</f>
        <v>12234700.139999999</v>
      </c>
      <c r="D95" s="13">
        <f>SUM(D8+D31+D51+D62+D73+D80+D91)</f>
        <v>0</v>
      </c>
      <c r="E95" s="13">
        <f>SUM(E8+E31+E51+E62+E73+E80+E91)</f>
        <v>2744845.5700000003</v>
      </c>
      <c r="F95" s="13">
        <f>SUM(F8+F31+F51+F62+F73+F80+F91)</f>
        <v>9489854.569999998</v>
      </c>
      <c r="G95" s="13">
        <f>SUM(G8+G31+G51+G62+G73+G80+G91)</f>
        <v>13635914.530000001</v>
      </c>
      <c r="H95" s="13">
        <f>SUM(H8+H31+H51+H62+H73+H80+H91)</f>
        <v>0</v>
      </c>
      <c r="I95" s="13">
        <f>SUM(I8+I31+I51+I62+I73+I80+I91)</f>
        <v>2579347.93</v>
      </c>
      <c r="J95" s="13">
        <f>SUM(J8+J31+J51+J62+J73+J80+J91)</f>
        <v>11056566.600000001</v>
      </c>
      <c r="K95" s="13">
        <f>SUM(K8+K31+K51+K62+K73+K80+K91)</f>
        <v>1401214.3900000001</v>
      </c>
      <c r="L95" s="13">
        <f>SUM(L8+L31+L51+L62+L73+L80+L91)</f>
        <v>0</v>
      </c>
      <c r="M95" s="13">
        <f>SUM(M8+M31+M51+M62+M73+M80+M91)</f>
        <v>-165497.6399999999</v>
      </c>
      <c r="N95" s="13">
        <f>SUM(N8+N31+N51+N62+N73+N80+N91)</f>
        <v>1566712.03</v>
      </c>
      <c r="O95" s="14">
        <f t="shared" si="0"/>
        <v>111.45278898514961</v>
      </c>
    </row>
    <row r="96" spans="1:15" ht="22.5" customHeight="1" outlineLevel="5">
      <c r="A96" s="53" t="s">
        <v>180</v>
      </c>
      <c r="B96" s="54"/>
      <c r="C96" s="55">
        <f>SUM(C95/C124)*100</f>
        <v>96.84405119035259</v>
      </c>
      <c r="D96" s="55">
        <f>SUM(D95/D124)*100</f>
        <v>0</v>
      </c>
      <c r="E96" s="55">
        <f>SUM(E95/E124)*100</f>
        <v>93.20847238858777</v>
      </c>
      <c r="F96" s="55">
        <f>SUM(F95/F124)*100</f>
        <v>98.8215177428512</v>
      </c>
      <c r="G96" s="55">
        <f>SUM(G95/G124)*100</f>
        <v>97.08628913014395</v>
      </c>
      <c r="H96" s="55">
        <f>SUM(H95/H124)*100</f>
        <v>0</v>
      </c>
      <c r="I96" s="55">
        <f>SUM(I95/I124)*100</f>
        <v>96.26774862344959</v>
      </c>
      <c r="J96" s="55">
        <f>SUM(J95/J124)*100</f>
        <v>98.12782485776677</v>
      </c>
      <c r="K96" s="55">
        <f>SUM(K95/K124)*100</f>
        <v>92.36694267214796</v>
      </c>
      <c r="L96" s="55">
        <f>SUM(L95/L124)*100</f>
        <v>0</v>
      </c>
      <c r="M96" s="55">
        <f>SUM(M95/M124)*100</f>
        <v>100</v>
      </c>
      <c r="N96" s="55">
        <f>SUM(N95/N124)*100</f>
        <v>93.82899572549232</v>
      </c>
      <c r="O96" s="55">
        <f aca="true" t="shared" si="115" ref="O96:O99">SUM(O95/O124)*100</f>
        <v>100.25013197694017</v>
      </c>
    </row>
    <row r="97" spans="1:15" ht="65.25" customHeight="1" outlineLevel="5">
      <c r="A97" s="56" t="s">
        <v>181</v>
      </c>
      <c r="B97" s="57" t="s">
        <v>182</v>
      </c>
      <c r="C97" s="58">
        <f aca="true" t="shared" si="116" ref="C97:C98">SUM(C98)</f>
        <v>0</v>
      </c>
      <c r="D97" s="58">
        <f aca="true" t="shared" si="117" ref="D97:D98">SUM(D98)</f>
        <v>0</v>
      </c>
      <c r="E97" s="58">
        <f aca="true" t="shared" si="118" ref="E97:E98">SUM(E98)</f>
        <v>0</v>
      </c>
      <c r="F97" s="58">
        <f aca="true" t="shared" si="119" ref="F97:F98">SUM(F98)</f>
        <v>0</v>
      </c>
      <c r="G97" s="58">
        <f aca="true" t="shared" si="120" ref="G97:G98">SUM(G98)</f>
        <v>0</v>
      </c>
      <c r="H97" s="58">
        <f aca="true" t="shared" si="121" ref="H97:H98">SUM(H98)</f>
        <v>0</v>
      </c>
      <c r="I97" s="58">
        <f aca="true" t="shared" si="122" ref="I97:I98">SUM(I98)</f>
        <v>0</v>
      </c>
      <c r="J97" s="58">
        <f aca="true" t="shared" si="123" ref="J97:J98">SUM(J98)</f>
        <v>0</v>
      </c>
      <c r="K97" s="58">
        <f aca="true" t="shared" si="124" ref="K97:K98">SUM(K98)</f>
        <v>0</v>
      </c>
      <c r="L97" s="58">
        <f aca="true" t="shared" si="125" ref="L97:L98">SUM(L98)</f>
        <v>0</v>
      </c>
      <c r="M97" s="58">
        <f aca="true" t="shared" si="126" ref="M97:M98">SUM(M98)</f>
        <v>0</v>
      </c>
      <c r="N97" s="58">
        <f aca="true" t="shared" si="127" ref="N97:N98">SUM(N98)</f>
        <v>0</v>
      </c>
      <c r="O97" s="58" t="e">
        <f t="shared" si="115"/>
        <v>#DIV/0!</v>
      </c>
    </row>
    <row r="98" spans="1:15" ht="22.5" customHeight="1" outlineLevel="5">
      <c r="A98" s="56" t="s">
        <v>183</v>
      </c>
      <c r="B98" s="59" t="s">
        <v>184</v>
      </c>
      <c r="C98" s="58">
        <f t="shared" si="116"/>
        <v>0</v>
      </c>
      <c r="D98" s="58">
        <f t="shared" si="117"/>
        <v>0</v>
      </c>
      <c r="E98" s="58">
        <f t="shared" si="118"/>
        <v>0</v>
      </c>
      <c r="F98" s="58">
        <f t="shared" si="119"/>
        <v>0</v>
      </c>
      <c r="G98" s="58">
        <f t="shared" si="120"/>
        <v>0</v>
      </c>
      <c r="H98" s="58">
        <f t="shared" si="121"/>
        <v>0</v>
      </c>
      <c r="I98" s="58">
        <f t="shared" si="122"/>
        <v>0</v>
      </c>
      <c r="J98" s="58">
        <f t="shared" si="123"/>
        <v>0</v>
      </c>
      <c r="K98" s="58">
        <f t="shared" si="124"/>
        <v>0</v>
      </c>
      <c r="L98" s="58">
        <f t="shared" si="125"/>
        <v>0</v>
      </c>
      <c r="M98" s="58">
        <f t="shared" si="126"/>
        <v>0</v>
      </c>
      <c r="N98" s="58">
        <f t="shared" si="127"/>
        <v>0</v>
      </c>
      <c r="O98" s="58" t="e">
        <f t="shared" si="115"/>
        <v>#DIV/0!</v>
      </c>
    </row>
    <row r="99" spans="1:15" ht="48.75" customHeight="1" outlineLevel="5">
      <c r="A99" s="42" t="s">
        <v>185</v>
      </c>
      <c r="B99" s="60" t="s">
        <v>186</v>
      </c>
      <c r="C99" s="55">
        <f>SUM(D99:F99)</f>
        <v>0</v>
      </c>
      <c r="D99" s="55"/>
      <c r="E99" s="55"/>
      <c r="F99" s="55">
        <v>0</v>
      </c>
      <c r="G99" s="55">
        <f>SUM(H99:J99)</f>
        <v>0</v>
      </c>
      <c r="H99" s="55"/>
      <c r="I99" s="55"/>
      <c r="J99" s="55">
        <v>0</v>
      </c>
      <c r="K99" s="55">
        <f>SUM(L99:N99)</f>
        <v>0</v>
      </c>
      <c r="L99" s="55">
        <f>SUM(H99-D99)</f>
        <v>0</v>
      </c>
      <c r="M99" s="55">
        <f>SUM(I99-E99)</f>
        <v>0</v>
      </c>
      <c r="N99" s="55">
        <f>SUM(J99-F99)</f>
        <v>0</v>
      </c>
      <c r="O99" s="55" t="e">
        <f t="shared" si="115"/>
        <v>#DIV/0!</v>
      </c>
    </row>
    <row r="100" spans="1:15" ht="63" customHeight="1" outlineLevel="5">
      <c r="A100" s="22" t="s">
        <v>187</v>
      </c>
      <c r="B100" s="12" t="s">
        <v>188</v>
      </c>
      <c r="C100" s="58">
        <f>SUM(C101)</f>
        <v>102643.94</v>
      </c>
      <c r="D100" s="58">
        <f>SUM(D101)</f>
        <v>0</v>
      </c>
      <c r="E100" s="58">
        <f>SUM(E101)</f>
        <v>0</v>
      </c>
      <c r="F100" s="58">
        <f>SUM(F101)</f>
        <v>102643.94</v>
      </c>
      <c r="G100" s="61">
        <f>SUM(G101)</f>
        <v>205684.44</v>
      </c>
      <c r="H100" s="61">
        <f>SUM(H101)</f>
        <v>0</v>
      </c>
      <c r="I100" s="61">
        <f>SUM(I101)</f>
        <v>0</v>
      </c>
      <c r="J100" s="61">
        <f>SUM(J101)</f>
        <v>205684.44</v>
      </c>
      <c r="K100" s="61">
        <f>SUM(K101)</f>
        <v>103040.5</v>
      </c>
      <c r="L100" s="61">
        <f>SUM(L101)</f>
        <v>0</v>
      </c>
      <c r="M100" s="61">
        <f>SUM(M101)</f>
        <v>0</v>
      </c>
      <c r="N100" s="61">
        <f>SUM(N101)</f>
        <v>103040.5</v>
      </c>
      <c r="O100" s="14">
        <f aca="true" t="shared" si="128" ref="O100:O124">SUM(G100/C100)*100</f>
        <v>200.38634526305205</v>
      </c>
    </row>
    <row r="101" spans="1:15" ht="19.5" customHeight="1" outlineLevel="2">
      <c r="A101" s="11" t="s">
        <v>189</v>
      </c>
      <c r="B101" s="12" t="s">
        <v>190</v>
      </c>
      <c r="C101" s="13">
        <f>SUM(C102:C110)</f>
        <v>102643.94</v>
      </c>
      <c r="D101" s="13">
        <f>SUM(D102:D110)</f>
        <v>0</v>
      </c>
      <c r="E101" s="13">
        <f>SUM(E102:E110)</f>
        <v>0</v>
      </c>
      <c r="F101" s="13">
        <f>SUM(F102:F110)</f>
        <v>102643.94</v>
      </c>
      <c r="G101" s="13">
        <f>SUM(G102:G110)</f>
        <v>205684.44</v>
      </c>
      <c r="H101" s="13">
        <f>SUM(H102:H110)</f>
        <v>0</v>
      </c>
      <c r="I101" s="13">
        <f>SUM(I102:I110)</f>
        <v>0</v>
      </c>
      <c r="J101" s="13">
        <f>SUM(J102:J110)</f>
        <v>205684.44</v>
      </c>
      <c r="K101" s="13">
        <f>SUM(K102:K110)</f>
        <v>103040.5</v>
      </c>
      <c r="L101" s="13">
        <f>SUM(L102:L110)</f>
        <v>0</v>
      </c>
      <c r="M101" s="13">
        <f>SUM(M102:M110)</f>
        <v>0</v>
      </c>
      <c r="N101" s="13">
        <f>SUM(N102:N110)</f>
        <v>103040.5</v>
      </c>
      <c r="O101" s="14">
        <f t="shared" si="128"/>
        <v>200.38634526305205</v>
      </c>
    </row>
    <row r="102" spans="1:15" s="29" customFormat="1" ht="44.25" customHeight="1" outlineLevel="2">
      <c r="A102" s="62" t="s">
        <v>191</v>
      </c>
      <c r="B102" s="63" t="s">
        <v>192</v>
      </c>
      <c r="C102" s="24">
        <f aca="true" t="shared" si="129" ref="C102:C111">SUM(D102:F102)</f>
        <v>0</v>
      </c>
      <c r="D102" s="24"/>
      <c r="E102" s="24"/>
      <c r="F102" s="24">
        <v>0</v>
      </c>
      <c r="G102" s="24">
        <f aca="true" t="shared" si="130" ref="G102:G111">SUM(H102:J102)</f>
        <v>375</v>
      </c>
      <c r="H102" s="24"/>
      <c r="I102" s="24"/>
      <c r="J102" s="24">
        <v>375</v>
      </c>
      <c r="K102" s="17">
        <f aca="true" t="shared" si="131" ref="K102:K111">SUM(L102:N102)</f>
        <v>375</v>
      </c>
      <c r="L102" s="17">
        <f aca="true" t="shared" si="132" ref="L102:L111">SUM(H102-D102)</f>
        <v>0</v>
      </c>
      <c r="M102" s="17">
        <f aca="true" t="shared" si="133" ref="M102:M111">SUM(I102-E102)</f>
        <v>0</v>
      </c>
      <c r="N102" s="17">
        <f aca="true" t="shared" si="134" ref="N102:N111">SUM(J102-F102)</f>
        <v>375</v>
      </c>
      <c r="O102" s="19" t="e">
        <f t="shared" si="128"/>
        <v>#DIV/0!</v>
      </c>
    </row>
    <row r="103" spans="1:15" s="29" customFormat="1" ht="50.25" customHeight="1" outlineLevel="2">
      <c r="A103" s="62" t="s">
        <v>193</v>
      </c>
      <c r="B103" s="63" t="s">
        <v>194</v>
      </c>
      <c r="C103" s="24">
        <f t="shared" si="129"/>
        <v>0</v>
      </c>
      <c r="D103" s="24"/>
      <c r="E103" s="24"/>
      <c r="F103" s="24">
        <v>0</v>
      </c>
      <c r="G103" s="24">
        <f t="shared" si="130"/>
        <v>0</v>
      </c>
      <c r="H103" s="24"/>
      <c r="I103" s="24"/>
      <c r="J103" s="24">
        <v>0</v>
      </c>
      <c r="K103" s="17">
        <f t="shared" si="131"/>
        <v>0</v>
      </c>
      <c r="L103" s="17">
        <f t="shared" si="132"/>
        <v>0</v>
      </c>
      <c r="M103" s="17">
        <f t="shared" si="133"/>
        <v>0</v>
      </c>
      <c r="N103" s="17">
        <f t="shared" si="134"/>
        <v>0</v>
      </c>
      <c r="O103" s="19" t="e">
        <f t="shared" si="128"/>
        <v>#DIV/0!</v>
      </c>
    </row>
    <row r="104" spans="1:15" ht="315.75" customHeight="1" outlineLevel="4">
      <c r="A104" s="15" t="s">
        <v>195</v>
      </c>
      <c r="B104" s="16" t="s">
        <v>196</v>
      </c>
      <c r="C104" s="17">
        <f t="shared" si="129"/>
        <v>83203.94</v>
      </c>
      <c r="D104" s="24"/>
      <c r="E104" s="24"/>
      <c r="F104" s="24">
        <v>83203.94</v>
      </c>
      <c r="G104" s="17">
        <f t="shared" si="130"/>
        <v>95869.44</v>
      </c>
      <c r="H104" s="24"/>
      <c r="I104" s="24"/>
      <c r="J104" s="24">
        <v>95869.44</v>
      </c>
      <c r="K104" s="17">
        <f t="shared" si="131"/>
        <v>12665.5</v>
      </c>
      <c r="L104" s="17">
        <f t="shared" si="132"/>
        <v>0</v>
      </c>
      <c r="M104" s="17">
        <f t="shared" si="133"/>
        <v>0</v>
      </c>
      <c r="N104" s="17">
        <f t="shared" si="134"/>
        <v>12665.5</v>
      </c>
      <c r="O104" s="19">
        <f t="shared" si="128"/>
        <v>115.22223587008018</v>
      </c>
    </row>
    <row r="105" spans="1:15" ht="71.25" customHeight="1" outlineLevel="4">
      <c r="A105" s="21" t="s">
        <v>197</v>
      </c>
      <c r="B105" s="43">
        <v>4190002098</v>
      </c>
      <c r="C105" s="17">
        <f t="shared" si="129"/>
        <v>0</v>
      </c>
      <c r="D105" s="24"/>
      <c r="E105" s="24"/>
      <c r="F105" s="24">
        <v>0</v>
      </c>
      <c r="G105" s="17">
        <f t="shared" si="130"/>
        <v>90000</v>
      </c>
      <c r="H105" s="24"/>
      <c r="I105" s="24"/>
      <c r="J105" s="24">
        <v>90000</v>
      </c>
      <c r="K105" s="17">
        <f t="shared" si="131"/>
        <v>90000</v>
      </c>
      <c r="L105" s="17">
        <f t="shared" si="132"/>
        <v>0</v>
      </c>
      <c r="M105" s="17">
        <f t="shared" si="133"/>
        <v>0</v>
      </c>
      <c r="N105" s="17">
        <f t="shared" si="134"/>
        <v>90000</v>
      </c>
      <c r="O105" s="19" t="e">
        <f t="shared" si="128"/>
        <v>#DIV/0!</v>
      </c>
    </row>
    <row r="106" spans="1:15" ht="39" customHeight="1" outlineLevel="4">
      <c r="A106" s="42" t="s">
        <v>198</v>
      </c>
      <c r="B106" s="43">
        <v>4190002060</v>
      </c>
      <c r="C106" s="17">
        <f t="shared" si="129"/>
        <v>0</v>
      </c>
      <c r="D106" s="24"/>
      <c r="E106" s="24"/>
      <c r="F106" s="24">
        <v>0</v>
      </c>
      <c r="G106" s="17">
        <f t="shared" si="130"/>
        <v>0</v>
      </c>
      <c r="H106" s="24"/>
      <c r="I106" s="24"/>
      <c r="J106" s="24">
        <v>0</v>
      </c>
      <c r="K106" s="17">
        <f t="shared" si="131"/>
        <v>0</v>
      </c>
      <c r="L106" s="17">
        <f t="shared" si="132"/>
        <v>0</v>
      </c>
      <c r="M106" s="17">
        <f t="shared" si="133"/>
        <v>0</v>
      </c>
      <c r="N106" s="17">
        <f t="shared" si="134"/>
        <v>0</v>
      </c>
      <c r="O106" s="19" t="e">
        <f t="shared" si="128"/>
        <v>#DIV/0!</v>
      </c>
    </row>
    <row r="107" spans="1:15" ht="104.25" customHeight="1" outlineLevel="4">
      <c r="A107" s="42" t="s">
        <v>199</v>
      </c>
      <c r="B107" s="43">
        <v>4190007009</v>
      </c>
      <c r="C107" s="17">
        <f t="shared" si="129"/>
        <v>0</v>
      </c>
      <c r="D107" s="24"/>
      <c r="E107" s="24"/>
      <c r="F107" s="24">
        <v>0</v>
      </c>
      <c r="G107" s="17">
        <f t="shared" si="130"/>
        <v>0</v>
      </c>
      <c r="H107" s="24"/>
      <c r="I107" s="24"/>
      <c r="J107" s="24">
        <v>0</v>
      </c>
      <c r="K107" s="17">
        <f t="shared" si="131"/>
        <v>0</v>
      </c>
      <c r="L107" s="17">
        <f t="shared" si="132"/>
        <v>0</v>
      </c>
      <c r="M107" s="17">
        <f t="shared" si="133"/>
        <v>0</v>
      </c>
      <c r="N107" s="17">
        <f t="shared" si="134"/>
        <v>0</v>
      </c>
      <c r="O107" s="19" t="e">
        <f t="shared" si="128"/>
        <v>#DIV/0!</v>
      </c>
    </row>
    <row r="108" spans="1:15" ht="89.25" customHeight="1" outlineLevel="4">
      <c r="A108" s="42" t="s">
        <v>200</v>
      </c>
      <c r="B108" s="43">
        <v>4190007010</v>
      </c>
      <c r="C108" s="17">
        <f t="shared" si="129"/>
        <v>0</v>
      </c>
      <c r="D108" s="24"/>
      <c r="E108" s="24"/>
      <c r="F108" s="24">
        <v>0</v>
      </c>
      <c r="G108" s="17">
        <f t="shared" si="130"/>
        <v>0</v>
      </c>
      <c r="H108" s="24"/>
      <c r="I108" s="24"/>
      <c r="J108" s="24">
        <v>0</v>
      </c>
      <c r="K108" s="17">
        <f t="shared" si="131"/>
        <v>0</v>
      </c>
      <c r="L108" s="17">
        <f t="shared" si="132"/>
        <v>0</v>
      </c>
      <c r="M108" s="17">
        <f t="shared" si="133"/>
        <v>0</v>
      </c>
      <c r="N108" s="17">
        <f t="shared" si="134"/>
        <v>0</v>
      </c>
      <c r="O108" s="19" t="e">
        <f t="shared" si="128"/>
        <v>#DIV/0!</v>
      </c>
    </row>
    <row r="109" spans="1:15" ht="38.25" customHeight="1" outlineLevel="4">
      <c r="A109" s="64" t="s">
        <v>201</v>
      </c>
      <c r="B109" s="43" t="s">
        <v>202</v>
      </c>
      <c r="C109" s="17">
        <f t="shared" si="129"/>
        <v>19440</v>
      </c>
      <c r="D109" s="24"/>
      <c r="E109" s="24"/>
      <c r="F109" s="24">
        <v>19440</v>
      </c>
      <c r="G109" s="17">
        <f t="shared" si="130"/>
        <v>19440</v>
      </c>
      <c r="H109" s="24"/>
      <c r="I109" s="24"/>
      <c r="J109" s="24">
        <v>19440</v>
      </c>
      <c r="K109" s="17">
        <f t="shared" si="131"/>
        <v>0</v>
      </c>
      <c r="L109" s="17">
        <f t="shared" si="132"/>
        <v>0</v>
      </c>
      <c r="M109" s="17">
        <f t="shared" si="133"/>
        <v>0</v>
      </c>
      <c r="N109" s="17">
        <f t="shared" si="134"/>
        <v>0</v>
      </c>
      <c r="O109" s="19">
        <f t="shared" si="128"/>
        <v>100</v>
      </c>
    </row>
    <row r="110" spans="1:15" ht="48.75" customHeight="1" outlineLevel="4">
      <c r="A110" s="65" t="s">
        <v>203</v>
      </c>
      <c r="B110" s="43" t="s">
        <v>204</v>
      </c>
      <c r="C110" s="17">
        <f t="shared" si="129"/>
        <v>0</v>
      </c>
      <c r="D110" s="24"/>
      <c r="E110" s="24"/>
      <c r="F110" s="24">
        <v>0</v>
      </c>
      <c r="G110" s="17">
        <f t="shared" si="130"/>
        <v>0</v>
      </c>
      <c r="H110" s="24"/>
      <c r="I110" s="24"/>
      <c r="J110" s="24">
        <v>0</v>
      </c>
      <c r="K110" s="17">
        <f t="shared" si="131"/>
        <v>0</v>
      </c>
      <c r="L110" s="17">
        <f t="shared" si="132"/>
        <v>0</v>
      </c>
      <c r="M110" s="17">
        <f t="shared" si="133"/>
        <v>0</v>
      </c>
      <c r="N110" s="17">
        <f t="shared" si="134"/>
        <v>0</v>
      </c>
      <c r="O110" s="19" t="e">
        <f t="shared" si="128"/>
        <v>#DIV/0!</v>
      </c>
    </row>
    <row r="111" spans="1:15" ht="118.5" customHeight="1" outlineLevel="4">
      <c r="A111" s="42" t="s">
        <v>205</v>
      </c>
      <c r="B111" s="66" t="s">
        <v>206</v>
      </c>
      <c r="C111" s="17">
        <f t="shared" si="129"/>
        <v>0</v>
      </c>
      <c r="D111" s="24"/>
      <c r="E111" s="24"/>
      <c r="F111" s="24">
        <v>0</v>
      </c>
      <c r="G111" s="17">
        <f t="shared" si="130"/>
        <v>0</v>
      </c>
      <c r="H111" s="24"/>
      <c r="I111" s="24"/>
      <c r="J111" s="24">
        <v>0</v>
      </c>
      <c r="K111" s="17">
        <f t="shared" si="131"/>
        <v>0</v>
      </c>
      <c r="L111" s="17">
        <f t="shared" si="132"/>
        <v>0</v>
      </c>
      <c r="M111" s="17">
        <f t="shared" si="133"/>
        <v>0</v>
      </c>
      <c r="N111" s="17">
        <f t="shared" si="134"/>
        <v>0</v>
      </c>
      <c r="O111" s="19" t="e">
        <f t="shared" si="128"/>
        <v>#DIV/0!</v>
      </c>
    </row>
    <row r="112" spans="1:15" s="37" customFormat="1" ht="78.75" customHeight="1" outlineLevel="4">
      <c r="A112" s="67" t="s">
        <v>207</v>
      </c>
      <c r="B112" s="68" t="s">
        <v>208</v>
      </c>
      <c r="C112" s="27">
        <f aca="true" t="shared" si="135" ref="C112:C113">SUM(C113)</f>
        <v>0</v>
      </c>
      <c r="D112" s="27">
        <f aca="true" t="shared" si="136" ref="D112:D113">SUM(D113)</f>
        <v>0</v>
      </c>
      <c r="E112" s="27">
        <f aca="true" t="shared" si="137" ref="E112:E113">SUM(E113)</f>
        <v>0</v>
      </c>
      <c r="F112" s="27">
        <f aca="true" t="shared" si="138" ref="F112:F113">SUM(F113)</f>
        <v>0</v>
      </c>
      <c r="G112" s="27">
        <f aca="true" t="shared" si="139" ref="G112:G113">SUM(G113)</f>
        <v>0</v>
      </c>
      <c r="H112" s="27">
        <f aca="true" t="shared" si="140" ref="H112:H113">SUM(H113)</f>
        <v>0</v>
      </c>
      <c r="I112" s="27">
        <f aca="true" t="shared" si="141" ref="I112:I113">SUM(I113)</f>
        <v>0</v>
      </c>
      <c r="J112" s="27">
        <f aca="true" t="shared" si="142" ref="J112:J113">SUM(J113)</f>
        <v>0</v>
      </c>
      <c r="K112" s="27">
        <f aca="true" t="shared" si="143" ref="K112:K113">SUM(K113)</f>
        <v>0</v>
      </c>
      <c r="L112" s="27">
        <f aca="true" t="shared" si="144" ref="L112:L113">SUM(L113)</f>
        <v>0</v>
      </c>
      <c r="M112" s="27">
        <f aca="true" t="shared" si="145" ref="M112:M113">SUM(M113)</f>
        <v>0</v>
      </c>
      <c r="N112" s="27">
        <f aca="true" t="shared" si="146" ref="N112:N113">SUM(N113)</f>
        <v>0</v>
      </c>
      <c r="O112" s="14" t="e">
        <f t="shared" si="128"/>
        <v>#DIV/0!</v>
      </c>
    </row>
    <row r="113" spans="1:15" s="37" customFormat="1" ht="24" customHeight="1" outlineLevel="4">
      <c r="A113" s="67" t="s">
        <v>183</v>
      </c>
      <c r="B113" s="68" t="s">
        <v>209</v>
      </c>
      <c r="C113" s="27">
        <f t="shared" si="135"/>
        <v>0</v>
      </c>
      <c r="D113" s="27">
        <f t="shared" si="136"/>
        <v>0</v>
      </c>
      <c r="E113" s="27">
        <f t="shared" si="137"/>
        <v>0</v>
      </c>
      <c r="F113" s="27">
        <f t="shared" si="138"/>
        <v>0</v>
      </c>
      <c r="G113" s="27">
        <f t="shared" si="139"/>
        <v>0</v>
      </c>
      <c r="H113" s="27">
        <f t="shared" si="140"/>
        <v>0</v>
      </c>
      <c r="I113" s="27">
        <f t="shared" si="141"/>
        <v>0</v>
      </c>
      <c r="J113" s="27">
        <f t="shared" si="142"/>
        <v>0</v>
      </c>
      <c r="K113" s="27">
        <f t="shared" si="143"/>
        <v>0</v>
      </c>
      <c r="L113" s="27">
        <f t="shared" si="144"/>
        <v>0</v>
      </c>
      <c r="M113" s="27">
        <f t="shared" si="145"/>
        <v>0</v>
      </c>
      <c r="N113" s="27">
        <f t="shared" si="146"/>
        <v>0</v>
      </c>
      <c r="O113" s="14" t="e">
        <f t="shared" si="128"/>
        <v>#DIV/0!</v>
      </c>
    </row>
    <row r="114" spans="1:15" ht="65.25" customHeight="1" outlineLevel="4">
      <c r="A114" s="69" t="s">
        <v>210</v>
      </c>
      <c r="B114" s="63" t="s">
        <v>211</v>
      </c>
      <c r="C114" s="17">
        <f>SUM(D114:F114)</f>
        <v>0</v>
      </c>
      <c r="D114" s="24"/>
      <c r="E114" s="24"/>
      <c r="F114" s="24">
        <v>0</v>
      </c>
      <c r="G114" s="17">
        <f>SUM(H114:J114)</f>
        <v>0</v>
      </c>
      <c r="H114" s="24"/>
      <c r="I114" s="24"/>
      <c r="J114" s="24">
        <v>0</v>
      </c>
      <c r="K114" s="17">
        <f>SUM(L114:N114)</f>
        <v>0</v>
      </c>
      <c r="L114" s="17">
        <f>SUM(H114)</f>
        <v>0</v>
      </c>
      <c r="M114" s="17">
        <f>SUM(I114)</f>
        <v>0</v>
      </c>
      <c r="N114" s="17">
        <f>SUM(J114)</f>
        <v>0</v>
      </c>
      <c r="O114" s="19" t="e">
        <f t="shared" si="128"/>
        <v>#DIV/0!</v>
      </c>
    </row>
    <row r="115" spans="1:15" s="37" customFormat="1" ht="36" customHeight="1" outlineLevel="4">
      <c r="A115" s="67" t="s">
        <v>212</v>
      </c>
      <c r="B115" s="68" t="s">
        <v>213</v>
      </c>
      <c r="C115" s="27">
        <f>SUM(C116)</f>
        <v>210526</v>
      </c>
      <c r="D115" s="27">
        <f>SUM(D116)</f>
        <v>0</v>
      </c>
      <c r="E115" s="27">
        <f>SUM(E116)</f>
        <v>200000</v>
      </c>
      <c r="F115" s="27">
        <f>SUM(F116)</f>
        <v>10526</v>
      </c>
      <c r="G115" s="27">
        <f>SUM(G116)</f>
        <v>105263.16</v>
      </c>
      <c r="H115" s="27">
        <f>SUM(H116)</f>
        <v>0</v>
      </c>
      <c r="I115" s="27">
        <f>SUM(I116)</f>
        <v>100000</v>
      </c>
      <c r="J115" s="27">
        <f>SUM(J116)</f>
        <v>5263.16</v>
      </c>
      <c r="K115" s="27">
        <f>SUM(K116)</f>
        <v>-105262.84</v>
      </c>
      <c r="L115" s="27">
        <f>SUM(L116)</f>
        <v>0</v>
      </c>
      <c r="M115" s="27">
        <f>SUM(M116)</f>
        <v>-100000</v>
      </c>
      <c r="N115" s="27">
        <f>SUM(N116)</f>
        <v>-5262.84</v>
      </c>
      <c r="O115" s="14">
        <f t="shared" si="128"/>
        <v>50.000076000114</v>
      </c>
    </row>
    <row r="116" spans="1:15" s="37" customFormat="1" ht="25.5" customHeight="1" outlineLevel="4">
      <c r="A116" s="67" t="s">
        <v>183</v>
      </c>
      <c r="B116" s="68" t="s">
        <v>214</v>
      </c>
      <c r="C116" s="27">
        <f>SUM(C117:C119)</f>
        <v>210526</v>
      </c>
      <c r="D116" s="27">
        <f>SUM(D117:D119)</f>
        <v>0</v>
      </c>
      <c r="E116" s="27">
        <f>SUM(E117:E119)</f>
        <v>200000</v>
      </c>
      <c r="F116" s="27">
        <f>SUM(F117:F119)</f>
        <v>10526</v>
      </c>
      <c r="G116" s="27">
        <f>SUM(G117:G119)</f>
        <v>105263.16</v>
      </c>
      <c r="H116" s="27">
        <f>SUM(H117:H119)</f>
        <v>0</v>
      </c>
      <c r="I116" s="27">
        <f>SUM(I117:I119)</f>
        <v>100000</v>
      </c>
      <c r="J116" s="27">
        <f>SUM(J117:J119)</f>
        <v>5263.16</v>
      </c>
      <c r="K116" s="27">
        <f>SUM(K117:K119)</f>
        <v>-105262.84</v>
      </c>
      <c r="L116" s="27">
        <f>SUM(L117:L119)</f>
        <v>0</v>
      </c>
      <c r="M116" s="27">
        <f>SUM(M117:M119)</f>
        <v>-100000</v>
      </c>
      <c r="N116" s="27">
        <f>SUM(N117:N119)</f>
        <v>-5262.84</v>
      </c>
      <c r="O116" s="14">
        <f t="shared" si="128"/>
        <v>50.000076000114</v>
      </c>
    </row>
    <row r="117" spans="1:15" ht="52.5" customHeight="1" outlineLevel="4">
      <c r="A117" s="69" t="s">
        <v>215</v>
      </c>
      <c r="B117" s="63" t="s">
        <v>216</v>
      </c>
      <c r="C117" s="17">
        <f aca="true" t="shared" si="147" ref="C117:C119">SUM(D117:F117)</f>
        <v>0</v>
      </c>
      <c r="D117" s="24"/>
      <c r="E117" s="24"/>
      <c r="F117" s="24">
        <v>0</v>
      </c>
      <c r="G117" s="17">
        <f aca="true" t="shared" si="148" ref="G117:G119">SUM(H117:J117)</f>
        <v>0</v>
      </c>
      <c r="H117" s="24"/>
      <c r="I117" s="24"/>
      <c r="J117" s="24">
        <v>0</v>
      </c>
      <c r="K117" s="17">
        <f aca="true" t="shared" si="149" ref="K117:K119">SUM(L117:N117)</f>
        <v>0</v>
      </c>
      <c r="L117" s="17">
        <f aca="true" t="shared" si="150" ref="L117:L119">SUM(H117-D117)</f>
        <v>0</v>
      </c>
      <c r="M117" s="17">
        <f aca="true" t="shared" si="151" ref="M117:M119">SUM(I117-E117)</f>
        <v>0</v>
      </c>
      <c r="N117" s="17">
        <f aca="true" t="shared" si="152" ref="N117:N119">SUM(J117-F117)</f>
        <v>0</v>
      </c>
      <c r="O117" s="19" t="e">
        <f t="shared" si="128"/>
        <v>#DIV/0!</v>
      </c>
    </row>
    <row r="118" spans="1:15" ht="51" customHeight="1" outlineLevel="4">
      <c r="A118" s="69" t="s">
        <v>217</v>
      </c>
      <c r="B118" s="63" t="s">
        <v>218</v>
      </c>
      <c r="C118" s="17">
        <f t="shared" si="147"/>
        <v>210526</v>
      </c>
      <c r="D118" s="24"/>
      <c r="E118" s="24">
        <v>200000</v>
      </c>
      <c r="F118" s="24">
        <v>10526</v>
      </c>
      <c r="G118" s="17">
        <f t="shared" si="148"/>
        <v>105263.16</v>
      </c>
      <c r="H118" s="24"/>
      <c r="I118" s="24">
        <v>100000</v>
      </c>
      <c r="J118" s="70">
        <v>5263.16</v>
      </c>
      <c r="K118" s="17">
        <f t="shared" si="149"/>
        <v>-105262.84</v>
      </c>
      <c r="L118" s="17">
        <f t="shared" si="150"/>
        <v>0</v>
      </c>
      <c r="M118" s="17">
        <f t="shared" si="151"/>
        <v>-100000</v>
      </c>
      <c r="N118" s="17">
        <f t="shared" si="152"/>
        <v>-5262.84</v>
      </c>
      <c r="O118" s="19">
        <f t="shared" si="128"/>
        <v>50.000076000114</v>
      </c>
    </row>
    <row r="119" spans="1:15" ht="21" customHeight="1" outlineLevel="4">
      <c r="A119" s="69" t="s">
        <v>219</v>
      </c>
      <c r="B119" s="63" t="s">
        <v>220</v>
      </c>
      <c r="C119" s="17">
        <f t="shared" si="147"/>
        <v>0</v>
      </c>
      <c r="D119" s="24"/>
      <c r="E119" s="24"/>
      <c r="F119" s="24">
        <v>0</v>
      </c>
      <c r="G119" s="17">
        <f t="shared" si="148"/>
        <v>0</v>
      </c>
      <c r="H119" s="24"/>
      <c r="I119" s="24"/>
      <c r="J119" s="24">
        <v>0</v>
      </c>
      <c r="K119" s="17">
        <f t="shared" si="149"/>
        <v>0</v>
      </c>
      <c r="L119" s="17">
        <f t="shared" si="150"/>
        <v>0</v>
      </c>
      <c r="M119" s="17">
        <f t="shared" si="151"/>
        <v>0</v>
      </c>
      <c r="N119" s="17">
        <f t="shared" si="152"/>
        <v>0</v>
      </c>
      <c r="O119" s="19" t="e">
        <f t="shared" si="128"/>
        <v>#DIV/0!</v>
      </c>
    </row>
    <row r="120" spans="1:15" ht="66" customHeight="1" outlineLevel="5">
      <c r="A120" s="11" t="s">
        <v>221</v>
      </c>
      <c r="B120" s="12" t="s">
        <v>222</v>
      </c>
      <c r="C120" s="13">
        <f>SUM(C121)</f>
        <v>85533.82</v>
      </c>
      <c r="D120" s="13">
        <f>SUM(D121)</f>
        <v>85533.82</v>
      </c>
      <c r="E120" s="13">
        <f>SUM(E121)</f>
        <v>0</v>
      </c>
      <c r="F120" s="13">
        <f>SUM(F121)</f>
        <v>0</v>
      </c>
      <c r="G120" s="13">
        <f>SUM(G121)</f>
        <v>98287.45</v>
      </c>
      <c r="H120" s="13">
        <f>SUM(H121)</f>
        <v>98287.45</v>
      </c>
      <c r="I120" s="13">
        <f>SUM(I121)</f>
        <v>0</v>
      </c>
      <c r="J120" s="13">
        <f>SUM(J121)</f>
        <v>0</v>
      </c>
      <c r="K120" s="13">
        <f>SUM(K121)</f>
        <v>12753.62999999999</v>
      </c>
      <c r="L120" s="13">
        <f>SUM(L121)</f>
        <v>12753.62999999999</v>
      </c>
      <c r="M120" s="13">
        <f>SUM(M121)</f>
        <v>0</v>
      </c>
      <c r="N120" s="13">
        <f>SUM(N121)</f>
        <v>0</v>
      </c>
      <c r="O120" s="14">
        <f t="shared" si="128"/>
        <v>114.91062833391517</v>
      </c>
    </row>
    <row r="121" spans="1:15" ht="32.25" customHeight="1" outlineLevel="5">
      <c r="A121" s="11" t="s">
        <v>223</v>
      </c>
      <c r="B121" s="12" t="s">
        <v>224</v>
      </c>
      <c r="C121" s="13">
        <f>SUM(C122:C122)</f>
        <v>85533.82</v>
      </c>
      <c r="D121" s="13">
        <f>SUM(D122:D122)</f>
        <v>85533.82</v>
      </c>
      <c r="E121" s="13">
        <f>SUM(E122:E122)</f>
        <v>0</v>
      </c>
      <c r="F121" s="13">
        <f>SUM(F122:F122)</f>
        <v>0</v>
      </c>
      <c r="G121" s="13">
        <f>SUM(G122:G122)</f>
        <v>98287.45</v>
      </c>
      <c r="H121" s="13">
        <f>SUM(H122:H122)</f>
        <v>98287.45</v>
      </c>
      <c r="I121" s="13">
        <f>SUM(I122:I122)</f>
        <v>0</v>
      </c>
      <c r="J121" s="13">
        <f>SUM(J122:J122)</f>
        <v>0</v>
      </c>
      <c r="K121" s="13">
        <f>SUM(K122:K122)</f>
        <v>12753.62999999999</v>
      </c>
      <c r="L121" s="13">
        <f>SUM(L122:L122)</f>
        <v>12753.62999999999</v>
      </c>
      <c r="M121" s="13">
        <f>SUM(M122:M122)</f>
        <v>0</v>
      </c>
      <c r="N121" s="13">
        <f>SUM(N122:N122)</f>
        <v>0</v>
      </c>
      <c r="O121" s="14">
        <f t="shared" si="128"/>
        <v>114.91062833391517</v>
      </c>
    </row>
    <row r="122" spans="1:15" ht="51.75" customHeight="1">
      <c r="A122" s="15" t="s">
        <v>225</v>
      </c>
      <c r="B122" s="16" t="s">
        <v>226</v>
      </c>
      <c r="C122" s="17">
        <f>SUM(D122:F122)</f>
        <v>85533.82</v>
      </c>
      <c r="D122" s="17">
        <v>85533.82</v>
      </c>
      <c r="E122" s="17"/>
      <c r="F122" s="17"/>
      <c r="G122" s="17">
        <f>SUM(H122:J122)</f>
        <v>98287.45</v>
      </c>
      <c r="H122" s="17">
        <v>98287.45</v>
      </c>
      <c r="I122" s="17"/>
      <c r="J122" s="17"/>
      <c r="K122" s="17">
        <f>SUM(L122:N122)</f>
        <v>12753.62999999999</v>
      </c>
      <c r="L122" s="17">
        <f>SUM(H122-D122)</f>
        <v>12753.62999999999</v>
      </c>
      <c r="M122" s="17">
        <f>SUM(I122-E122)</f>
        <v>0</v>
      </c>
      <c r="N122" s="17">
        <f>SUM(J122-F122)</f>
        <v>0</v>
      </c>
      <c r="O122" s="19">
        <f t="shared" si="128"/>
        <v>114.91062833391517</v>
      </c>
    </row>
    <row r="123" spans="1:15" ht="45.75" customHeight="1">
      <c r="A123" s="11" t="s">
        <v>227</v>
      </c>
      <c r="B123" s="12"/>
      <c r="C123" s="27">
        <f>SUM(C97+C100+C120+C115+C112)</f>
        <v>398703.76</v>
      </c>
      <c r="D123" s="27">
        <f>SUM(D97+D100+D120+D115+D112)</f>
        <v>85533.82</v>
      </c>
      <c r="E123" s="27">
        <f>SUM(E97+E100+E120+E115+E112)</f>
        <v>200000</v>
      </c>
      <c r="F123" s="27">
        <f>SUM(F97+F100+F120+F115+F112)</f>
        <v>113169.94</v>
      </c>
      <c r="G123" s="27">
        <f>SUM(G97+G100+G120+G115+G112)</f>
        <v>409235.05000000005</v>
      </c>
      <c r="H123" s="27">
        <f>SUM(H97+H100+H120+H115+H112)</f>
        <v>98287.45</v>
      </c>
      <c r="I123" s="27">
        <f>SUM(I97+I100+I120+I115+I112)</f>
        <v>100000</v>
      </c>
      <c r="J123" s="27">
        <f>SUM(J97+J100+J120+J115+J112)</f>
        <v>210947.6</v>
      </c>
      <c r="K123" s="27">
        <f>SUM(K97+K100+K120)</f>
        <v>115794.12999999999</v>
      </c>
      <c r="L123" s="27">
        <f>SUM(L97+L100+L120)</f>
        <v>12753.62999999999</v>
      </c>
      <c r="M123" s="27">
        <f>SUM(M97+M100+M120)</f>
        <v>0</v>
      </c>
      <c r="N123" s="27">
        <f>SUM(N97+N100+N120)</f>
        <v>103040.5</v>
      </c>
      <c r="O123" s="14">
        <f t="shared" si="128"/>
        <v>102.64138216303755</v>
      </c>
    </row>
    <row r="124" spans="1:15" ht="23.25" customHeight="1">
      <c r="A124" s="71" t="s">
        <v>228</v>
      </c>
      <c r="B124" s="71"/>
      <c r="C124" s="72">
        <f>SUM(C95+C123)</f>
        <v>12633403.899999999</v>
      </c>
      <c r="D124" s="72">
        <f>SUM(D95+D123)</f>
        <v>85533.82</v>
      </c>
      <c r="E124" s="72">
        <f>SUM(E95+E123)</f>
        <v>2944845.5700000003</v>
      </c>
      <c r="F124" s="72">
        <f>SUM(F95+F123)</f>
        <v>9603024.509999998</v>
      </c>
      <c r="G124" s="72">
        <f>SUM(G95+G123)</f>
        <v>14045149.580000002</v>
      </c>
      <c r="H124" s="72">
        <f>SUM(H95+H123)</f>
        <v>98287.45</v>
      </c>
      <c r="I124" s="72">
        <f>SUM(I95+I123)</f>
        <v>2679347.93</v>
      </c>
      <c r="J124" s="72">
        <f>SUM(J95+J123)</f>
        <v>11267514.200000001</v>
      </c>
      <c r="K124" s="72">
        <f>SUM(K95+K123)</f>
        <v>1517008.52</v>
      </c>
      <c r="L124" s="72">
        <f>SUM(L95+L123)</f>
        <v>12753.62999999999</v>
      </c>
      <c r="M124" s="72">
        <f>SUM(M95+M123)</f>
        <v>-165497.6399999999</v>
      </c>
      <c r="N124" s="72">
        <f>SUM(N95+N123)</f>
        <v>1669752.53</v>
      </c>
      <c r="O124" s="73">
        <f t="shared" si="128"/>
        <v>111.17470549643397</v>
      </c>
    </row>
    <row r="125" spans="1:2" ht="12.75" customHeight="1">
      <c r="A125" s="74"/>
      <c r="B125" s="74"/>
    </row>
    <row r="128" ht="15.75">
      <c r="A128" s="75"/>
    </row>
  </sheetData>
  <sheetProtection selectLockedCells="1" selectUnlockedCells="1"/>
  <mergeCells count="17">
    <mergeCell ref="A2:O2"/>
    <mergeCell ref="A3:O3"/>
    <mergeCell ref="A4:E4"/>
    <mergeCell ref="A5:A7"/>
    <mergeCell ref="B5:B7"/>
    <mergeCell ref="C5:C7"/>
    <mergeCell ref="D5:F5"/>
    <mergeCell ref="G5:G7"/>
    <mergeCell ref="H5:J5"/>
    <mergeCell ref="K5:K7"/>
    <mergeCell ref="L5:O5"/>
    <mergeCell ref="D6:F6"/>
    <mergeCell ref="H6:J6"/>
    <mergeCell ref="L6:N6"/>
    <mergeCell ref="O6:O7"/>
    <mergeCell ref="A95:B95"/>
    <mergeCell ref="A124:B124"/>
  </mergeCells>
  <printOptions/>
  <pageMargins left="0.7875" right="0.39375" top="0.5902777777777778" bottom="0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/>
  <cp:lastPrinted>2020-01-20T13:13:24Z</cp:lastPrinted>
  <dcterms:created xsi:type="dcterms:W3CDTF">2019-04-08T05:42:25Z</dcterms:created>
  <dcterms:modified xsi:type="dcterms:W3CDTF">2021-07-01T12:37:18Z</dcterms:modified>
  <cp:category/>
  <cp:version/>
  <cp:contentType/>
  <cp:contentStatus/>
  <cp:revision>30</cp:revision>
</cp:coreProperties>
</file>