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4 кв. сравнение " sheetId="1" r:id="rId1"/>
  </sheets>
  <definedNames>
    <definedName name="_xlnm.Print_Titles" localSheetId="0">'4 кв. сравнение '!$5:$7</definedName>
  </definedNames>
  <calcPr fullCalcOnLoad="1"/>
</workbook>
</file>

<file path=xl/sharedStrings.xml><?xml version="1.0" encoding="utf-8"?>
<sst xmlns="http://schemas.openxmlformats.org/spreadsheetml/2006/main" count="222" uniqueCount="211">
  <si>
    <t>0100000000</t>
  </si>
  <si>
    <t xml:space="preserve">      Подпрограмма "Организация деятельности клубных формирований"</t>
  </si>
  <si>
    <t>0110000000</t>
  </si>
  <si>
    <t xml:space="preserve">          Основное мероприятие "Обеспечение эффективной работы муниципальных учреждений культур"</t>
  </si>
  <si>
    <t>0110100000</t>
  </si>
  <si>
    <t>0110100201</t>
  </si>
  <si>
    <t xml:space="preserve">              Обеспечение деятельности муниципальных учреждений культуры (учреждения клубного типа)</t>
  </si>
  <si>
    <t>01101S0340</t>
  </si>
  <si>
    <t xml:space="preserve">      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</si>
  <si>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 xml:space="preserve">      Подпрограмма "Организация библиотечного обслуживания населения"</t>
  </si>
  <si>
    <t>0120000000</t>
  </si>
  <si>
    <t xml:space="preserve">          Основное мероприятие "Обеспечение эффективной работы библиотечных учреждений"</t>
  </si>
  <si>
    <t>0120100000</t>
  </si>
  <si>
    <t>0120100203</t>
  </si>
  <si>
    <t xml:space="preserve">              Обеспечение деятельности муниципальных учреждений культуры (библиотеки)</t>
  </si>
  <si>
    <t>01201S0340</t>
  </si>
  <si>
    <t xml:space="preserve">      Подпрограмма "Организация деятельности культуры, физической культуры и молодежной политики"</t>
  </si>
  <si>
    <t>0140000000</t>
  </si>
  <si>
    <t xml:space="preserve">          Основное мероприятие "Обеспечение деятельности муниципальных учреждений культуры"</t>
  </si>
  <si>
    <t>0140100000</t>
  </si>
  <si>
    <t>0140100301</t>
  </si>
  <si>
    <t xml:space="preserve">              Обеспечение деятельности муниципальных учреждений культуры</t>
  </si>
  <si>
    <t>0140102008</t>
  </si>
  <si>
    <t xml:space="preserve">              Проведение различных по форме и тематике культурно-массовых и спортивных мероприятий</t>
  </si>
  <si>
    <t>0140108805</t>
  </si>
  <si>
    <t xml:space="preserve">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</si>
  <si>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0140108806</t>
  </si>
  <si>
    <t xml:space="preserve">              Осуществление части полномочий по организации и осуществлению мероприятий по работе с детьми и молодежью в поселении</t>
  </si>
  <si>
    <t>0200000000</t>
  </si>
  <si>
    <t xml:space="preserve">      Подпрограмма "Ремонт и содержание автомобильных дорог общего пользования местного значения Савинского городского поселения"</t>
  </si>
  <si>
    <t>0210000000</t>
  </si>
  <si>
    <t xml:space="preserve">          Основное мероприятие "Дорожная деятельность"</t>
  </si>
  <si>
    <t>0210100000</t>
  </si>
  <si>
    <t>0210102011</t>
  </si>
  <si>
    <t xml:space="preserve">              Капитальный ремонт и ремонт автомобильных дорог общего пользования местного значения</t>
  </si>
  <si>
    <t>0210102012</t>
  </si>
  <si>
    <t xml:space="preserve">              Содержание автомобильных дорог общего пользования местного значения</t>
  </si>
  <si>
    <t xml:space="preserve">      Подпрограмма "Уличное освещение"</t>
  </si>
  <si>
    <t>0220000000</t>
  </si>
  <si>
    <t xml:space="preserve">          Основное мероприятие "Организация уличного освещения населенных пунктов"</t>
  </si>
  <si>
    <t>0220100000</t>
  </si>
  <si>
    <t>0220102013</t>
  </si>
  <si>
    <t xml:space="preserve">              Организация уличного освещения населенных пунктов</t>
  </si>
  <si>
    <t xml:space="preserve">      Подпрограмма "Обеспечение пожарной безопасности населенных пунктов"</t>
  </si>
  <si>
    <t>0230000000</t>
  </si>
  <si>
    <t xml:space="preserve">          Основное мероприятие "Пожарная безопасность в границах населенных пунктов"</t>
  </si>
  <si>
    <t>0230100000</t>
  </si>
  <si>
    <t>0230102015</t>
  </si>
  <si>
    <t xml:space="preserve">              Обеспечение мер противопожарной безопасности</t>
  </si>
  <si>
    <t xml:space="preserve">      Подпрограмма "Прочие мероприятия по благоустройству"</t>
  </si>
  <si>
    <t>0250000000</t>
  </si>
  <si>
    <t xml:space="preserve">          Основное мероприятие "Организация прочих мероприятий по благоустройству населенных пунктов"</t>
  </si>
  <si>
    <t>0250100000</t>
  </si>
  <si>
    <t>0250102019</t>
  </si>
  <si>
    <t xml:space="preserve">              Прочие мероприятия по благоустройству и озеленению населенных пунктов</t>
  </si>
  <si>
    <t xml:space="preserve">    Муниципальная программа Савинского городского поселения "Обеспечение комфортным и доступным жильем, объектами инженерной инфраструктуры и услугами жилищно-коммунального хозяйства в Савинском городском поселении"</t>
  </si>
  <si>
    <t>0300000000</t>
  </si>
  <si>
    <t xml:space="preserve">      Подпрограмма "Переселение граждан из аварийного жилого фонда с учетом необходимости развития малоэтажного жилищного строительства на территории Савинского городского поселения"</t>
  </si>
  <si>
    <t>0310000000</t>
  </si>
  <si>
    <t xml:space="preserve">          Основное мероприятие "Мероприятия по переселению граждан из аварийного жилищного фонда"</t>
  </si>
  <si>
    <t>0310100000</t>
  </si>
  <si>
    <t>0310102024</t>
  </si>
  <si>
    <t xml:space="preserve">             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</si>
  <si>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  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</si>
  <si>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 xml:space="preserve">      Подпрограмма "Ремонт и содержание муниципального жилого фонда в Савинском городском поселении"</t>
  </si>
  <si>
    <t>0320000000</t>
  </si>
  <si>
    <t xml:space="preserve">          Основное мероприятие "Мероприятия по ремонту и содержанию муниципального жилого фонда"</t>
  </si>
  <si>
    <t>0320100000</t>
  </si>
  <si>
    <t>0320102025</t>
  </si>
  <si>
    <t xml:space="preserve">              Ремонт и содержание муниципального жилого фонда</t>
  </si>
  <si>
    <t>0320109001</t>
  </si>
  <si>
    <t xml:space="preserve">              Взносы на капитальный ремонт общего имущества многоквартирных домов за муниципальный жилой и нежилой фонд</t>
  </si>
  <si>
    <t xml:space="preserve">      Подпрограмма "Развитие системы коммунальной инфраструктуры, поддержка коммунального хозяйства, развитие газификации в Савинском городском поселении"</t>
  </si>
  <si>
    <t>0330000000</t>
  </si>
  <si>
    <t xml:space="preserve">          Основное мероприятие "Ресурсоснабжение"</t>
  </si>
  <si>
    <t>0330100000</t>
  </si>
  <si>
    <t>0330102030</t>
  </si>
  <si>
    <t xml:space="preserve">              Организация обеспечения водоснабжения и водоотведения</t>
  </si>
  <si>
    <t>0330102031</t>
  </si>
  <si>
    <t xml:space="preserve">              Организация технического обслуживания и текущего ремонта систем газоснабжения</t>
  </si>
  <si>
    <t xml:space="preserve">          Основное мероприятие "Создание условий для обеспечения жителей услугами бытового обслуживания"</t>
  </si>
  <si>
    <t>0330200000</t>
  </si>
  <si>
    <t>0330206001</t>
  </si>
  <si>
    <t xml:space="preserve">              Субсидии на возмещение убытков, возникающих при обеспечении жителей услугами бытового обслуживания</t>
  </si>
  <si>
    <t xml:space="preserve">    Муниципальная программа Савинского городского поселения "Развитие местного самоуправления в Савинском городском поселении"</t>
  </si>
  <si>
    <t>1100000000</t>
  </si>
  <si>
    <t xml:space="preserve">      Подпрограмма "Развитие муниципальной службы"</t>
  </si>
  <si>
    <t>1110000000</t>
  </si>
  <si>
    <t xml:space="preserve">          Основное мероприятие "Развитие кадрового потенциала"</t>
  </si>
  <si>
    <t>1110100000</t>
  </si>
  <si>
    <t>1110109004</t>
  </si>
  <si>
    <t xml:space="preserve">              Уплата членских взносов в Совет муниципальных образований Ивановской области</t>
  </si>
  <si>
    <t xml:space="preserve">      Подпрограмма "Информационное обеспечение деятельности органов местного самоуправления"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</si>
  <si>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</si>
  <si>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</si>
  <si>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</si>
  <si>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>1130102062</t>
  </si>
  <si>
    <t xml:space="preserve">              Публикации в районных, региональных и республиканских средствах массовой информации</t>
  </si>
  <si>
    <t xml:space="preserve">    Муниципальная программа Савинского городского поселения "Управление муниципальным имуществом Савинского городского поселения"</t>
  </si>
  <si>
    <t>1200000000</t>
  </si>
  <si>
    <t xml:space="preserve">      Подпрограмма "Управление и распоряжение муниципальным имуществом Савинского городского поселения"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</si>
  <si>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</si>
  <si>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</si>
  <si>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</si>
  <si>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         Увеличение уставного капитала путем приобретения акций юридических лиц</t>
  </si>
  <si>
    <t>1210102045</t>
  </si>
  <si>
    <t xml:space="preserve">            Приобретение объектов недвижимого имущества в муниципальную собственность</t>
  </si>
  <si>
    <t>1210104002</t>
  </si>
  <si>
    <t xml:space="preserve">      Подпрограмма "Управление и распоряжение земельными ресурсами Савинского городского поселения"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</si>
  <si>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</si>
  <si>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</si>
  <si>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</si>
  <si>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Кадастровые работы для осуществления кадастрового учета и изготовления технической документации</t>
  </si>
  <si>
    <t>1220102044</t>
  </si>
  <si>
    <t xml:space="preserve">  Непрограммные направления деятельности органов местного самоуправления Савинского городского поселения</t>
  </si>
  <si>
    <t>4000000000</t>
  </si>
  <si>
    <t xml:space="preserve">    Реализация полномочий Российской Федерации по первичному воинскому учету на территориях, где отсутствуют военные комиссариаты</t>
  </si>
  <si>
    <t>4400000000</t>
  </si>
  <si>
    <t xml:space="preserve">      Иные непрограммные мероприятия</t>
  </si>
  <si>
    <t>4490000000</t>
  </si>
  <si>
    <t>4490051180</t>
  </si>
  <si>
    <t xml:space="preserve">              Осуществление первичного воинского учета на территориях, где отсутствуют военные комиссариаты</t>
  </si>
  <si>
    <t>Всего расходов:</t>
  </si>
  <si>
    <t>Целевая статья</t>
  </si>
  <si>
    <t>Наименование</t>
  </si>
  <si>
    <t>в том числе</t>
  </si>
  <si>
    <t>федеральный бюджет</t>
  </si>
  <si>
    <t>областной бюджет</t>
  </si>
  <si>
    <t>местный бюджет</t>
  </si>
  <si>
    <t>ВСЕГО РАСХОДОВ ПО ПРОГРАММАМ:</t>
  </si>
  <si>
    <t>% в общей сумме расходов</t>
  </si>
  <si>
    <t>0110102001</t>
  </si>
  <si>
    <t>Проведение различных по форме и тематике культурно-массовых мероприятий</t>
  </si>
  <si>
    <t>0110180340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</si>
  <si>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</si>
  <si>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</si>
  <si>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>0120102003</t>
  </si>
  <si>
    <t>03101L9602</t>
  </si>
  <si>
    <t>Муниципальная программа савинского городского поселения "Развитие экономического потенциала Савинского городского поселения"</t>
  </si>
  <si>
    <t>Подпрограмма "Развитие малого и среднего предпринимательства в Савинском городском поселении"</t>
  </si>
  <si>
    <t>Основоное мероприятие "Поддержка субъектов малого и среднего предпринимательства, приобретающих оборудование в лизинг"</t>
  </si>
  <si>
    <t>0720300000</t>
  </si>
  <si>
    <t>0720000000</t>
  </si>
  <si>
    <t>0700000000</t>
  </si>
  <si>
    <t>0210180510</t>
  </si>
  <si>
    <t>02101S0510</t>
  </si>
  <si>
    <t>Строительство(реконструкция),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</si>
  <si>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Строительство(реконструкция),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за счет местного бюджета</t>
  </si>
  <si>
    <t>0260000000</t>
  </si>
  <si>
    <t>0260100000</t>
  </si>
  <si>
    <t>02601L5550</t>
  </si>
  <si>
    <t>02601R5550</t>
  </si>
  <si>
    <t>Подпрограмма "Формирование современной городской среды на территории Савинского городского поселения савинского муниципального района"</t>
  </si>
  <si>
    <t>Основное мероприятие "Благоустройство нуждающихся в благоустройстве территорий общего пользования Савинского городского поселения, а так же дворовых территорий многоквартирных домов"</t>
  </si>
  <si>
    <t>Обеспечение мероприятий по формированию современной городской среды, за счет местного бюджета</t>
  </si>
  <si>
    <t>Обеспечение мероприятий по формированию современной городской среды</t>
  </si>
  <si>
    <t>0310109502</t>
  </si>
  <si>
    <t>0310109602</t>
  </si>
  <si>
    <t>Обеспечение мероприятий по переселениюграждан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корпорации-Фонда содействия реформированию жилищно-коммунального хозяйства</t>
  </si>
  <si>
    <t>Обеспечение мероприятий по переселениюграждан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</si>
  <si>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07203R5272</t>
  </si>
  <si>
    <t>Государственная поддержка субъектов малого и среднего предпринимательства</t>
  </si>
  <si>
    <t>Исполнено,руб.</t>
  </si>
  <si>
    <t>Исполнено, руб.</t>
  </si>
  <si>
    <t>Отклонение</t>
  </si>
  <si>
    <t>Абсолютная сумма, руб.</t>
  </si>
  <si>
    <t>Темп роста, %</t>
  </si>
  <si>
    <t>4100000000</t>
  </si>
  <si>
    <t>4190000000</t>
  </si>
  <si>
    <t>4190002043</t>
  </si>
  <si>
    <t>4190002072</t>
  </si>
  <si>
    <t>449000103</t>
  </si>
  <si>
    <t xml:space="preserve">              Осуществление первичного воинского учета на территориях, где отсутствуют военные комиссариаты, за счет местного бюджета</t>
  </si>
  <si>
    <t>Непрограммные направления деятельности исполнительных органов местного самоуправления Савинского городского поселения</t>
  </si>
  <si>
    <t>Иные непрограмные мероприятия</t>
  </si>
  <si>
    <t>Формирование земельных участков для исполнения полномочий Савинского городского поселения</t>
  </si>
  <si>
    <t>Исполнение актов по искам к Савинскому городскому поселению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Савинского городского поселения (за исключением судебных актов о взыскании денежных средств о порядке субсидиарной ответственности главных распорядителей средств местного бюджета), судебных актов о присуждении компенсации за нарушение права на исполнение судебного акта в разумный срок за счет средств местного бюджета</t>
  </si>
  <si>
    <t>Аналитические данные о реализации мероприятий муниципальных программ Савинского городского поселения</t>
  </si>
  <si>
    <t>01201L5191</t>
  </si>
  <si>
    <t>Комплектование книжных фондов библиотек муниципальных образований за счет местного бюджета</t>
  </si>
  <si>
    <t xml:space="preserve">Комплектование книжных фондов библиотек муниципальных образований </t>
  </si>
  <si>
    <t>0210153900</t>
  </si>
  <si>
    <t>Строительство (реконструкция), капитальный ремонт и ремонт автомобильных дорог общего пользования местного значения</t>
  </si>
  <si>
    <t>02101L3900</t>
  </si>
  <si>
    <t>Строительство (реконструкция), капитальный ремонт и ремонт автомобильных дорог общего пользования местного значения за счет местного бюджета</t>
  </si>
  <si>
    <t>07203L0641</t>
  </si>
  <si>
    <t>Субсидирование часть затрат на уплату первоначального взноса (аванса) при заключение договора лизинга субъектами малого и среднего предпринимательства за счет средств местного бюджета</t>
  </si>
  <si>
    <t>4200000000</t>
  </si>
  <si>
    <t>4290000000</t>
  </si>
  <si>
    <t>4290051200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</si>
  <si>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</si>
  <si>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Иные непрограммные мероприятия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</si>
  <si>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</si>
  <si>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 Муниципальная программа Савинского городского поселения "Развитие культуры в Савинском городском поселение"</t>
  </si>
  <si>
    <t xml:space="preserve">    Муниципальная программа Савинского городского поселения "Благоустройство территории  Савинского городского поселения"</t>
  </si>
  <si>
    <t>по состоянию на 01.01.2018 год в сравнении с соответсвующим периодом 2016 года</t>
  </si>
  <si>
    <t>0120151440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</si>
  <si>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</si>
  <si>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1400000000</t>
  </si>
  <si>
    <t>1410000000</t>
  </si>
  <si>
    <t>1410100000</t>
  </si>
  <si>
    <t>1410150820</t>
  </si>
  <si>
    <t>Муниципальная программа Савинского городского поселения "Социальная поддержка граждан в Савинском городском поселении"</t>
  </si>
  <si>
    <t>Подпрограмма "Социальная поддержка детей-сирот и детей, оставшихся без попечения родителей"</t>
  </si>
  <si>
    <t>Основное мероприятие "Предоставление мер социальной поддержки детей-сирот и детей, оставшимся без попечительства родителей"</t>
  </si>
  <si>
    <t>Предоставление жилых помещений детям-сиротами детям, оставшимся без попечения родителей, лицам из их числа по договорам найма специализированных жилых помещений</t>
  </si>
  <si>
    <t>4190002044</t>
  </si>
  <si>
    <t>Кадастровые работы для осуществления кадастрового учета и изготовления технической документации</t>
  </si>
  <si>
    <t>4190002045</t>
  </si>
  <si>
    <t>Увеличение уставного капитала путем приобретенич акций юридических лиц</t>
  </si>
  <si>
    <t>01201L5192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</si>
</sst>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#,##0.000"/>
    <numFmt numFmtId="174" formatCode="[$-FC19]d\ mmmm\ yyyy\ &quot;г.&quot;"/>
    <numFmt numFmtId="175" formatCode="0.0000"/>
    <numFmt numFmtId="176" formatCode="0.000"/>
    <numFmt numFmtId="177" formatCode="0.0"/>
    <numFmt numFmtId="178" formatCode="0.00000"/>
  </numFmts>
  <fonts count="6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wrapText="1"/>
      <protection/>
    </xf>
    <xf numFmtId="0" fontId="36" fillId="0" borderId="0">
      <alignment/>
      <protection/>
    </xf>
    <xf numFmtId="0" fontId="37" fillId="0" borderId="0">
      <alignment horizontal="center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20" borderId="3">
      <alignment/>
      <protection/>
    </xf>
    <xf numFmtId="0" fontId="36" fillId="20" borderId="0">
      <alignment shrinkToFit="1"/>
      <protection/>
    </xf>
    <xf numFmtId="0" fontId="38" fillId="0" borderId="3">
      <alignment horizontal="right"/>
      <protection/>
    </xf>
    <xf numFmtId="4" fontId="38" fillId="21" borderId="3">
      <alignment horizontal="right" vertical="top" shrinkToFit="1"/>
      <protection/>
    </xf>
    <xf numFmtId="4" fontId="38" fillId="22" borderId="3">
      <alignment horizontal="right" vertical="top" shrinkToFit="1"/>
      <protection/>
    </xf>
    <xf numFmtId="0" fontId="36" fillId="0" borderId="0">
      <alignment horizontal="left" wrapText="1"/>
      <protection/>
    </xf>
    <xf numFmtId="0" fontId="38" fillId="0" borderId="2">
      <alignment vertical="top" wrapText="1"/>
      <protection/>
    </xf>
    <xf numFmtId="49" fontId="36" fillId="0" borderId="2">
      <alignment horizontal="center" vertical="top" shrinkToFit="1"/>
      <protection/>
    </xf>
    <xf numFmtId="4" fontId="38" fillId="21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0" fontId="36" fillId="20" borderId="4">
      <alignment/>
      <protection/>
    </xf>
    <xf numFmtId="0" fontId="36" fillId="20" borderId="4">
      <alignment horizontal="center"/>
      <protection/>
    </xf>
    <xf numFmtId="4" fontId="38" fillId="0" borderId="2">
      <alignment horizontal="right" vertical="top" shrinkToFit="1"/>
      <protection/>
    </xf>
    <xf numFmtId="49" fontId="36" fillId="0" borderId="2">
      <alignment horizontal="left" vertical="top" wrapText="1" indent="2"/>
      <protection/>
    </xf>
    <xf numFmtId="4" fontId="36" fillId="0" borderId="2">
      <alignment horizontal="right" vertical="top" shrinkToFit="1"/>
      <protection/>
    </xf>
    <xf numFmtId="0" fontId="36" fillId="20" borderId="4">
      <alignment shrinkToFit="1"/>
      <protection/>
    </xf>
    <xf numFmtId="0" fontId="36" fillId="20" borderId="3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5" applyNumberFormat="0" applyAlignment="0" applyProtection="0"/>
    <xf numFmtId="0" fontId="40" fillId="30" borderId="6" applyNumberFormat="0" applyAlignment="0" applyProtection="0"/>
    <xf numFmtId="0" fontId="41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1" borderId="11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6" fillId="0" borderId="0" xfId="40" applyNumberFormat="1" applyProtection="1">
      <alignment/>
      <protection/>
    </xf>
    <xf numFmtId="4" fontId="54" fillId="36" borderId="14" xfId="53" applyNumberFormat="1" applyFont="1" applyFill="1" applyBorder="1" applyProtection="1">
      <alignment horizontal="right" vertical="top" shrinkToFit="1"/>
      <protection/>
    </xf>
    <xf numFmtId="0" fontId="0" fillId="0" borderId="14" xfId="0" applyBorder="1" applyAlignment="1" applyProtection="1">
      <alignment/>
      <protection locked="0"/>
    </xf>
    <xf numFmtId="0" fontId="4" fillId="0" borderId="14" xfId="0" applyFont="1" applyBorder="1" applyAlignment="1">
      <alignment horizontal="center" vertical="center" wrapText="1"/>
    </xf>
    <xf numFmtId="4" fontId="55" fillId="36" borderId="14" xfId="53" applyNumberFormat="1" applyFont="1" applyFill="1" applyBorder="1" applyProtection="1">
      <alignment horizontal="right" vertical="top" shrinkToFit="1"/>
      <protection/>
    </xf>
    <xf numFmtId="4" fontId="5" fillId="0" borderId="14" xfId="0" applyNumberFormat="1" applyFont="1" applyBorder="1" applyAlignment="1" applyProtection="1">
      <alignment/>
      <protection locked="0"/>
    </xf>
    <xf numFmtId="4" fontId="5" fillId="0" borderId="14" xfId="0" applyNumberFormat="1" applyFont="1" applyBorder="1" applyAlignment="1" applyProtection="1">
      <alignment vertical="top"/>
      <protection locked="0"/>
    </xf>
    <xf numFmtId="0" fontId="56" fillId="36" borderId="14" xfId="51" applyNumberFormat="1" applyFont="1" applyFill="1" applyBorder="1" applyAlignment="1" applyProtection="1">
      <alignment horizontal="justify" vertical="top" wrapText="1"/>
      <protection/>
    </xf>
    <xf numFmtId="49" fontId="55" fillId="36" borderId="14" xfId="52" applyNumberFormat="1" applyFont="1" applyFill="1" applyBorder="1" applyProtection="1">
      <alignment horizontal="center" vertical="top" shrinkToFit="1"/>
      <protection/>
    </xf>
    <xf numFmtId="0" fontId="57" fillId="36" borderId="14" xfId="51" applyNumberFormat="1" applyFont="1" applyFill="1" applyBorder="1" applyAlignment="1" applyProtection="1">
      <alignment horizontal="justify" vertical="top" wrapText="1"/>
      <protection/>
    </xf>
    <xf numFmtId="49" fontId="54" fillId="36" borderId="14" xfId="52" applyNumberFormat="1" applyFont="1" applyFill="1" applyBorder="1" applyProtection="1">
      <alignment horizontal="center" vertical="top" shrinkToFit="1"/>
      <protection/>
    </xf>
    <xf numFmtId="4" fontId="6" fillId="0" borderId="14" xfId="0" applyNumberFormat="1" applyFont="1" applyBorder="1" applyAlignment="1" applyProtection="1">
      <alignment vertical="top"/>
      <protection locked="0"/>
    </xf>
    <xf numFmtId="4" fontId="54" fillId="36" borderId="0" xfId="48" applyNumberFormat="1" applyFont="1" applyFill="1" applyBorder="1" applyProtection="1">
      <alignment horizontal="right" vertical="top" shrinkToFit="1"/>
      <protection/>
    </xf>
    <xf numFmtId="172" fontId="55" fillId="36" borderId="14" xfId="53" applyNumberFormat="1" applyFont="1" applyFill="1" applyBorder="1" applyProtection="1">
      <alignment horizontal="right" vertical="top" shrinkToFit="1"/>
      <protection/>
    </xf>
    <xf numFmtId="2" fontId="8" fillId="0" borderId="14" xfId="0" applyNumberFormat="1" applyFont="1" applyBorder="1" applyAlignment="1" applyProtection="1">
      <alignment vertical="top"/>
      <protection locked="0"/>
    </xf>
    <xf numFmtId="2" fontId="8" fillId="0" borderId="0" xfId="0" applyNumberFormat="1" applyFont="1" applyBorder="1" applyAlignment="1" applyProtection="1">
      <alignment vertical="top"/>
      <protection locked="0"/>
    </xf>
    <xf numFmtId="0" fontId="58" fillId="0" borderId="14" xfId="52" applyNumberFormat="1" applyFont="1" applyBorder="1" applyAlignment="1" applyProtection="1">
      <alignment horizontal="left"/>
      <protection locked="0"/>
    </xf>
    <xf numFmtId="0" fontId="58" fillId="0" borderId="14" xfId="52" applyNumberFormat="1" applyFont="1" applyBorder="1" applyAlignment="1">
      <alignment horizontal="left"/>
      <protection/>
    </xf>
    <xf numFmtId="2" fontId="7" fillId="0" borderId="14" xfId="0" applyNumberFormat="1" applyFont="1" applyBorder="1" applyAlignment="1" applyProtection="1">
      <alignment vertical="top"/>
      <protection locked="0"/>
    </xf>
    <xf numFmtId="0" fontId="55" fillId="37" borderId="14" xfId="0" applyFont="1" applyFill="1" applyBorder="1" applyAlignment="1">
      <alignment horizontal="justify" vertical="top" wrapText="1"/>
    </xf>
    <xf numFmtId="0" fontId="55" fillId="36" borderId="2" xfId="51" applyNumberFormat="1" applyFont="1" applyFill="1" applyAlignment="1" applyProtection="1">
      <alignment horizontal="justify" vertical="top" wrapText="1"/>
      <protection/>
    </xf>
    <xf numFmtId="0" fontId="59" fillId="0" borderId="0" xfId="41" applyNumberFormat="1" applyFont="1" applyBorder="1" applyAlignment="1" applyProtection="1">
      <alignment horizontal="center" wrapText="1"/>
      <protection locked="0"/>
    </xf>
    <xf numFmtId="0" fontId="59" fillId="0" borderId="0" xfId="41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59" fillId="0" borderId="0" xfId="41" applyNumberFormat="1" applyFont="1" applyBorder="1" applyAlignment="1" applyProtection="1">
      <alignment horizontal="center" wrapText="1"/>
      <protection/>
    </xf>
    <xf numFmtId="0" fontId="59" fillId="0" borderId="0" xfId="41" applyFont="1" applyBorder="1" applyAlignment="1">
      <alignment horizontal="center" wrapText="1"/>
      <protection/>
    </xf>
    <xf numFmtId="0" fontId="55" fillId="0" borderId="0" xfId="42" applyNumberFormat="1" applyFont="1" applyBorder="1" applyProtection="1">
      <alignment horizontal="right"/>
      <protection/>
    </xf>
    <xf numFmtId="0" fontId="55" fillId="0" borderId="0" xfId="42" applyFont="1" applyBorder="1">
      <alignment horizontal="right"/>
      <protection/>
    </xf>
    <xf numFmtId="0" fontId="54" fillId="0" borderId="14" xfId="44" applyNumberFormat="1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54" fillId="36" borderId="0" xfId="47" applyNumberFormat="1" applyFont="1" applyFill="1" applyBorder="1" applyProtection="1">
      <alignment horizontal="right"/>
      <protection/>
    </xf>
    <xf numFmtId="0" fontId="54" fillId="36" borderId="0" xfId="47" applyFont="1" applyFill="1" applyBorder="1">
      <alignment horizontal="right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58" fillId="0" borderId="14" xfId="52" applyNumberFormat="1" applyFont="1" applyBorder="1" applyAlignment="1" applyProtection="1">
      <alignment horizontal="left"/>
      <protection locked="0"/>
    </xf>
    <xf numFmtId="0" fontId="58" fillId="0" borderId="14" xfId="52" applyNumberFormat="1" applyFont="1" applyBorder="1" applyAlignment="1">
      <alignment horizontal="left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2:O110"/>
  <sheetViews>
    <sheetView showGridLines="0" tabSelected="1" zoomScale="80" zoomScaleNormal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88" sqref="O88"/>
    </sheetView>
  </sheetViews>
  <sheetFormatPr defaultColWidth="9.140625" defaultRowHeight="15" outlineLevelRow="6"/>
  <cols>
    <col min="1" max="1" width="40.00390625" style="1" customWidth="1"/>
    <col min="2" max="2" width="10.7109375" style="1" customWidth="1"/>
    <col min="3" max="3" width="13.00390625" style="1" customWidth="1"/>
    <col min="4" max="4" width="12.8515625" style="1" customWidth="1"/>
    <col min="5" max="5" width="11.7109375" style="1" customWidth="1"/>
    <col min="6" max="6" width="12.421875" style="1" customWidth="1"/>
    <col min="7" max="7" width="12.57421875" style="1" customWidth="1"/>
    <col min="8" max="8" width="14.140625" style="1" customWidth="1"/>
    <col min="9" max="9" width="13.140625" style="1" customWidth="1"/>
    <col min="10" max="10" width="12.57421875" style="1" customWidth="1"/>
    <col min="11" max="11" width="13.8515625" style="1" customWidth="1"/>
    <col min="12" max="12" width="14.140625" style="1" customWidth="1"/>
    <col min="13" max="13" width="13.140625" style="1" customWidth="1"/>
    <col min="14" max="14" width="13.28125" style="1" customWidth="1"/>
    <col min="15" max="15" width="12.00390625" style="1" bestFit="1" customWidth="1"/>
    <col min="16" max="16384" width="9.140625" style="1" customWidth="1"/>
  </cols>
  <sheetData>
    <row r="2" spans="1:15" ht="38.25" customHeight="1">
      <c r="A2" s="23" t="s">
        <v>177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26" t="s">
        <v>195</v>
      </c>
      <c r="B3" s="2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5" ht="16.5" customHeight="1">
      <c r="A4" s="28"/>
      <c r="B4" s="29"/>
      <c r="C4" s="29"/>
      <c r="D4" s="29"/>
      <c r="E4" s="29"/>
    </row>
    <row r="5" spans="1:15" ht="24" customHeight="1">
      <c r="A5" s="30" t="s">
        <v>124</v>
      </c>
      <c r="B5" s="30" t="s">
        <v>123</v>
      </c>
      <c r="C5" s="31" t="s">
        <v>162</v>
      </c>
      <c r="D5" s="32">
        <v>2016</v>
      </c>
      <c r="E5" s="32"/>
      <c r="F5" s="32"/>
      <c r="G5" s="31" t="s">
        <v>163</v>
      </c>
      <c r="H5" s="33">
        <v>2017</v>
      </c>
      <c r="I5" s="33"/>
      <c r="J5" s="33"/>
      <c r="K5" s="34" t="s">
        <v>165</v>
      </c>
      <c r="L5" s="33" t="s">
        <v>164</v>
      </c>
      <c r="M5" s="33"/>
      <c r="N5" s="33"/>
      <c r="O5" s="33"/>
    </row>
    <row r="6" spans="1:15" ht="24" customHeight="1">
      <c r="A6" s="30"/>
      <c r="B6" s="30"/>
      <c r="C6" s="31"/>
      <c r="D6" s="39" t="s">
        <v>125</v>
      </c>
      <c r="E6" s="40"/>
      <c r="F6" s="41"/>
      <c r="G6" s="31"/>
      <c r="H6" s="42" t="s">
        <v>125</v>
      </c>
      <c r="I6" s="43"/>
      <c r="J6" s="44"/>
      <c r="K6" s="35"/>
      <c r="L6" s="42" t="s">
        <v>125</v>
      </c>
      <c r="M6" s="43"/>
      <c r="N6" s="44"/>
      <c r="O6" s="45" t="s">
        <v>166</v>
      </c>
    </row>
    <row r="7" spans="1:15" ht="42.75" customHeight="1">
      <c r="A7" s="30"/>
      <c r="B7" s="30"/>
      <c r="C7" s="31"/>
      <c r="D7" s="5" t="s">
        <v>126</v>
      </c>
      <c r="E7" s="5" t="s">
        <v>127</v>
      </c>
      <c r="F7" s="5" t="s">
        <v>128</v>
      </c>
      <c r="G7" s="31"/>
      <c r="H7" s="5" t="s">
        <v>126</v>
      </c>
      <c r="I7" s="5" t="s">
        <v>127</v>
      </c>
      <c r="J7" s="5" t="s">
        <v>128</v>
      </c>
      <c r="K7" s="36"/>
      <c r="L7" s="5" t="s">
        <v>126</v>
      </c>
      <c r="M7" s="5" t="s">
        <v>127</v>
      </c>
      <c r="N7" s="5" t="s">
        <v>128</v>
      </c>
      <c r="O7" s="46"/>
    </row>
    <row r="8" spans="1:15" ht="57" customHeight="1" outlineLevel="1">
      <c r="A8" s="11" t="s">
        <v>193</v>
      </c>
      <c r="B8" s="12" t="s">
        <v>0</v>
      </c>
      <c r="C8" s="3">
        <f aca="true" t="shared" si="0" ref="C8:J8">SUM(C9+C15+C24)</f>
        <v>10546955.94</v>
      </c>
      <c r="D8" s="3">
        <f t="shared" si="0"/>
        <v>2900</v>
      </c>
      <c r="E8" s="3">
        <f t="shared" si="0"/>
        <v>914337</v>
      </c>
      <c r="F8" s="3">
        <f t="shared" si="0"/>
        <v>9629718.94</v>
      </c>
      <c r="G8" s="3">
        <f t="shared" si="0"/>
        <v>13226594.27</v>
      </c>
      <c r="H8" s="3">
        <f t="shared" si="0"/>
        <v>1464.75</v>
      </c>
      <c r="I8" s="3">
        <f t="shared" si="0"/>
        <v>3198672.25</v>
      </c>
      <c r="J8" s="3">
        <f t="shared" si="0"/>
        <v>10026457.27</v>
      </c>
      <c r="K8" s="3">
        <f>SUM(K9+K15+K24)</f>
        <v>2679638.33</v>
      </c>
      <c r="L8" s="3">
        <f>SUM(L9+L15+L24)</f>
        <v>-1435.25</v>
      </c>
      <c r="M8" s="3">
        <f>SUM(M9+M15+M24)</f>
        <v>2284335.25</v>
      </c>
      <c r="N8" s="3">
        <f>SUM(N9+N15+N24)</f>
        <v>396738.3300000002</v>
      </c>
      <c r="O8" s="16">
        <f>SUM(G8/C8)*100</f>
        <v>125.40674622368813</v>
      </c>
    </row>
    <row r="9" spans="1:15" ht="47.25" customHeight="1" outlineLevel="2">
      <c r="A9" s="11" t="s">
        <v>1</v>
      </c>
      <c r="B9" s="12" t="s">
        <v>2</v>
      </c>
      <c r="C9" s="3">
        <f aca="true" t="shared" si="1" ref="C9:N9">SUM(C10)</f>
        <v>6041597.72</v>
      </c>
      <c r="D9" s="3">
        <f t="shared" si="1"/>
        <v>0</v>
      </c>
      <c r="E9" s="3">
        <f t="shared" si="1"/>
        <v>609558</v>
      </c>
      <c r="F9" s="3">
        <f t="shared" si="1"/>
        <v>5432039.72</v>
      </c>
      <c r="G9" s="3">
        <f t="shared" si="1"/>
        <v>8048001.16</v>
      </c>
      <c r="H9" s="3">
        <f t="shared" si="1"/>
        <v>0</v>
      </c>
      <c r="I9" s="3">
        <f t="shared" si="1"/>
        <v>2132127</v>
      </c>
      <c r="J9" s="3">
        <f t="shared" si="1"/>
        <v>5915874.16</v>
      </c>
      <c r="K9" s="3">
        <f t="shared" si="1"/>
        <v>2006403.4400000004</v>
      </c>
      <c r="L9" s="3">
        <f t="shared" si="1"/>
        <v>0</v>
      </c>
      <c r="M9" s="3">
        <f t="shared" si="1"/>
        <v>1522569</v>
      </c>
      <c r="N9" s="3">
        <f t="shared" si="1"/>
        <v>483834.4400000004</v>
      </c>
      <c r="O9" s="16">
        <f aca="true" t="shared" si="2" ref="O9:O77">SUM(G9/C9)*100</f>
        <v>133.20981523410666</v>
      </c>
    </row>
    <row r="10" spans="1:15" ht="56.25" customHeight="1" outlineLevel="4">
      <c r="A10" s="11" t="s">
        <v>3</v>
      </c>
      <c r="B10" s="12" t="s">
        <v>4</v>
      </c>
      <c r="C10" s="3">
        <f aca="true" t="shared" si="3" ref="C10:J10">SUM(C11:C14)</f>
        <v>6041597.72</v>
      </c>
      <c r="D10" s="3">
        <f t="shared" si="3"/>
        <v>0</v>
      </c>
      <c r="E10" s="3">
        <f t="shared" si="3"/>
        <v>609558</v>
      </c>
      <c r="F10" s="3">
        <f t="shared" si="3"/>
        <v>5432039.72</v>
      </c>
      <c r="G10" s="3">
        <f t="shared" si="3"/>
        <v>8048001.16</v>
      </c>
      <c r="H10" s="3">
        <f t="shared" si="3"/>
        <v>0</v>
      </c>
      <c r="I10" s="3">
        <f t="shared" si="3"/>
        <v>2132127</v>
      </c>
      <c r="J10" s="3">
        <f t="shared" si="3"/>
        <v>5915874.16</v>
      </c>
      <c r="K10" s="3">
        <f>SUM(K11:K14)</f>
        <v>2006403.4400000004</v>
      </c>
      <c r="L10" s="3">
        <f>SUM(L11:L14)</f>
        <v>0</v>
      </c>
      <c r="M10" s="3">
        <f>SUM(M11:M14)</f>
        <v>1522569</v>
      </c>
      <c r="N10" s="3">
        <f>SUM(N11:N14)</f>
        <v>483834.4400000004</v>
      </c>
      <c r="O10" s="16">
        <f t="shared" si="2"/>
        <v>133.20981523410666</v>
      </c>
    </row>
    <row r="11" spans="1:15" ht="42.75" customHeight="1" outlineLevel="6">
      <c r="A11" s="9" t="s">
        <v>6</v>
      </c>
      <c r="B11" s="10" t="s">
        <v>5</v>
      </c>
      <c r="C11" s="6">
        <f>SUM(D11:F11)</f>
        <v>4734581.72</v>
      </c>
      <c r="D11" s="6"/>
      <c r="E11" s="6"/>
      <c r="F11" s="6">
        <v>4734581.72</v>
      </c>
      <c r="G11" s="8">
        <f>SUM(H11:J11)</f>
        <v>5105454.16</v>
      </c>
      <c r="H11" s="4"/>
      <c r="I11" s="4"/>
      <c r="J11" s="8">
        <v>5105454.16</v>
      </c>
      <c r="K11" s="8">
        <f>SUM(L11:N11)</f>
        <v>370872.4400000004</v>
      </c>
      <c r="L11" s="8">
        <f>SUM(H11-D11)</f>
        <v>0</v>
      </c>
      <c r="M11" s="8">
        <f aca="true" t="shared" si="4" ref="M11:N14">SUM(I11-E11)</f>
        <v>0</v>
      </c>
      <c r="N11" s="8">
        <f t="shared" si="4"/>
        <v>370872.4400000004</v>
      </c>
      <c r="O11" s="16">
        <f t="shared" si="2"/>
        <v>107.83326726484299</v>
      </c>
    </row>
    <row r="12" spans="1:15" ht="42.75" customHeight="1" outlineLevel="6">
      <c r="A12" s="9" t="s">
        <v>132</v>
      </c>
      <c r="B12" s="10" t="s">
        <v>131</v>
      </c>
      <c r="C12" s="6">
        <f>SUM(D12:F12)</f>
        <v>87900</v>
      </c>
      <c r="D12" s="6"/>
      <c r="E12" s="6"/>
      <c r="F12" s="6">
        <v>87900</v>
      </c>
      <c r="G12" s="8">
        <f>SUM(H12:J12)</f>
        <v>87171</v>
      </c>
      <c r="H12" s="4"/>
      <c r="I12" s="4"/>
      <c r="J12" s="8">
        <v>87171</v>
      </c>
      <c r="K12" s="8">
        <f>SUM(L12:N12)</f>
        <v>-729</v>
      </c>
      <c r="L12" s="8">
        <f>SUM(H12-D12)</f>
        <v>0</v>
      </c>
      <c r="M12" s="8">
        <f t="shared" si="4"/>
        <v>0</v>
      </c>
      <c r="N12" s="8">
        <f t="shared" si="4"/>
        <v>-729</v>
      </c>
      <c r="O12" s="16">
        <f t="shared" si="2"/>
        <v>99.17064846416382</v>
      </c>
    </row>
    <row r="13" spans="1:15" ht="93" customHeight="1" outlineLevel="6">
      <c r="A13" s="9" t="s">
        <v>134</v>
      </c>
      <c r="B13" s="10" t="s">
        <v>133</v>
      </c>
      <c r="C13" s="6">
        <f>SUM(D13:F13)</f>
        <v>609558</v>
      </c>
      <c r="D13" s="6"/>
      <c r="E13" s="6">
        <v>609558</v>
      </c>
      <c r="F13" s="6"/>
      <c r="G13" s="8">
        <f>SUM(H13:J13)</f>
        <v>2132127</v>
      </c>
      <c r="H13" s="4"/>
      <c r="I13" s="8">
        <v>2132127</v>
      </c>
      <c r="J13" s="8"/>
      <c r="K13" s="8">
        <f>SUM(L13:N13)</f>
        <v>1522569</v>
      </c>
      <c r="L13" s="8">
        <f>SUM(H13-D13)</f>
        <v>0</v>
      </c>
      <c r="M13" s="8">
        <f t="shared" si="4"/>
        <v>1522569</v>
      </c>
      <c r="N13" s="8">
        <f t="shared" si="4"/>
        <v>0</v>
      </c>
      <c r="O13" s="16">
        <f t="shared" si="2"/>
        <v>349.78246532733556</v>
      </c>
    </row>
    <row r="14" spans="1:15" ht="71.25" customHeight="1" outlineLevel="6">
      <c r="A14" s="9" t="s">
        <v>8</v>
      </c>
      <c r="B14" s="10" t="s">
        <v>7</v>
      </c>
      <c r="C14" s="6">
        <f>SUM(D14:F14)</f>
        <v>609558</v>
      </c>
      <c r="D14" s="6"/>
      <c r="E14" s="6"/>
      <c r="F14" s="6">
        <v>609558</v>
      </c>
      <c r="G14" s="8">
        <f>SUM(H14:J14)</f>
        <v>723249</v>
      </c>
      <c r="H14" s="4"/>
      <c r="I14" s="4"/>
      <c r="J14" s="8">
        <v>723249</v>
      </c>
      <c r="K14" s="8">
        <f>SUM(L14:N14)</f>
        <v>113691</v>
      </c>
      <c r="L14" s="8">
        <f>SUM(H14-D14)</f>
        <v>0</v>
      </c>
      <c r="M14" s="8">
        <f t="shared" si="4"/>
        <v>0</v>
      </c>
      <c r="N14" s="8">
        <f t="shared" si="4"/>
        <v>113691</v>
      </c>
      <c r="O14" s="16">
        <f t="shared" si="2"/>
        <v>118.65138346145896</v>
      </c>
    </row>
    <row r="15" spans="1:15" ht="42.75" customHeight="1" outlineLevel="2">
      <c r="A15" s="11" t="s">
        <v>9</v>
      </c>
      <c r="B15" s="12" t="s">
        <v>10</v>
      </c>
      <c r="C15" s="3">
        <f aca="true" t="shared" si="5" ref="C15:N15">SUM(C16)</f>
        <v>2635677.9400000004</v>
      </c>
      <c r="D15" s="3">
        <f t="shared" si="5"/>
        <v>2900</v>
      </c>
      <c r="E15" s="3">
        <f t="shared" si="5"/>
        <v>304779</v>
      </c>
      <c r="F15" s="3">
        <f t="shared" si="5"/>
        <v>2327998.9400000004</v>
      </c>
      <c r="G15" s="3">
        <f t="shared" si="5"/>
        <v>3498316.17</v>
      </c>
      <c r="H15" s="3">
        <f t="shared" si="5"/>
        <v>1464.75</v>
      </c>
      <c r="I15" s="3">
        <f t="shared" si="5"/>
        <v>1066545.25</v>
      </c>
      <c r="J15" s="3">
        <f t="shared" si="5"/>
        <v>2430306.17</v>
      </c>
      <c r="K15" s="3">
        <f t="shared" si="5"/>
        <v>862638.2299999999</v>
      </c>
      <c r="L15" s="3">
        <f t="shared" si="5"/>
        <v>-1435.25</v>
      </c>
      <c r="M15" s="3">
        <f t="shared" si="5"/>
        <v>761766.25</v>
      </c>
      <c r="N15" s="3">
        <f t="shared" si="5"/>
        <v>102307.22999999985</v>
      </c>
      <c r="O15" s="16">
        <f t="shared" si="2"/>
        <v>132.72927306133616</v>
      </c>
    </row>
    <row r="16" spans="1:15" ht="42.75" customHeight="1" outlineLevel="4">
      <c r="A16" s="11" t="s">
        <v>11</v>
      </c>
      <c r="B16" s="12" t="s">
        <v>12</v>
      </c>
      <c r="C16" s="3">
        <f aca="true" t="shared" si="6" ref="C16:J16">SUM(C17:C23)</f>
        <v>2635677.9400000004</v>
      </c>
      <c r="D16" s="3">
        <f t="shared" si="6"/>
        <v>2900</v>
      </c>
      <c r="E16" s="3">
        <f t="shared" si="6"/>
        <v>304779</v>
      </c>
      <c r="F16" s="3">
        <f t="shared" si="6"/>
        <v>2327998.9400000004</v>
      </c>
      <c r="G16" s="3">
        <f t="shared" si="6"/>
        <v>3498316.17</v>
      </c>
      <c r="H16" s="3">
        <f t="shared" si="6"/>
        <v>1464.75</v>
      </c>
      <c r="I16" s="3">
        <f t="shared" si="6"/>
        <v>1066545.25</v>
      </c>
      <c r="J16" s="3">
        <f t="shared" si="6"/>
        <v>2430306.17</v>
      </c>
      <c r="K16" s="3">
        <f>SUM(K17:K23)</f>
        <v>862638.2299999999</v>
      </c>
      <c r="L16" s="3">
        <f>SUM(L17:L23)</f>
        <v>-1435.25</v>
      </c>
      <c r="M16" s="3">
        <f>SUM(M17:M23)</f>
        <v>761766.25</v>
      </c>
      <c r="N16" s="3">
        <f>SUM(N17:N23)</f>
        <v>102307.22999999985</v>
      </c>
      <c r="O16" s="16">
        <f t="shared" si="2"/>
        <v>132.72927306133616</v>
      </c>
    </row>
    <row r="17" spans="1:15" ht="42.75" customHeight="1" outlineLevel="6">
      <c r="A17" s="9" t="s">
        <v>14</v>
      </c>
      <c r="B17" s="10" t="s">
        <v>13</v>
      </c>
      <c r="C17" s="6">
        <f>SUM(D17:F17)</f>
        <v>2005136.33</v>
      </c>
      <c r="D17" s="6"/>
      <c r="E17" s="6"/>
      <c r="F17" s="6">
        <v>2005136.33</v>
      </c>
      <c r="G17" s="8">
        <f>SUM(H17:J17)</f>
        <v>2052579.17</v>
      </c>
      <c r="H17" s="7"/>
      <c r="I17" s="7"/>
      <c r="J17" s="8">
        <v>2052579.17</v>
      </c>
      <c r="K17" s="8">
        <f aca="true" t="shared" si="7" ref="K17:K23">SUM(L17:N17)</f>
        <v>47442.83999999985</v>
      </c>
      <c r="L17" s="8">
        <f aca="true" t="shared" si="8" ref="L17:L23">SUM(H17-D17)</f>
        <v>0</v>
      </c>
      <c r="M17" s="8">
        <f aca="true" t="shared" si="9" ref="M17:N23">SUM(I17-E17)</f>
        <v>0</v>
      </c>
      <c r="N17" s="8">
        <f t="shared" si="9"/>
        <v>47442.83999999985</v>
      </c>
      <c r="O17" s="16">
        <f t="shared" si="2"/>
        <v>102.3660655532584</v>
      </c>
    </row>
    <row r="18" spans="1:15" ht="42.75" customHeight="1" outlineLevel="6">
      <c r="A18" s="9" t="s">
        <v>132</v>
      </c>
      <c r="B18" s="10" t="s">
        <v>136</v>
      </c>
      <c r="C18" s="6">
        <f>SUM(D18:F18)</f>
        <v>18083.61</v>
      </c>
      <c r="D18" s="6"/>
      <c r="E18" s="6"/>
      <c r="F18" s="6">
        <v>18083.61</v>
      </c>
      <c r="G18" s="8">
        <f>SUM(H18:J18)</f>
        <v>16000</v>
      </c>
      <c r="H18" s="7"/>
      <c r="I18" s="7"/>
      <c r="J18" s="8">
        <v>16000</v>
      </c>
      <c r="K18" s="8">
        <f t="shared" si="7"/>
        <v>-2083.6100000000006</v>
      </c>
      <c r="L18" s="8">
        <f t="shared" si="8"/>
        <v>0</v>
      </c>
      <c r="M18" s="8">
        <f t="shared" si="9"/>
        <v>0</v>
      </c>
      <c r="N18" s="8">
        <f t="shared" si="9"/>
        <v>-2083.6100000000006</v>
      </c>
      <c r="O18" s="16">
        <f t="shared" si="2"/>
        <v>88.47790900157656</v>
      </c>
    </row>
    <row r="19" spans="1:15" ht="65.25" customHeight="1" outlineLevel="6">
      <c r="A19" s="9" t="s">
        <v>197</v>
      </c>
      <c r="B19" s="10" t="s">
        <v>196</v>
      </c>
      <c r="C19" s="6">
        <f>SUM(D19:F19)</f>
        <v>2900</v>
      </c>
      <c r="D19" s="6">
        <v>2900</v>
      </c>
      <c r="E19" s="6"/>
      <c r="F19" s="6"/>
      <c r="G19" s="8"/>
      <c r="H19" s="7"/>
      <c r="I19" s="7"/>
      <c r="J19" s="8"/>
      <c r="K19" s="8">
        <f t="shared" si="7"/>
        <v>-2900</v>
      </c>
      <c r="L19" s="8">
        <f t="shared" si="8"/>
        <v>-2900</v>
      </c>
      <c r="M19" s="8">
        <f t="shared" si="9"/>
        <v>0</v>
      </c>
      <c r="N19" s="8">
        <f t="shared" si="9"/>
        <v>0</v>
      </c>
      <c r="O19" s="16">
        <f t="shared" si="2"/>
        <v>0</v>
      </c>
    </row>
    <row r="20" spans="1:15" ht="95.25" customHeight="1" outlineLevel="6">
      <c r="A20" s="9" t="s">
        <v>134</v>
      </c>
      <c r="B20" s="10" t="s">
        <v>135</v>
      </c>
      <c r="C20" s="6">
        <f>SUM(D20:F20)</f>
        <v>304779</v>
      </c>
      <c r="D20" s="6"/>
      <c r="E20" s="6">
        <v>304779</v>
      </c>
      <c r="F20" s="6"/>
      <c r="G20" s="8">
        <f>SUM(H20:J20)</f>
        <v>1066064</v>
      </c>
      <c r="H20" s="7"/>
      <c r="I20" s="8">
        <v>1066064</v>
      </c>
      <c r="J20" s="8"/>
      <c r="K20" s="8">
        <f t="shared" si="7"/>
        <v>761285</v>
      </c>
      <c r="L20" s="8">
        <f t="shared" si="8"/>
        <v>0</v>
      </c>
      <c r="M20" s="8">
        <f t="shared" si="9"/>
        <v>761285</v>
      </c>
      <c r="N20" s="8">
        <f t="shared" si="9"/>
        <v>0</v>
      </c>
      <c r="O20" s="16">
        <f t="shared" si="2"/>
        <v>349.7826293806332</v>
      </c>
    </row>
    <row r="21" spans="1:15" ht="72.75" customHeight="1" outlineLevel="6">
      <c r="A21" s="21" t="s">
        <v>179</v>
      </c>
      <c r="B21" s="10" t="s">
        <v>178</v>
      </c>
      <c r="C21" s="6">
        <f>SUM(D21:F21)</f>
        <v>0</v>
      </c>
      <c r="D21" s="6"/>
      <c r="E21" s="6"/>
      <c r="F21" s="6"/>
      <c r="G21" s="8">
        <f>SUM(H21:J21)</f>
        <v>103</v>
      </c>
      <c r="H21" s="7"/>
      <c r="I21" s="8"/>
      <c r="J21" s="8">
        <v>103</v>
      </c>
      <c r="K21" s="8">
        <f t="shared" si="7"/>
        <v>103</v>
      </c>
      <c r="L21" s="8">
        <f t="shared" si="8"/>
        <v>0</v>
      </c>
      <c r="M21" s="8">
        <f t="shared" si="9"/>
        <v>0</v>
      </c>
      <c r="N21" s="8">
        <f t="shared" si="9"/>
        <v>103</v>
      </c>
      <c r="O21" s="16" t="e">
        <f t="shared" si="2"/>
        <v>#DIV/0!</v>
      </c>
    </row>
    <row r="22" spans="1:15" ht="53.25" customHeight="1" outlineLevel="6">
      <c r="A22" s="21" t="s">
        <v>180</v>
      </c>
      <c r="B22" s="10" t="s">
        <v>210</v>
      </c>
      <c r="C22" s="6"/>
      <c r="D22" s="6"/>
      <c r="E22" s="6"/>
      <c r="F22" s="6"/>
      <c r="G22" s="8">
        <f>SUM(H22:J22)</f>
        <v>1946</v>
      </c>
      <c r="H22" s="8">
        <v>1464.75</v>
      </c>
      <c r="I22" s="8">
        <v>481.25</v>
      </c>
      <c r="J22" s="8"/>
      <c r="K22" s="8">
        <f t="shared" si="7"/>
        <v>1946</v>
      </c>
      <c r="L22" s="8">
        <f t="shared" si="8"/>
        <v>1464.75</v>
      </c>
      <c r="M22" s="8">
        <f t="shared" si="9"/>
        <v>481.25</v>
      </c>
      <c r="N22" s="8">
        <f t="shared" si="9"/>
        <v>0</v>
      </c>
      <c r="O22" s="16" t="e">
        <f t="shared" si="2"/>
        <v>#DIV/0!</v>
      </c>
    </row>
    <row r="23" spans="1:15" ht="71.25" customHeight="1" outlineLevel="6">
      <c r="A23" s="9" t="s">
        <v>8</v>
      </c>
      <c r="B23" s="10" t="s">
        <v>15</v>
      </c>
      <c r="C23" s="6">
        <f>SUM(D23:F23)</f>
        <v>304779</v>
      </c>
      <c r="D23" s="6"/>
      <c r="E23" s="6"/>
      <c r="F23" s="6">
        <v>304779</v>
      </c>
      <c r="G23" s="8">
        <f>SUM(H23:J23)</f>
        <v>361624</v>
      </c>
      <c r="H23" s="7"/>
      <c r="I23" s="7"/>
      <c r="J23" s="8">
        <v>361624</v>
      </c>
      <c r="K23" s="8">
        <f t="shared" si="7"/>
        <v>56845</v>
      </c>
      <c r="L23" s="7">
        <f t="shared" si="8"/>
        <v>0</v>
      </c>
      <c r="M23" s="7">
        <f t="shared" si="9"/>
        <v>0</v>
      </c>
      <c r="N23" s="7">
        <f t="shared" si="9"/>
        <v>56845</v>
      </c>
      <c r="O23" s="16">
        <f t="shared" si="2"/>
        <v>118.65121940816132</v>
      </c>
    </row>
    <row r="24" spans="1:15" ht="42.75" customHeight="1" outlineLevel="2">
      <c r="A24" s="11" t="s">
        <v>16</v>
      </c>
      <c r="B24" s="12" t="s">
        <v>17</v>
      </c>
      <c r="C24" s="3">
        <f aca="true" t="shared" si="10" ref="C24:N24">SUM(C25)</f>
        <v>1869680.28</v>
      </c>
      <c r="D24" s="3">
        <f t="shared" si="10"/>
        <v>0</v>
      </c>
      <c r="E24" s="3">
        <f t="shared" si="10"/>
        <v>0</v>
      </c>
      <c r="F24" s="3">
        <f t="shared" si="10"/>
        <v>1869680.28</v>
      </c>
      <c r="G24" s="3">
        <f t="shared" si="10"/>
        <v>1680276.94</v>
      </c>
      <c r="H24" s="3">
        <f t="shared" si="10"/>
        <v>0</v>
      </c>
      <c r="I24" s="3">
        <f t="shared" si="10"/>
        <v>0</v>
      </c>
      <c r="J24" s="3">
        <f t="shared" si="10"/>
        <v>1680276.94</v>
      </c>
      <c r="K24" s="3">
        <f t="shared" si="10"/>
        <v>-189403.34000000008</v>
      </c>
      <c r="L24" s="3">
        <f t="shared" si="10"/>
        <v>0</v>
      </c>
      <c r="M24" s="3">
        <f t="shared" si="10"/>
        <v>0</v>
      </c>
      <c r="N24" s="3">
        <f t="shared" si="10"/>
        <v>-189403.34000000008</v>
      </c>
      <c r="O24" s="16">
        <f t="shared" si="2"/>
        <v>89.86974714200868</v>
      </c>
    </row>
    <row r="25" spans="1:15" ht="42.75" customHeight="1" outlineLevel="4">
      <c r="A25" s="11" t="s">
        <v>18</v>
      </c>
      <c r="B25" s="12" t="s">
        <v>19</v>
      </c>
      <c r="C25" s="3">
        <f aca="true" t="shared" si="11" ref="C25:J25">SUM(C26:C29)</f>
        <v>1869680.28</v>
      </c>
      <c r="D25" s="3">
        <f t="shared" si="11"/>
        <v>0</v>
      </c>
      <c r="E25" s="3">
        <f t="shared" si="11"/>
        <v>0</v>
      </c>
      <c r="F25" s="3">
        <f t="shared" si="11"/>
        <v>1869680.28</v>
      </c>
      <c r="G25" s="3">
        <f t="shared" si="11"/>
        <v>1680276.94</v>
      </c>
      <c r="H25" s="3">
        <f t="shared" si="11"/>
        <v>0</v>
      </c>
      <c r="I25" s="3">
        <f t="shared" si="11"/>
        <v>0</v>
      </c>
      <c r="J25" s="3">
        <f t="shared" si="11"/>
        <v>1680276.94</v>
      </c>
      <c r="K25" s="3">
        <f>SUM(K26:K29)</f>
        <v>-189403.34000000008</v>
      </c>
      <c r="L25" s="3">
        <f>SUM(L26:L29)</f>
        <v>0</v>
      </c>
      <c r="M25" s="3">
        <f>SUM(M26:M29)</f>
        <v>0</v>
      </c>
      <c r="N25" s="3">
        <f>SUM(N26:N29)</f>
        <v>-189403.34000000008</v>
      </c>
      <c r="O25" s="16">
        <f t="shared" si="2"/>
        <v>89.86974714200868</v>
      </c>
    </row>
    <row r="26" spans="1:15" ht="28.5" customHeight="1" outlineLevel="6">
      <c r="A26" s="9" t="s">
        <v>21</v>
      </c>
      <c r="B26" s="10" t="s">
        <v>20</v>
      </c>
      <c r="C26" s="6">
        <f>SUM(D26:F26)</f>
        <v>1529191.28</v>
      </c>
      <c r="D26" s="6"/>
      <c r="E26" s="6"/>
      <c r="F26" s="6">
        <v>1529191.28</v>
      </c>
      <c r="G26" s="8">
        <f>SUM(H26:J26)</f>
        <v>1337276.94</v>
      </c>
      <c r="H26" s="8"/>
      <c r="I26" s="8"/>
      <c r="J26" s="8">
        <v>1337276.94</v>
      </c>
      <c r="K26" s="8">
        <f>SUM(L26:N26)</f>
        <v>-191914.34000000008</v>
      </c>
      <c r="L26" s="8">
        <f>SUM(H26-D26)</f>
        <v>0</v>
      </c>
      <c r="M26" s="8">
        <f aca="true" t="shared" si="12" ref="M26:N29">SUM(I26-E26)</f>
        <v>0</v>
      </c>
      <c r="N26" s="8">
        <f t="shared" si="12"/>
        <v>-191914.34000000008</v>
      </c>
      <c r="O26" s="16">
        <f t="shared" si="2"/>
        <v>87.44994543782644</v>
      </c>
    </row>
    <row r="27" spans="1:15" ht="42.75" customHeight="1" outlineLevel="6">
      <c r="A27" s="9" t="s">
        <v>23</v>
      </c>
      <c r="B27" s="10" t="s">
        <v>22</v>
      </c>
      <c r="C27" s="6">
        <f>SUM(D27:F27)</f>
        <v>10489</v>
      </c>
      <c r="D27" s="6"/>
      <c r="E27" s="6"/>
      <c r="F27" s="6">
        <v>10489</v>
      </c>
      <c r="G27" s="8">
        <f>SUM(H27:J27)</f>
        <v>13000</v>
      </c>
      <c r="H27" s="8"/>
      <c r="I27" s="8"/>
      <c r="J27" s="8">
        <v>13000</v>
      </c>
      <c r="K27" s="8">
        <f>SUM(L27:N27)</f>
        <v>2511</v>
      </c>
      <c r="L27" s="8">
        <f>SUM(H27-D27)</f>
        <v>0</v>
      </c>
      <c r="M27" s="8">
        <f t="shared" si="12"/>
        <v>0</v>
      </c>
      <c r="N27" s="8">
        <f t="shared" si="12"/>
        <v>2511</v>
      </c>
      <c r="O27" s="16">
        <f t="shared" si="2"/>
        <v>123.93936504909905</v>
      </c>
    </row>
    <row r="28" spans="1:15" ht="123.75" customHeight="1" outlineLevel="6">
      <c r="A28" s="9" t="s">
        <v>25</v>
      </c>
      <c r="B28" s="10" t="s">
        <v>24</v>
      </c>
      <c r="C28" s="6">
        <f>SUM(D28:F28)</f>
        <v>210000</v>
      </c>
      <c r="D28" s="6"/>
      <c r="E28" s="6"/>
      <c r="F28" s="6">
        <v>210000</v>
      </c>
      <c r="G28" s="8">
        <f>SUM(H28:J28)</f>
        <v>200000</v>
      </c>
      <c r="H28" s="8"/>
      <c r="I28" s="8"/>
      <c r="J28" s="8">
        <v>200000</v>
      </c>
      <c r="K28" s="8">
        <f>SUM(L28:N28)</f>
        <v>-10000</v>
      </c>
      <c r="L28" s="8">
        <f>SUM(H28-D28)</f>
        <v>0</v>
      </c>
      <c r="M28" s="8">
        <f t="shared" si="12"/>
        <v>0</v>
      </c>
      <c r="N28" s="8">
        <f t="shared" si="12"/>
        <v>-10000</v>
      </c>
      <c r="O28" s="16">
        <f t="shared" si="2"/>
        <v>95.23809523809523</v>
      </c>
    </row>
    <row r="29" spans="1:15" ht="57" customHeight="1" outlineLevel="6">
      <c r="A29" s="9" t="s">
        <v>27</v>
      </c>
      <c r="B29" s="10" t="s">
        <v>26</v>
      </c>
      <c r="C29" s="6">
        <f>SUM(D29:F29)</f>
        <v>120000</v>
      </c>
      <c r="D29" s="6"/>
      <c r="E29" s="6"/>
      <c r="F29" s="6">
        <v>120000</v>
      </c>
      <c r="G29" s="8">
        <f>SUM(H29:J29)</f>
        <v>130000</v>
      </c>
      <c r="H29" s="8"/>
      <c r="I29" s="8"/>
      <c r="J29" s="8">
        <v>130000</v>
      </c>
      <c r="K29" s="8">
        <f>SUM(L29:N29)</f>
        <v>10000</v>
      </c>
      <c r="L29" s="8">
        <f>SUM(H29-D29)</f>
        <v>0</v>
      </c>
      <c r="M29" s="8">
        <f t="shared" si="12"/>
        <v>0</v>
      </c>
      <c r="N29" s="8">
        <f t="shared" si="12"/>
        <v>10000</v>
      </c>
      <c r="O29" s="16">
        <f t="shared" si="2"/>
        <v>108.33333333333333</v>
      </c>
    </row>
    <row r="30" spans="1:15" ht="57" customHeight="1" outlineLevel="1">
      <c r="A30" s="11" t="s">
        <v>194</v>
      </c>
      <c r="B30" s="12" t="s">
        <v>28</v>
      </c>
      <c r="C30" s="3">
        <f>SUM(C31+C39+C42+C45+C48)</f>
        <v>6055519</v>
      </c>
      <c r="D30" s="3">
        <f aca="true" t="shared" si="13" ref="D30:J30">SUM(D31+D39+D42+D45+D48)</f>
        <v>0</v>
      </c>
      <c r="E30" s="3">
        <f t="shared" si="13"/>
        <v>0</v>
      </c>
      <c r="F30" s="3">
        <f t="shared" si="13"/>
        <v>6055519</v>
      </c>
      <c r="G30" s="3">
        <f t="shared" si="13"/>
        <v>14865257.940000001</v>
      </c>
      <c r="H30" s="3">
        <f t="shared" si="13"/>
        <v>6849381.49</v>
      </c>
      <c r="I30" s="3">
        <f t="shared" si="13"/>
        <v>3281807.5</v>
      </c>
      <c r="J30" s="3">
        <f t="shared" si="13"/>
        <v>4734068.949999999</v>
      </c>
      <c r="K30" s="3">
        <f>SUM(K31+K39+K42+K45+K48)</f>
        <v>8809738.94</v>
      </c>
      <c r="L30" s="3">
        <f>SUM(L31+L39+L42+L45+L48)</f>
        <v>2849381.49</v>
      </c>
      <c r="M30" s="3">
        <f>SUM(M31+M39+M42+M45+M48)</f>
        <v>281807.5</v>
      </c>
      <c r="N30" s="3">
        <f>SUM(N31+N39+N42+N45+N48)</f>
        <v>-1679551.3199999998</v>
      </c>
      <c r="O30" s="16">
        <f t="shared" si="2"/>
        <v>245.48280568519397</v>
      </c>
    </row>
    <row r="31" spans="1:15" ht="57" customHeight="1" outlineLevel="2">
      <c r="A31" s="11" t="s">
        <v>29</v>
      </c>
      <c r="B31" s="12" t="s">
        <v>30</v>
      </c>
      <c r="C31" s="3">
        <f aca="true" t="shared" si="14" ref="C31:N31">SUM(C32)</f>
        <v>4459336.67</v>
      </c>
      <c r="D31" s="3">
        <f t="shared" si="14"/>
        <v>0</v>
      </c>
      <c r="E31" s="3">
        <f t="shared" si="14"/>
        <v>0</v>
      </c>
      <c r="F31" s="3">
        <f t="shared" si="14"/>
        <v>4459336.67</v>
      </c>
      <c r="G31" s="3">
        <f t="shared" si="14"/>
        <v>9202178.38</v>
      </c>
      <c r="H31" s="3">
        <f t="shared" si="14"/>
        <v>4000000</v>
      </c>
      <c r="I31" s="3">
        <f t="shared" si="14"/>
        <v>3000000</v>
      </c>
      <c r="J31" s="3">
        <f t="shared" si="14"/>
        <v>2202178.38</v>
      </c>
      <c r="K31" s="3">
        <f t="shared" si="14"/>
        <v>4742841.71</v>
      </c>
      <c r="L31" s="3">
        <f t="shared" si="14"/>
        <v>0</v>
      </c>
      <c r="M31" s="3">
        <f t="shared" si="14"/>
        <v>0</v>
      </c>
      <c r="N31" s="3">
        <f t="shared" si="14"/>
        <v>-2615259.5599999996</v>
      </c>
      <c r="O31" s="16">
        <f t="shared" si="2"/>
        <v>206.35756079838666</v>
      </c>
    </row>
    <row r="32" spans="1:15" ht="28.5" customHeight="1" outlineLevel="4">
      <c r="A32" s="11" t="s">
        <v>31</v>
      </c>
      <c r="B32" s="12" t="s">
        <v>32</v>
      </c>
      <c r="C32" s="3">
        <f>SUM(C33:C38)</f>
        <v>4459336.67</v>
      </c>
      <c r="D32" s="3">
        <f>SUM(D33:D34)</f>
        <v>0</v>
      </c>
      <c r="E32" s="3">
        <f>SUM(E33:E38)</f>
        <v>0</v>
      </c>
      <c r="F32" s="3">
        <f>SUM(F33:F38)</f>
        <v>4459336.67</v>
      </c>
      <c r="G32" s="3">
        <f>SUM(G33:G38)</f>
        <v>9202178.38</v>
      </c>
      <c r="H32" s="3">
        <f>SUM(H33:H35)</f>
        <v>4000000</v>
      </c>
      <c r="I32" s="3">
        <f>SUM(I33:I36)</f>
        <v>3000000</v>
      </c>
      <c r="J32" s="3">
        <f>SUM(J33:J38)</f>
        <v>2202178.38</v>
      </c>
      <c r="K32" s="3">
        <f>SUM(K33:K38)</f>
        <v>4742841.71</v>
      </c>
      <c r="L32" s="3">
        <f>SUM(L33:L34)</f>
        <v>0</v>
      </c>
      <c r="M32" s="3">
        <f>SUM(M33:M34)</f>
        <v>0</v>
      </c>
      <c r="N32" s="3">
        <f>SUM(N33:N34)</f>
        <v>-2615259.5599999996</v>
      </c>
      <c r="O32" s="16">
        <f t="shared" si="2"/>
        <v>206.35756079838666</v>
      </c>
    </row>
    <row r="33" spans="1:15" ht="42.75" customHeight="1" outlineLevel="6">
      <c r="A33" s="9" t="s">
        <v>34</v>
      </c>
      <c r="B33" s="10" t="s">
        <v>33</v>
      </c>
      <c r="C33" s="6">
        <f aca="true" t="shared" si="15" ref="C33:C38">SUM(D33:F33)</f>
        <v>2179157.87</v>
      </c>
      <c r="D33" s="6"/>
      <c r="E33" s="6"/>
      <c r="F33" s="6">
        <v>2179157.87</v>
      </c>
      <c r="G33" s="8">
        <f aca="true" t="shared" si="16" ref="G33:G38">SUM(H33:J33)</f>
        <v>328357.79</v>
      </c>
      <c r="H33" s="8"/>
      <c r="I33" s="8"/>
      <c r="J33" s="8">
        <v>328357.79</v>
      </c>
      <c r="K33" s="8">
        <f aca="true" t="shared" si="17" ref="K33:K38">SUM(L33:N33)</f>
        <v>-1850800.08</v>
      </c>
      <c r="L33" s="8">
        <f aca="true" t="shared" si="18" ref="L33:L38">SUM(H33-D33)</f>
        <v>0</v>
      </c>
      <c r="M33" s="8">
        <f aca="true" t="shared" si="19" ref="M33:N38">SUM(I33-E33)</f>
        <v>0</v>
      </c>
      <c r="N33" s="8">
        <f t="shared" si="19"/>
        <v>-1850800.08</v>
      </c>
      <c r="O33" s="16"/>
    </row>
    <row r="34" spans="1:15" ht="42.75" customHeight="1" outlineLevel="6">
      <c r="A34" s="9" t="s">
        <v>36</v>
      </c>
      <c r="B34" s="10" t="s">
        <v>35</v>
      </c>
      <c r="C34" s="6">
        <f t="shared" si="15"/>
        <v>2280178.8</v>
      </c>
      <c r="D34" s="6"/>
      <c r="E34" s="6"/>
      <c r="F34" s="6">
        <v>2280178.8</v>
      </c>
      <c r="G34" s="8">
        <f t="shared" si="16"/>
        <v>1515719.32</v>
      </c>
      <c r="H34" s="8"/>
      <c r="I34" s="8"/>
      <c r="J34" s="8">
        <v>1515719.32</v>
      </c>
      <c r="K34" s="8">
        <f t="shared" si="17"/>
        <v>-764459.4799999997</v>
      </c>
      <c r="L34" s="8">
        <f t="shared" si="18"/>
        <v>0</v>
      </c>
      <c r="M34" s="8">
        <f t="shared" si="19"/>
        <v>0</v>
      </c>
      <c r="N34" s="8">
        <f t="shared" si="19"/>
        <v>-764459.4799999997</v>
      </c>
      <c r="O34" s="16">
        <f t="shared" si="2"/>
        <v>66.47370460597215</v>
      </c>
    </row>
    <row r="35" spans="1:15" ht="71.25" customHeight="1" outlineLevel="6">
      <c r="A35" s="22" t="s">
        <v>182</v>
      </c>
      <c r="B35" s="10" t="s">
        <v>181</v>
      </c>
      <c r="C35" s="6">
        <f t="shared" si="15"/>
        <v>0</v>
      </c>
      <c r="D35" s="6"/>
      <c r="E35" s="6"/>
      <c r="F35" s="6"/>
      <c r="G35" s="8">
        <f t="shared" si="16"/>
        <v>4000000</v>
      </c>
      <c r="H35" s="8">
        <v>4000000</v>
      </c>
      <c r="I35" s="8"/>
      <c r="J35" s="8"/>
      <c r="K35" s="8">
        <f t="shared" si="17"/>
        <v>4000000</v>
      </c>
      <c r="L35" s="8">
        <f t="shared" si="18"/>
        <v>4000000</v>
      </c>
      <c r="M35" s="8">
        <f t="shared" si="19"/>
        <v>0</v>
      </c>
      <c r="N35" s="8">
        <f t="shared" si="19"/>
        <v>0</v>
      </c>
      <c r="O35" s="16" t="e">
        <f t="shared" si="2"/>
        <v>#DIV/0!</v>
      </c>
    </row>
    <row r="36" spans="1:15" ht="92.25" customHeight="1" outlineLevel="6">
      <c r="A36" s="9" t="s">
        <v>146</v>
      </c>
      <c r="B36" s="10" t="s">
        <v>144</v>
      </c>
      <c r="C36" s="6">
        <f t="shared" si="15"/>
        <v>0</v>
      </c>
      <c r="D36" s="6"/>
      <c r="E36" s="6"/>
      <c r="F36" s="6"/>
      <c r="G36" s="8">
        <f t="shared" si="16"/>
        <v>3000000</v>
      </c>
      <c r="H36" s="8"/>
      <c r="I36" s="8">
        <v>3000000</v>
      </c>
      <c r="J36" s="8"/>
      <c r="K36" s="8">
        <f t="shared" si="17"/>
        <v>3000000</v>
      </c>
      <c r="L36" s="8">
        <f t="shared" si="18"/>
        <v>0</v>
      </c>
      <c r="M36" s="8">
        <f t="shared" si="19"/>
        <v>3000000</v>
      </c>
      <c r="N36" s="8">
        <f t="shared" si="19"/>
        <v>0</v>
      </c>
      <c r="O36" s="16" t="e">
        <f t="shared" si="2"/>
        <v>#DIV/0!</v>
      </c>
    </row>
    <row r="37" spans="1:15" ht="88.5" customHeight="1" outlineLevel="6">
      <c r="A37" s="22" t="s">
        <v>184</v>
      </c>
      <c r="B37" s="10" t="s">
        <v>183</v>
      </c>
      <c r="C37" s="6">
        <f t="shared" si="15"/>
        <v>0</v>
      </c>
      <c r="D37" s="6"/>
      <c r="E37" s="6"/>
      <c r="F37" s="6"/>
      <c r="G37" s="8">
        <f t="shared" si="16"/>
        <v>200206.46</v>
      </c>
      <c r="H37" s="8"/>
      <c r="I37" s="8"/>
      <c r="J37" s="8">
        <v>200206.46</v>
      </c>
      <c r="K37" s="8">
        <f t="shared" si="17"/>
        <v>200206.46</v>
      </c>
      <c r="L37" s="8">
        <f t="shared" si="18"/>
        <v>0</v>
      </c>
      <c r="M37" s="8">
        <f t="shared" si="19"/>
        <v>0</v>
      </c>
      <c r="N37" s="8">
        <f t="shared" si="19"/>
        <v>200206.46</v>
      </c>
      <c r="O37" s="16" t="e">
        <f t="shared" si="2"/>
        <v>#DIV/0!</v>
      </c>
    </row>
    <row r="38" spans="1:15" ht="93.75" customHeight="1" outlineLevel="6">
      <c r="A38" s="9" t="s">
        <v>147</v>
      </c>
      <c r="B38" s="10" t="s">
        <v>145</v>
      </c>
      <c r="C38" s="6">
        <f t="shared" si="15"/>
        <v>0</v>
      </c>
      <c r="D38" s="6"/>
      <c r="E38" s="6"/>
      <c r="F38" s="6"/>
      <c r="G38" s="8">
        <f t="shared" si="16"/>
        <v>157894.81</v>
      </c>
      <c r="H38" s="8"/>
      <c r="I38" s="8"/>
      <c r="J38" s="8">
        <v>157894.81</v>
      </c>
      <c r="K38" s="8">
        <f t="shared" si="17"/>
        <v>157894.81</v>
      </c>
      <c r="L38" s="8">
        <f t="shared" si="18"/>
        <v>0</v>
      </c>
      <c r="M38" s="8"/>
      <c r="N38" s="8">
        <f t="shared" si="19"/>
        <v>157894.81</v>
      </c>
      <c r="O38" s="16" t="e">
        <f t="shared" si="2"/>
        <v>#DIV/0!</v>
      </c>
    </row>
    <row r="39" spans="1:15" ht="30" customHeight="1" outlineLevel="2">
      <c r="A39" s="11" t="s">
        <v>37</v>
      </c>
      <c r="B39" s="12" t="s">
        <v>38</v>
      </c>
      <c r="C39" s="3">
        <f aca="true" t="shared" si="20" ref="C39:N40">SUM(C40)</f>
        <v>704762.5</v>
      </c>
      <c r="D39" s="3">
        <f t="shared" si="20"/>
        <v>0</v>
      </c>
      <c r="E39" s="3">
        <f t="shared" si="20"/>
        <v>0</v>
      </c>
      <c r="F39" s="3">
        <f t="shared" si="20"/>
        <v>704762.5</v>
      </c>
      <c r="G39" s="3">
        <f t="shared" si="20"/>
        <v>1177100.46</v>
      </c>
      <c r="H39" s="3">
        <f t="shared" si="20"/>
        <v>0</v>
      </c>
      <c r="I39" s="3">
        <f t="shared" si="20"/>
        <v>0</v>
      </c>
      <c r="J39" s="3">
        <f t="shared" si="20"/>
        <v>1177100.46</v>
      </c>
      <c r="K39" s="3">
        <f t="shared" si="20"/>
        <v>472337.95999999996</v>
      </c>
      <c r="L39" s="3">
        <f t="shared" si="20"/>
        <v>0</v>
      </c>
      <c r="M39" s="3">
        <f t="shared" si="20"/>
        <v>0</v>
      </c>
      <c r="N39" s="3">
        <f t="shared" si="20"/>
        <v>472337.95999999996</v>
      </c>
      <c r="O39" s="16">
        <f t="shared" si="2"/>
        <v>167.0208701512921</v>
      </c>
    </row>
    <row r="40" spans="1:15" ht="42.75" customHeight="1" outlineLevel="4">
      <c r="A40" s="11" t="s">
        <v>39</v>
      </c>
      <c r="B40" s="12" t="s">
        <v>40</v>
      </c>
      <c r="C40" s="3">
        <f t="shared" si="20"/>
        <v>704762.5</v>
      </c>
      <c r="D40" s="3">
        <f t="shared" si="20"/>
        <v>0</v>
      </c>
      <c r="E40" s="3">
        <f t="shared" si="20"/>
        <v>0</v>
      </c>
      <c r="F40" s="3">
        <f t="shared" si="20"/>
        <v>704762.5</v>
      </c>
      <c r="G40" s="3">
        <f t="shared" si="20"/>
        <v>1177100.46</v>
      </c>
      <c r="H40" s="3">
        <f t="shared" si="20"/>
        <v>0</v>
      </c>
      <c r="I40" s="3">
        <f t="shared" si="20"/>
        <v>0</v>
      </c>
      <c r="J40" s="3">
        <f t="shared" si="20"/>
        <v>1177100.46</v>
      </c>
      <c r="K40" s="3">
        <f t="shared" si="20"/>
        <v>472337.95999999996</v>
      </c>
      <c r="L40" s="3">
        <f t="shared" si="20"/>
        <v>0</v>
      </c>
      <c r="M40" s="3">
        <f t="shared" si="20"/>
        <v>0</v>
      </c>
      <c r="N40" s="3">
        <f t="shared" si="20"/>
        <v>472337.95999999996</v>
      </c>
      <c r="O40" s="16">
        <f t="shared" si="2"/>
        <v>167.0208701512921</v>
      </c>
    </row>
    <row r="41" spans="1:15" ht="28.5" customHeight="1" outlineLevel="6">
      <c r="A41" s="9" t="s">
        <v>42</v>
      </c>
      <c r="B41" s="10" t="s">
        <v>41</v>
      </c>
      <c r="C41" s="6">
        <f>SUM(D41:F41)</f>
        <v>704762.5</v>
      </c>
      <c r="D41" s="6"/>
      <c r="E41" s="6"/>
      <c r="F41" s="6">
        <v>704762.5</v>
      </c>
      <c r="G41" s="8">
        <f>SUM(H41:J41)</f>
        <v>1177100.46</v>
      </c>
      <c r="H41" s="8"/>
      <c r="I41" s="8"/>
      <c r="J41" s="8">
        <v>1177100.46</v>
      </c>
      <c r="K41" s="8">
        <f>SUM(L41:N41)</f>
        <v>472337.95999999996</v>
      </c>
      <c r="L41" s="8">
        <f>SUM(H41-D41)</f>
        <v>0</v>
      </c>
      <c r="M41" s="8">
        <f>SUM(I41-E41)</f>
        <v>0</v>
      </c>
      <c r="N41" s="8">
        <f>SUM(J41-F41)</f>
        <v>472337.95999999996</v>
      </c>
      <c r="O41" s="16">
        <f t="shared" si="2"/>
        <v>167.0208701512921</v>
      </c>
    </row>
    <row r="42" spans="1:15" ht="42.75" customHeight="1" outlineLevel="2">
      <c r="A42" s="11" t="s">
        <v>43</v>
      </c>
      <c r="B42" s="12" t="s">
        <v>44</v>
      </c>
      <c r="C42" s="3">
        <f aca="true" t="shared" si="21" ref="C42:N43">SUM(C43)</f>
        <v>65139.66</v>
      </c>
      <c r="D42" s="3">
        <f t="shared" si="21"/>
        <v>0</v>
      </c>
      <c r="E42" s="3">
        <f t="shared" si="21"/>
        <v>0</v>
      </c>
      <c r="F42" s="3">
        <f t="shared" si="21"/>
        <v>65139.66</v>
      </c>
      <c r="G42" s="3">
        <f t="shared" si="21"/>
        <v>7320.96</v>
      </c>
      <c r="H42" s="3">
        <f t="shared" si="21"/>
        <v>0</v>
      </c>
      <c r="I42" s="3">
        <f t="shared" si="21"/>
        <v>0</v>
      </c>
      <c r="J42" s="3">
        <f t="shared" si="21"/>
        <v>7320.96</v>
      </c>
      <c r="K42" s="3">
        <f t="shared" si="21"/>
        <v>-57818.700000000004</v>
      </c>
      <c r="L42" s="3">
        <f t="shared" si="21"/>
        <v>0</v>
      </c>
      <c r="M42" s="3">
        <f t="shared" si="21"/>
        <v>0</v>
      </c>
      <c r="N42" s="3">
        <f t="shared" si="21"/>
        <v>-57818.700000000004</v>
      </c>
      <c r="O42" s="16"/>
    </row>
    <row r="43" spans="1:15" ht="42.75" customHeight="1" outlineLevel="4">
      <c r="A43" s="11" t="s">
        <v>45</v>
      </c>
      <c r="B43" s="12" t="s">
        <v>46</v>
      </c>
      <c r="C43" s="3">
        <f t="shared" si="21"/>
        <v>65139.66</v>
      </c>
      <c r="D43" s="3">
        <f t="shared" si="21"/>
        <v>0</v>
      </c>
      <c r="E43" s="3">
        <f t="shared" si="21"/>
        <v>0</v>
      </c>
      <c r="F43" s="3">
        <f t="shared" si="21"/>
        <v>65139.66</v>
      </c>
      <c r="G43" s="3">
        <f t="shared" si="21"/>
        <v>7320.96</v>
      </c>
      <c r="H43" s="3">
        <f t="shared" si="21"/>
        <v>0</v>
      </c>
      <c r="I43" s="3">
        <f t="shared" si="21"/>
        <v>0</v>
      </c>
      <c r="J43" s="3">
        <f t="shared" si="21"/>
        <v>7320.96</v>
      </c>
      <c r="K43" s="3">
        <f t="shared" si="21"/>
        <v>-57818.700000000004</v>
      </c>
      <c r="L43" s="3">
        <f t="shared" si="21"/>
        <v>0</v>
      </c>
      <c r="M43" s="3">
        <f t="shared" si="21"/>
        <v>0</v>
      </c>
      <c r="N43" s="3">
        <f t="shared" si="21"/>
        <v>-57818.700000000004</v>
      </c>
      <c r="O43" s="16"/>
    </row>
    <row r="44" spans="1:15" ht="28.5" customHeight="1" outlineLevel="6">
      <c r="A44" s="9" t="s">
        <v>48</v>
      </c>
      <c r="B44" s="10" t="s">
        <v>47</v>
      </c>
      <c r="C44" s="6">
        <f>SUM(D44:F44)</f>
        <v>65139.66</v>
      </c>
      <c r="D44" s="6"/>
      <c r="E44" s="6"/>
      <c r="F44" s="6">
        <v>65139.66</v>
      </c>
      <c r="G44" s="8">
        <f>SUM(H44:J44)</f>
        <v>7320.96</v>
      </c>
      <c r="H44" s="8"/>
      <c r="I44" s="8"/>
      <c r="J44" s="8">
        <v>7320.96</v>
      </c>
      <c r="K44" s="8">
        <f>SUM(L44:N44)</f>
        <v>-57818.700000000004</v>
      </c>
      <c r="L44" s="8">
        <f>SUM(H44-D44)</f>
        <v>0</v>
      </c>
      <c r="M44" s="8">
        <f>SUM(I44-E44)</f>
        <v>0</v>
      </c>
      <c r="N44" s="8">
        <f>SUM(J44-F44)</f>
        <v>-57818.700000000004</v>
      </c>
      <c r="O44" s="16"/>
    </row>
    <row r="45" spans="1:15" ht="28.5" customHeight="1" outlineLevel="2">
      <c r="A45" s="11" t="s">
        <v>49</v>
      </c>
      <c r="B45" s="12" t="s">
        <v>50</v>
      </c>
      <c r="C45" s="3">
        <f aca="true" t="shared" si="22" ref="C45:N46">SUM(C46)</f>
        <v>826280.17</v>
      </c>
      <c r="D45" s="3">
        <f t="shared" si="22"/>
        <v>0</v>
      </c>
      <c r="E45" s="3">
        <f t="shared" si="22"/>
        <v>0</v>
      </c>
      <c r="F45" s="3">
        <f t="shared" si="22"/>
        <v>826280.17</v>
      </c>
      <c r="G45" s="3">
        <f t="shared" si="22"/>
        <v>975224.18</v>
      </c>
      <c r="H45" s="3">
        <f t="shared" si="22"/>
        <v>0</v>
      </c>
      <c r="I45" s="3">
        <f t="shared" si="22"/>
        <v>0</v>
      </c>
      <c r="J45" s="3">
        <f t="shared" si="22"/>
        <v>975224.18</v>
      </c>
      <c r="K45" s="3">
        <f t="shared" si="22"/>
        <v>148944.01</v>
      </c>
      <c r="L45" s="3">
        <f t="shared" si="22"/>
        <v>0</v>
      </c>
      <c r="M45" s="3">
        <f t="shared" si="22"/>
        <v>0</v>
      </c>
      <c r="N45" s="3">
        <f t="shared" si="22"/>
        <v>148944.01</v>
      </c>
      <c r="O45" s="16">
        <f t="shared" si="2"/>
        <v>118.02584830276153</v>
      </c>
    </row>
    <row r="46" spans="1:15" ht="42.75" customHeight="1" outlineLevel="4">
      <c r="A46" s="11" t="s">
        <v>51</v>
      </c>
      <c r="B46" s="12" t="s">
        <v>52</v>
      </c>
      <c r="C46" s="3">
        <f t="shared" si="22"/>
        <v>826280.17</v>
      </c>
      <c r="D46" s="3">
        <f t="shared" si="22"/>
        <v>0</v>
      </c>
      <c r="E46" s="3">
        <f t="shared" si="22"/>
        <v>0</v>
      </c>
      <c r="F46" s="3">
        <f t="shared" si="22"/>
        <v>826280.17</v>
      </c>
      <c r="G46" s="3">
        <f t="shared" si="22"/>
        <v>975224.18</v>
      </c>
      <c r="H46" s="3">
        <f t="shared" si="22"/>
        <v>0</v>
      </c>
      <c r="I46" s="3">
        <f t="shared" si="22"/>
        <v>0</v>
      </c>
      <c r="J46" s="3">
        <f t="shared" si="22"/>
        <v>975224.18</v>
      </c>
      <c r="K46" s="3">
        <f t="shared" si="22"/>
        <v>148944.01</v>
      </c>
      <c r="L46" s="3">
        <f t="shared" si="22"/>
        <v>0</v>
      </c>
      <c r="M46" s="3">
        <f t="shared" si="22"/>
        <v>0</v>
      </c>
      <c r="N46" s="3">
        <f t="shared" si="22"/>
        <v>148944.01</v>
      </c>
      <c r="O46" s="16">
        <f t="shared" si="2"/>
        <v>118.02584830276153</v>
      </c>
    </row>
    <row r="47" spans="1:15" ht="42.75" customHeight="1" outlineLevel="6">
      <c r="A47" s="9" t="s">
        <v>54</v>
      </c>
      <c r="B47" s="10" t="s">
        <v>53</v>
      </c>
      <c r="C47" s="6">
        <f>SUM(D47:F47)</f>
        <v>826280.17</v>
      </c>
      <c r="D47" s="6"/>
      <c r="E47" s="6"/>
      <c r="F47" s="6">
        <v>826280.17</v>
      </c>
      <c r="G47" s="8">
        <f>SUM(H47:J47)</f>
        <v>975224.18</v>
      </c>
      <c r="H47" s="8"/>
      <c r="I47" s="8"/>
      <c r="J47" s="8">
        <v>975224.18</v>
      </c>
      <c r="K47" s="8">
        <f>SUM(L47:N47)</f>
        <v>148944.01</v>
      </c>
      <c r="L47" s="8">
        <f>SUM(H47-D47)</f>
        <v>0</v>
      </c>
      <c r="M47" s="8">
        <f>SUM(I47-E47)</f>
        <v>0</v>
      </c>
      <c r="N47" s="8">
        <f>SUM(J47-F47)</f>
        <v>148944.01</v>
      </c>
      <c r="O47" s="16">
        <f t="shared" si="2"/>
        <v>118.02584830276153</v>
      </c>
    </row>
    <row r="48" spans="1:15" ht="78.75" customHeight="1" outlineLevel="6">
      <c r="A48" s="9" t="s">
        <v>152</v>
      </c>
      <c r="B48" s="12" t="s">
        <v>148</v>
      </c>
      <c r="C48" s="3">
        <f>SUM(D48:F48)</f>
        <v>0</v>
      </c>
      <c r="D48" s="3">
        <f>SUM(D49)</f>
        <v>0</v>
      </c>
      <c r="E48" s="3">
        <f>SUM(E49)</f>
        <v>0</v>
      </c>
      <c r="F48" s="3">
        <f>SUM(F49)</f>
        <v>0</v>
      </c>
      <c r="G48" s="13">
        <f>SUM(H48:J48)</f>
        <v>3503433.96</v>
      </c>
      <c r="H48" s="13">
        <f>SUM(H49)</f>
        <v>2849381.49</v>
      </c>
      <c r="I48" s="13">
        <f>SUM(I49)</f>
        <v>281807.5</v>
      </c>
      <c r="J48" s="13">
        <f>SUM(J49)</f>
        <v>372244.97</v>
      </c>
      <c r="K48" s="13">
        <f>SUM(L48:N48)</f>
        <v>3503433.96</v>
      </c>
      <c r="L48" s="13">
        <f>SUM(L49)</f>
        <v>2849381.49</v>
      </c>
      <c r="M48" s="13">
        <f>SUM(M49)</f>
        <v>281807.5</v>
      </c>
      <c r="N48" s="13">
        <f>SUM(N49)</f>
        <v>372244.97</v>
      </c>
      <c r="O48" s="16"/>
    </row>
    <row r="49" spans="1:15" ht="93" customHeight="1" outlineLevel="6">
      <c r="A49" s="9" t="s">
        <v>153</v>
      </c>
      <c r="B49" s="12" t="s">
        <v>149</v>
      </c>
      <c r="C49" s="3">
        <f>SUM(D49:F49)</f>
        <v>0</v>
      </c>
      <c r="D49" s="3">
        <f>SUM(D50:D51)</f>
        <v>0</v>
      </c>
      <c r="E49" s="3">
        <f>SUM(E50:E51)</f>
        <v>0</v>
      </c>
      <c r="F49" s="3">
        <f>SUM(F50:F51)</f>
        <v>0</v>
      </c>
      <c r="G49" s="13">
        <f>SUM(H49:J49)</f>
        <v>3503433.96</v>
      </c>
      <c r="H49" s="13">
        <f>SUM(H50:H51)</f>
        <v>2849381.49</v>
      </c>
      <c r="I49" s="13">
        <f>SUM(I50:I51)</f>
        <v>281807.5</v>
      </c>
      <c r="J49" s="13">
        <f>SUM(J50:J51)</f>
        <v>372244.97</v>
      </c>
      <c r="K49" s="13">
        <f>SUM(L49:N49)</f>
        <v>3503433.96</v>
      </c>
      <c r="L49" s="13">
        <f>SUM(L50:L51)</f>
        <v>2849381.49</v>
      </c>
      <c r="M49" s="13">
        <f>SUM(M50:M51)</f>
        <v>281807.5</v>
      </c>
      <c r="N49" s="13">
        <f>SUM(N50:N51)</f>
        <v>372244.97</v>
      </c>
      <c r="O49" s="16"/>
    </row>
    <row r="50" spans="1:15" ht="50.25" customHeight="1" outlineLevel="6">
      <c r="A50" s="9" t="s">
        <v>154</v>
      </c>
      <c r="B50" s="10" t="s">
        <v>150</v>
      </c>
      <c r="C50" s="6">
        <f>SUM(D50:F50)</f>
        <v>0</v>
      </c>
      <c r="D50" s="6"/>
      <c r="E50" s="6"/>
      <c r="F50" s="6"/>
      <c r="G50" s="8">
        <f>SUM(H50:J50)</f>
        <v>372244.97</v>
      </c>
      <c r="H50" s="8"/>
      <c r="I50" s="8"/>
      <c r="J50" s="8">
        <v>372244.97</v>
      </c>
      <c r="K50" s="8">
        <f>SUM(L50:N50)</f>
        <v>372244.97</v>
      </c>
      <c r="L50" s="8">
        <f aca="true" t="shared" si="23" ref="L50:N51">SUM(H50-D50)</f>
        <v>0</v>
      </c>
      <c r="M50" s="8">
        <f t="shared" si="23"/>
        <v>0</v>
      </c>
      <c r="N50" s="8">
        <f t="shared" si="23"/>
        <v>372244.97</v>
      </c>
      <c r="O50" s="16"/>
    </row>
    <row r="51" spans="1:15" ht="42.75" customHeight="1" outlineLevel="6">
      <c r="A51" s="9" t="s">
        <v>155</v>
      </c>
      <c r="B51" s="10" t="s">
        <v>151</v>
      </c>
      <c r="C51" s="6">
        <f>SUM(D51:F51)</f>
        <v>0</v>
      </c>
      <c r="D51" s="6"/>
      <c r="E51" s="6"/>
      <c r="F51" s="6"/>
      <c r="G51" s="8">
        <f>SUM(H51:J51)</f>
        <v>3131188.99</v>
      </c>
      <c r="H51" s="8">
        <v>2849381.49</v>
      </c>
      <c r="I51" s="8">
        <v>281807.5</v>
      </c>
      <c r="J51" s="8"/>
      <c r="K51" s="8">
        <f>SUM(L51:N51)</f>
        <v>3131188.99</v>
      </c>
      <c r="L51" s="8">
        <f t="shared" si="23"/>
        <v>2849381.49</v>
      </c>
      <c r="M51" s="8">
        <f t="shared" si="23"/>
        <v>281807.5</v>
      </c>
      <c r="N51" s="8">
        <f t="shared" si="23"/>
        <v>0</v>
      </c>
      <c r="O51" s="16"/>
    </row>
    <row r="52" spans="1:15" ht="99.75" customHeight="1" outlineLevel="1">
      <c r="A52" s="11" t="s">
        <v>55</v>
      </c>
      <c r="B52" s="12" t="s">
        <v>56</v>
      </c>
      <c r="C52" s="3">
        <f aca="true" t="shared" si="24" ref="C52:J52">SUM(C53+C59+C63)</f>
        <v>3938628.88</v>
      </c>
      <c r="D52" s="3">
        <f t="shared" si="24"/>
        <v>0</v>
      </c>
      <c r="E52" s="3">
        <f t="shared" si="24"/>
        <v>0</v>
      </c>
      <c r="F52" s="3">
        <f t="shared" si="24"/>
        <v>3938628.88</v>
      </c>
      <c r="G52" s="3">
        <f t="shared" si="24"/>
        <v>25600026.83</v>
      </c>
      <c r="H52" s="3">
        <f t="shared" si="24"/>
        <v>0</v>
      </c>
      <c r="I52" s="3">
        <f t="shared" si="24"/>
        <v>19056481.64</v>
      </c>
      <c r="J52" s="3">
        <f t="shared" si="24"/>
        <v>6543545.1899999995</v>
      </c>
      <c r="K52" s="3">
        <f>SUM(K53+K59+K63)</f>
        <v>21661397.949999996</v>
      </c>
      <c r="L52" s="3">
        <f>SUM(L53+L59+L63)</f>
        <v>0</v>
      </c>
      <c r="M52" s="3">
        <f>SUM(M53+M59+M63)</f>
        <v>19056481.64</v>
      </c>
      <c r="N52" s="3">
        <f>SUM(N53+N59+N63)</f>
        <v>2604916.3100000005</v>
      </c>
      <c r="O52" s="16">
        <f t="shared" si="2"/>
        <v>649.9730644843086</v>
      </c>
    </row>
    <row r="53" spans="1:15" ht="85.5" customHeight="1" outlineLevel="2">
      <c r="A53" s="11" t="s">
        <v>57</v>
      </c>
      <c r="B53" s="12" t="s">
        <v>58</v>
      </c>
      <c r="C53" s="3">
        <f aca="true" t="shared" si="25" ref="C53:N53">SUM(C54)</f>
        <v>1851099.67</v>
      </c>
      <c r="D53" s="3">
        <f t="shared" si="25"/>
        <v>0</v>
      </c>
      <c r="E53" s="3">
        <f t="shared" si="25"/>
        <v>0</v>
      </c>
      <c r="F53" s="3">
        <f t="shared" si="25"/>
        <v>1851099.67</v>
      </c>
      <c r="G53" s="3">
        <f t="shared" si="25"/>
        <v>23971347.93</v>
      </c>
      <c r="H53" s="3">
        <f t="shared" si="25"/>
        <v>0</v>
      </c>
      <c r="I53" s="3">
        <f t="shared" si="25"/>
        <v>19056481.64</v>
      </c>
      <c r="J53" s="3">
        <f t="shared" si="25"/>
        <v>4914866.29</v>
      </c>
      <c r="K53" s="3">
        <f t="shared" si="25"/>
        <v>22120248.259999998</v>
      </c>
      <c r="L53" s="3">
        <f t="shared" si="25"/>
        <v>0</v>
      </c>
      <c r="M53" s="3">
        <f t="shared" si="25"/>
        <v>19056481.64</v>
      </c>
      <c r="N53" s="3">
        <f t="shared" si="25"/>
        <v>3063766.62</v>
      </c>
      <c r="O53" s="16">
        <f t="shared" si="2"/>
        <v>1294.978780370049</v>
      </c>
    </row>
    <row r="54" spans="1:15" ht="42.75" customHeight="1" outlineLevel="4">
      <c r="A54" s="11" t="s">
        <v>59</v>
      </c>
      <c r="B54" s="12" t="s">
        <v>60</v>
      </c>
      <c r="C54" s="3">
        <f aca="true" t="shared" si="26" ref="C54:J54">SUM(C55:C58)</f>
        <v>1851099.67</v>
      </c>
      <c r="D54" s="3">
        <f t="shared" si="26"/>
        <v>0</v>
      </c>
      <c r="E54" s="3">
        <f t="shared" si="26"/>
        <v>0</v>
      </c>
      <c r="F54" s="3">
        <f t="shared" si="26"/>
        <v>1851099.67</v>
      </c>
      <c r="G54" s="3">
        <f t="shared" si="26"/>
        <v>23971347.93</v>
      </c>
      <c r="H54" s="3">
        <f t="shared" si="26"/>
        <v>0</v>
      </c>
      <c r="I54" s="3">
        <f t="shared" si="26"/>
        <v>19056481.64</v>
      </c>
      <c r="J54" s="3">
        <f t="shared" si="26"/>
        <v>4914866.29</v>
      </c>
      <c r="K54" s="3">
        <f>SUM(K55:K58)</f>
        <v>22120248.259999998</v>
      </c>
      <c r="L54" s="3">
        <f>SUM(L55:L58)</f>
        <v>0</v>
      </c>
      <c r="M54" s="3">
        <f>SUM(M55:M58)</f>
        <v>19056481.64</v>
      </c>
      <c r="N54" s="3">
        <f>SUM(N55:N58)</f>
        <v>3063766.62</v>
      </c>
      <c r="O54" s="16">
        <f t="shared" si="2"/>
        <v>1294.978780370049</v>
      </c>
    </row>
    <row r="55" spans="1:15" ht="90" customHeight="1" outlineLevel="6">
      <c r="A55" s="9" t="s">
        <v>62</v>
      </c>
      <c r="B55" s="10" t="s">
        <v>61</v>
      </c>
      <c r="C55" s="6">
        <f>SUM(D55:F55)</f>
        <v>1851099.67</v>
      </c>
      <c r="D55" s="6"/>
      <c r="E55" s="6"/>
      <c r="F55" s="6">
        <v>1851099.67</v>
      </c>
      <c r="G55" s="8">
        <f>SUM(H55:J55)</f>
        <v>3480507.46</v>
      </c>
      <c r="H55" s="8"/>
      <c r="I55" s="8"/>
      <c r="J55" s="8">
        <v>3480507.46</v>
      </c>
      <c r="K55" s="8">
        <f>SUM(L55:N55)</f>
        <v>1629407.79</v>
      </c>
      <c r="L55" s="8">
        <f>SUM(H55-D55)</f>
        <v>0</v>
      </c>
      <c r="M55" s="8">
        <f aca="true" t="shared" si="27" ref="M55:N58">SUM(I55-E55)</f>
        <v>0</v>
      </c>
      <c r="N55" s="8">
        <f t="shared" si="27"/>
        <v>1629407.79</v>
      </c>
      <c r="O55" s="16">
        <f t="shared" si="2"/>
        <v>188.02377399807975</v>
      </c>
    </row>
    <row r="56" spans="1:15" ht="164.25" customHeight="1" outlineLevel="6">
      <c r="A56" s="9" t="s">
        <v>158</v>
      </c>
      <c r="B56" s="10" t="s">
        <v>156</v>
      </c>
      <c r="C56" s="6">
        <f>SUM(D56:F56)</f>
        <v>0</v>
      </c>
      <c r="D56" s="6"/>
      <c r="E56" s="6"/>
      <c r="F56" s="6"/>
      <c r="G56" s="8">
        <f>SUM(H56:J56)</f>
        <v>16097604.28</v>
      </c>
      <c r="H56" s="8"/>
      <c r="I56" s="8">
        <v>16097604.28</v>
      </c>
      <c r="J56" s="8"/>
      <c r="K56" s="8">
        <f>SUM(L56:N56)</f>
        <v>16097604.28</v>
      </c>
      <c r="L56" s="8">
        <f>SUM(H56-D56)</f>
        <v>0</v>
      </c>
      <c r="M56" s="8">
        <f t="shared" si="27"/>
        <v>16097604.28</v>
      </c>
      <c r="N56" s="8">
        <f t="shared" si="27"/>
        <v>0</v>
      </c>
      <c r="O56" s="16"/>
    </row>
    <row r="57" spans="1:15" ht="117" customHeight="1" outlineLevel="6">
      <c r="A57" s="9" t="s">
        <v>159</v>
      </c>
      <c r="B57" s="10" t="s">
        <v>157</v>
      </c>
      <c r="C57" s="6">
        <f>SUM(D57:F57)</f>
        <v>0</v>
      </c>
      <c r="D57" s="6"/>
      <c r="E57" s="6"/>
      <c r="F57" s="6"/>
      <c r="G57" s="8">
        <f>SUM(H57:J57)</f>
        <v>2958877.36</v>
      </c>
      <c r="H57" s="8"/>
      <c r="I57" s="8">
        <v>2958877.36</v>
      </c>
      <c r="J57" s="8"/>
      <c r="K57" s="8">
        <f>SUM(L57:N57)</f>
        <v>2958877.36</v>
      </c>
      <c r="L57" s="8">
        <f>SUM(H57-D57)</f>
        <v>0</v>
      </c>
      <c r="M57" s="8">
        <f t="shared" si="27"/>
        <v>2958877.36</v>
      </c>
      <c r="N57" s="8">
        <f t="shared" si="27"/>
        <v>0</v>
      </c>
      <c r="O57" s="16"/>
    </row>
    <row r="58" spans="1:15" ht="118.5" customHeight="1" outlineLevel="5">
      <c r="A58" s="9" t="s">
        <v>63</v>
      </c>
      <c r="B58" s="10" t="s">
        <v>137</v>
      </c>
      <c r="C58" s="6">
        <f>SUM(D58:F58)</f>
        <v>0</v>
      </c>
      <c r="D58" s="6"/>
      <c r="E58" s="6"/>
      <c r="F58" s="6"/>
      <c r="G58" s="8">
        <f>SUM(H58:J58)</f>
        <v>1434358.83</v>
      </c>
      <c r="H58" s="8"/>
      <c r="I58" s="8"/>
      <c r="J58" s="8">
        <v>1434358.83</v>
      </c>
      <c r="K58" s="8">
        <f>SUM(L58:N58)</f>
        <v>1434358.83</v>
      </c>
      <c r="L58" s="8">
        <f>SUM(H58-D58)</f>
        <v>0</v>
      </c>
      <c r="M58" s="8">
        <f t="shared" si="27"/>
        <v>0</v>
      </c>
      <c r="N58" s="8">
        <f t="shared" si="27"/>
        <v>1434358.83</v>
      </c>
      <c r="O58" s="16"/>
    </row>
    <row r="59" spans="1:15" ht="57" customHeight="1" outlineLevel="2">
      <c r="A59" s="11" t="s">
        <v>64</v>
      </c>
      <c r="B59" s="12" t="s">
        <v>65</v>
      </c>
      <c r="C59" s="3">
        <f aca="true" t="shared" si="28" ref="C59:N59">SUM(C60)</f>
        <v>893261.51</v>
      </c>
      <c r="D59" s="3">
        <f t="shared" si="28"/>
        <v>0</v>
      </c>
      <c r="E59" s="3">
        <f t="shared" si="28"/>
        <v>0</v>
      </c>
      <c r="F59" s="3">
        <f t="shared" si="28"/>
        <v>893261.51</v>
      </c>
      <c r="G59" s="3">
        <f t="shared" si="28"/>
        <v>601838.25</v>
      </c>
      <c r="H59" s="3">
        <f t="shared" si="28"/>
        <v>0</v>
      </c>
      <c r="I59" s="3">
        <f t="shared" si="28"/>
        <v>0</v>
      </c>
      <c r="J59" s="3">
        <f t="shared" si="28"/>
        <v>601838.25</v>
      </c>
      <c r="K59" s="3">
        <f t="shared" si="28"/>
        <v>-291423.26</v>
      </c>
      <c r="L59" s="3">
        <f t="shared" si="28"/>
        <v>0</v>
      </c>
      <c r="M59" s="3">
        <f t="shared" si="28"/>
        <v>0</v>
      </c>
      <c r="N59" s="3">
        <f t="shared" si="28"/>
        <v>-291423.26</v>
      </c>
      <c r="O59" s="16">
        <f t="shared" si="2"/>
        <v>67.37537028769995</v>
      </c>
    </row>
    <row r="60" spans="1:15" ht="42.75" customHeight="1" outlineLevel="4">
      <c r="A60" s="11" t="s">
        <v>66</v>
      </c>
      <c r="B60" s="12" t="s">
        <v>67</v>
      </c>
      <c r="C60" s="3">
        <f aca="true" t="shared" si="29" ref="C60:J60">SUM(C61:C62)</f>
        <v>893261.51</v>
      </c>
      <c r="D60" s="3">
        <f t="shared" si="29"/>
        <v>0</v>
      </c>
      <c r="E60" s="3">
        <f t="shared" si="29"/>
        <v>0</v>
      </c>
      <c r="F60" s="3">
        <f t="shared" si="29"/>
        <v>893261.51</v>
      </c>
      <c r="G60" s="3">
        <f t="shared" si="29"/>
        <v>601838.25</v>
      </c>
      <c r="H60" s="3">
        <f t="shared" si="29"/>
        <v>0</v>
      </c>
      <c r="I60" s="3">
        <f t="shared" si="29"/>
        <v>0</v>
      </c>
      <c r="J60" s="3">
        <f t="shared" si="29"/>
        <v>601838.25</v>
      </c>
      <c r="K60" s="3">
        <f>SUM(K61:K62)</f>
        <v>-291423.26</v>
      </c>
      <c r="L60" s="3">
        <f>SUM(L61:L62)</f>
        <v>0</v>
      </c>
      <c r="M60" s="3">
        <f>SUM(M61:M62)</f>
        <v>0</v>
      </c>
      <c r="N60" s="3">
        <f>SUM(N61:N62)</f>
        <v>-291423.26</v>
      </c>
      <c r="O60" s="16">
        <f t="shared" si="2"/>
        <v>67.37537028769995</v>
      </c>
    </row>
    <row r="61" spans="1:15" ht="28.5" customHeight="1" outlineLevel="6">
      <c r="A61" s="9" t="s">
        <v>69</v>
      </c>
      <c r="B61" s="10" t="s">
        <v>68</v>
      </c>
      <c r="C61" s="6">
        <f>SUM(D61:F61)</f>
        <v>641700.11</v>
      </c>
      <c r="D61" s="6"/>
      <c r="E61" s="6"/>
      <c r="F61" s="6">
        <v>641700.11</v>
      </c>
      <c r="G61" s="8">
        <f>SUM(H61:J61)</f>
        <v>395760.43</v>
      </c>
      <c r="H61" s="8"/>
      <c r="I61" s="8"/>
      <c r="J61" s="8">
        <v>395760.43</v>
      </c>
      <c r="K61" s="8">
        <f>SUM(L61:N61)</f>
        <v>-245939.68</v>
      </c>
      <c r="L61" s="8">
        <f aca="true" t="shared" si="30" ref="L61:N62">SUM(H61-D61)</f>
        <v>0</v>
      </c>
      <c r="M61" s="8">
        <f t="shared" si="30"/>
        <v>0</v>
      </c>
      <c r="N61" s="8">
        <f t="shared" si="30"/>
        <v>-245939.68</v>
      </c>
      <c r="O61" s="16">
        <f t="shared" si="2"/>
        <v>61.673735726802356</v>
      </c>
    </row>
    <row r="62" spans="1:15" ht="57" customHeight="1" outlineLevel="6">
      <c r="A62" s="9" t="s">
        <v>71</v>
      </c>
      <c r="B62" s="10" t="s">
        <v>70</v>
      </c>
      <c r="C62" s="6">
        <f>SUM(D62:F62)</f>
        <v>251561.4</v>
      </c>
      <c r="D62" s="6"/>
      <c r="E62" s="6"/>
      <c r="F62" s="6">
        <v>251561.4</v>
      </c>
      <c r="G62" s="8">
        <f>SUM(H62:J62)</f>
        <v>206077.82</v>
      </c>
      <c r="H62" s="8"/>
      <c r="I62" s="8"/>
      <c r="J62" s="8">
        <v>206077.82</v>
      </c>
      <c r="K62" s="8">
        <f>SUM(L62:N62)</f>
        <v>-45483.57999999999</v>
      </c>
      <c r="L62" s="8">
        <f t="shared" si="30"/>
        <v>0</v>
      </c>
      <c r="M62" s="8">
        <f t="shared" si="30"/>
        <v>0</v>
      </c>
      <c r="N62" s="8">
        <f t="shared" si="30"/>
        <v>-45483.57999999999</v>
      </c>
      <c r="O62" s="16">
        <f t="shared" si="2"/>
        <v>81.91949162311866</v>
      </c>
    </row>
    <row r="63" spans="1:15" ht="71.25" customHeight="1" outlineLevel="2">
      <c r="A63" s="11" t="s">
        <v>72</v>
      </c>
      <c r="B63" s="12" t="s">
        <v>73</v>
      </c>
      <c r="C63" s="3">
        <f aca="true" t="shared" si="31" ref="C63:J63">SUM(C64+C67)</f>
        <v>1194267.7</v>
      </c>
      <c r="D63" s="3">
        <f t="shared" si="31"/>
        <v>0</v>
      </c>
      <c r="E63" s="3">
        <f t="shared" si="31"/>
        <v>0</v>
      </c>
      <c r="F63" s="3">
        <f t="shared" si="31"/>
        <v>1194267.7</v>
      </c>
      <c r="G63" s="3">
        <f t="shared" si="31"/>
        <v>1026840.6499999999</v>
      </c>
      <c r="H63" s="3">
        <f t="shared" si="31"/>
        <v>0</v>
      </c>
      <c r="I63" s="3">
        <f t="shared" si="31"/>
        <v>0</v>
      </c>
      <c r="J63" s="3">
        <f t="shared" si="31"/>
        <v>1026840.6499999999</v>
      </c>
      <c r="K63" s="3">
        <f>SUM(K64+K67)</f>
        <v>-167427.05000000005</v>
      </c>
      <c r="L63" s="3">
        <f>SUM(L64+L67)</f>
        <v>0</v>
      </c>
      <c r="M63" s="3">
        <f>SUM(M64+M67)</f>
        <v>0</v>
      </c>
      <c r="N63" s="3">
        <f>SUM(N64+N67)</f>
        <v>-167427.05000000005</v>
      </c>
      <c r="O63" s="16">
        <f t="shared" si="2"/>
        <v>85.98077717416287</v>
      </c>
    </row>
    <row r="64" spans="1:15" ht="28.5" customHeight="1" outlineLevel="4">
      <c r="A64" s="11" t="s">
        <v>74</v>
      </c>
      <c r="B64" s="12" t="s">
        <v>75</v>
      </c>
      <c r="C64" s="3">
        <f aca="true" t="shared" si="32" ref="C64:J64">SUM(C65:C66)</f>
        <v>698707.7</v>
      </c>
      <c r="D64" s="3">
        <f t="shared" si="32"/>
        <v>0</v>
      </c>
      <c r="E64" s="3">
        <f t="shared" si="32"/>
        <v>0</v>
      </c>
      <c r="F64" s="3">
        <f t="shared" si="32"/>
        <v>698707.7</v>
      </c>
      <c r="G64" s="3">
        <f t="shared" si="32"/>
        <v>516268.8</v>
      </c>
      <c r="H64" s="3">
        <f t="shared" si="32"/>
        <v>0</v>
      </c>
      <c r="I64" s="3">
        <f t="shared" si="32"/>
        <v>0</v>
      </c>
      <c r="J64" s="3">
        <f t="shared" si="32"/>
        <v>516268.8</v>
      </c>
      <c r="K64" s="3">
        <f>SUM(K65:K66)</f>
        <v>-182438.90000000002</v>
      </c>
      <c r="L64" s="3">
        <f>SUM(L65:L66)</f>
        <v>0</v>
      </c>
      <c r="M64" s="3">
        <f>SUM(M65:M66)</f>
        <v>0</v>
      </c>
      <c r="N64" s="3">
        <f>SUM(N65:N66)</f>
        <v>-182438.90000000002</v>
      </c>
      <c r="O64" s="16">
        <f t="shared" si="2"/>
        <v>73.88909554023807</v>
      </c>
    </row>
    <row r="65" spans="1:15" ht="28.5" customHeight="1" outlineLevel="6">
      <c r="A65" s="9" t="s">
        <v>77</v>
      </c>
      <c r="B65" s="10" t="s">
        <v>76</v>
      </c>
      <c r="C65" s="6">
        <f>SUM(D65:F65)</f>
        <v>245000</v>
      </c>
      <c r="D65" s="6"/>
      <c r="E65" s="6"/>
      <c r="F65" s="6">
        <v>245000</v>
      </c>
      <c r="G65" s="8">
        <f>SUM(H65:J65)</f>
        <v>32559</v>
      </c>
      <c r="H65" s="8"/>
      <c r="I65" s="8"/>
      <c r="J65" s="8">
        <v>32559</v>
      </c>
      <c r="K65" s="8">
        <f>SUM(L65:N65)</f>
        <v>-212441</v>
      </c>
      <c r="L65" s="8">
        <f aca="true" t="shared" si="33" ref="L65:N66">SUM(H65-D65)</f>
        <v>0</v>
      </c>
      <c r="M65" s="8">
        <f t="shared" si="33"/>
        <v>0</v>
      </c>
      <c r="N65" s="8">
        <f t="shared" si="33"/>
        <v>-212441</v>
      </c>
      <c r="O65" s="16">
        <f t="shared" si="2"/>
        <v>13.289387755102041</v>
      </c>
    </row>
    <row r="66" spans="1:15" ht="42.75" customHeight="1" outlineLevel="6">
      <c r="A66" s="9" t="s">
        <v>79</v>
      </c>
      <c r="B66" s="10" t="s">
        <v>78</v>
      </c>
      <c r="C66" s="6">
        <f>SUM(D66:F66)</f>
        <v>453707.7</v>
      </c>
      <c r="D66" s="6"/>
      <c r="E66" s="6"/>
      <c r="F66" s="6">
        <v>453707.7</v>
      </c>
      <c r="G66" s="8">
        <f>SUM(H66:J66)</f>
        <v>483709.8</v>
      </c>
      <c r="H66" s="8"/>
      <c r="I66" s="8"/>
      <c r="J66" s="8">
        <v>483709.8</v>
      </c>
      <c r="K66" s="8">
        <f>SUM(L66:N66)</f>
        <v>30002.099999999977</v>
      </c>
      <c r="L66" s="8">
        <f t="shared" si="33"/>
        <v>0</v>
      </c>
      <c r="M66" s="8">
        <f t="shared" si="33"/>
        <v>0</v>
      </c>
      <c r="N66" s="8">
        <f t="shared" si="33"/>
        <v>30002.099999999977</v>
      </c>
      <c r="O66" s="16">
        <f t="shared" si="2"/>
        <v>106.61264950980554</v>
      </c>
    </row>
    <row r="67" spans="1:15" ht="42.75" customHeight="1" outlineLevel="4">
      <c r="A67" s="11" t="s">
        <v>80</v>
      </c>
      <c r="B67" s="12" t="s">
        <v>81</v>
      </c>
      <c r="C67" s="3">
        <f aca="true" t="shared" si="34" ref="C67:N67">SUM(C68)</f>
        <v>495560</v>
      </c>
      <c r="D67" s="3">
        <f t="shared" si="34"/>
        <v>0</v>
      </c>
      <c r="E67" s="3">
        <f t="shared" si="34"/>
        <v>0</v>
      </c>
      <c r="F67" s="3">
        <f t="shared" si="34"/>
        <v>495560</v>
      </c>
      <c r="G67" s="3">
        <f t="shared" si="34"/>
        <v>510571.85</v>
      </c>
      <c r="H67" s="3">
        <f t="shared" si="34"/>
        <v>0</v>
      </c>
      <c r="I67" s="3">
        <f t="shared" si="34"/>
        <v>0</v>
      </c>
      <c r="J67" s="3">
        <f t="shared" si="34"/>
        <v>510571.85</v>
      </c>
      <c r="K67" s="3">
        <f t="shared" si="34"/>
        <v>15011.849999999977</v>
      </c>
      <c r="L67" s="3">
        <f t="shared" si="34"/>
        <v>0</v>
      </c>
      <c r="M67" s="3">
        <f t="shared" si="34"/>
        <v>0</v>
      </c>
      <c r="N67" s="3">
        <f t="shared" si="34"/>
        <v>15011.849999999977</v>
      </c>
      <c r="O67" s="16">
        <f t="shared" si="2"/>
        <v>103.02926991686172</v>
      </c>
    </row>
    <row r="68" spans="1:15" ht="57" customHeight="1" outlineLevel="6">
      <c r="A68" s="9" t="s">
        <v>83</v>
      </c>
      <c r="B68" s="10" t="s">
        <v>82</v>
      </c>
      <c r="C68" s="6">
        <f>SUM(D68:F68)</f>
        <v>495560</v>
      </c>
      <c r="D68" s="6"/>
      <c r="E68" s="6"/>
      <c r="F68" s="6">
        <v>495560</v>
      </c>
      <c r="G68" s="8">
        <f>SUM(H68:J68)</f>
        <v>510571.85</v>
      </c>
      <c r="H68" s="8"/>
      <c r="I68" s="8"/>
      <c r="J68" s="8">
        <v>510571.85</v>
      </c>
      <c r="K68" s="8">
        <f>SUM(L68:N68)</f>
        <v>15011.849999999977</v>
      </c>
      <c r="L68" s="8">
        <f>SUM(H68-D68)</f>
        <v>0</v>
      </c>
      <c r="M68" s="8">
        <f>SUM(I68-E68)</f>
        <v>0</v>
      </c>
      <c r="N68" s="8">
        <f>SUM(J68-F68)</f>
        <v>15011.849999999977</v>
      </c>
      <c r="O68" s="16">
        <f t="shared" si="2"/>
        <v>103.02926991686172</v>
      </c>
    </row>
    <row r="69" spans="1:15" ht="57" customHeight="1" outlineLevel="6">
      <c r="A69" s="11" t="s">
        <v>138</v>
      </c>
      <c r="B69" s="12" t="s">
        <v>143</v>
      </c>
      <c r="C69" s="3">
        <f aca="true" t="shared" si="35" ref="C69:G70">SUM(C70)</f>
        <v>0</v>
      </c>
      <c r="D69" s="3">
        <f t="shared" si="35"/>
        <v>0</v>
      </c>
      <c r="E69" s="3">
        <f t="shared" si="35"/>
        <v>0</v>
      </c>
      <c r="F69" s="3">
        <f t="shared" si="35"/>
        <v>0</v>
      </c>
      <c r="G69" s="13">
        <f t="shared" si="35"/>
        <v>2554400</v>
      </c>
      <c r="H69" s="13">
        <f aca="true" t="shared" si="36" ref="H69:N70">SUM(H70)</f>
        <v>2208278.8</v>
      </c>
      <c r="I69" s="13">
        <f t="shared" si="36"/>
        <v>218401.2</v>
      </c>
      <c r="J69" s="13">
        <f t="shared" si="36"/>
        <v>127720</v>
      </c>
      <c r="K69" s="13">
        <f>SUM(K70)</f>
        <v>2554400</v>
      </c>
      <c r="L69" s="13">
        <f t="shared" si="36"/>
        <v>2208278.8</v>
      </c>
      <c r="M69" s="13">
        <f t="shared" si="36"/>
        <v>218401.2</v>
      </c>
      <c r="N69" s="13">
        <f t="shared" si="36"/>
        <v>127720</v>
      </c>
      <c r="O69" s="16"/>
    </row>
    <row r="70" spans="1:15" ht="57" customHeight="1" outlineLevel="6">
      <c r="A70" s="11" t="s">
        <v>139</v>
      </c>
      <c r="B70" s="12" t="s">
        <v>142</v>
      </c>
      <c r="C70" s="3">
        <f t="shared" si="35"/>
        <v>0</v>
      </c>
      <c r="D70" s="3">
        <f t="shared" si="35"/>
        <v>0</v>
      </c>
      <c r="E70" s="3">
        <f t="shared" si="35"/>
        <v>0</v>
      </c>
      <c r="F70" s="3">
        <f t="shared" si="35"/>
        <v>0</v>
      </c>
      <c r="G70" s="13">
        <f t="shared" si="35"/>
        <v>2554400</v>
      </c>
      <c r="H70" s="13">
        <f t="shared" si="36"/>
        <v>2208278.8</v>
      </c>
      <c r="I70" s="13">
        <f t="shared" si="36"/>
        <v>218401.2</v>
      </c>
      <c r="J70" s="13">
        <f t="shared" si="36"/>
        <v>127720</v>
      </c>
      <c r="K70" s="13">
        <f>SUM(K71)</f>
        <v>2554400</v>
      </c>
      <c r="L70" s="13">
        <f t="shared" si="36"/>
        <v>2208278.8</v>
      </c>
      <c r="M70" s="13">
        <f t="shared" si="36"/>
        <v>218401.2</v>
      </c>
      <c r="N70" s="13">
        <f t="shared" si="36"/>
        <v>127720</v>
      </c>
      <c r="O70" s="16"/>
    </row>
    <row r="71" spans="1:15" ht="57" customHeight="1" outlineLevel="6">
      <c r="A71" s="11" t="s">
        <v>140</v>
      </c>
      <c r="B71" s="12" t="s">
        <v>141</v>
      </c>
      <c r="C71" s="3">
        <f>SUM(D71:F71)</f>
        <v>0</v>
      </c>
      <c r="D71" s="3">
        <f>SUM(D72+D73)</f>
        <v>0</v>
      </c>
      <c r="E71" s="3">
        <f aca="true" t="shared" si="37" ref="E71:J71">SUM(E72+E73)</f>
        <v>0</v>
      </c>
      <c r="F71" s="3">
        <f t="shared" si="37"/>
        <v>0</v>
      </c>
      <c r="G71" s="3">
        <f t="shared" si="37"/>
        <v>2554400</v>
      </c>
      <c r="H71" s="3">
        <f t="shared" si="37"/>
        <v>2208278.8</v>
      </c>
      <c r="I71" s="3">
        <f t="shared" si="37"/>
        <v>218401.2</v>
      </c>
      <c r="J71" s="3">
        <f t="shared" si="37"/>
        <v>127720</v>
      </c>
      <c r="K71" s="3">
        <f>SUM(K72+K73)</f>
        <v>2554400</v>
      </c>
      <c r="L71" s="3">
        <f>SUM(L72+L73)</f>
        <v>2208278.8</v>
      </c>
      <c r="M71" s="3">
        <f>SUM(M72+M73)</f>
        <v>218401.2</v>
      </c>
      <c r="N71" s="3">
        <f>SUM(N72+N73)</f>
        <v>127720</v>
      </c>
      <c r="O71" s="16"/>
    </row>
    <row r="72" spans="1:15" ht="84.75" customHeight="1" outlineLevel="6">
      <c r="A72" s="9" t="s">
        <v>186</v>
      </c>
      <c r="B72" s="10" t="s">
        <v>185</v>
      </c>
      <c r="C72" s="6">
        <f>SUM(D72:F72)</f>
        <v>0</v>
      </c>
      <c r="D72" s="6"/>
      <c r="E72" s="6"/>
      <c r="F72" s="6"/>
      <c r="G72" s="8">
        <f>SUM(H72:J72)</f>
        <v>127720</v>
      </c>
      <c r="H72" s="8"/>
      <c r="I72" s="8"/>
      <c r="J72" s="8">
        <v>127720</v>
      </c>
      <c r="K72" s="8">
        <f>SUM(L72:N72)</f>
        <v>127720</v>
      </c>
      <c r="L72" s="8">
        <f aca="true" t="shared" si="38" ref="L72:N73">SUM(H72-D72)</f>
        <v>0</v>
      </c>
      <c r="M72" s="8">
        <f t="shared" si="38"/>
        <v>0</v>
      </c>
      <c r="N72" s="8">
        <f t="shared" si="38"/>
        <v>127720</v>
      </c>
      <c r="O72" s="16"/>
    </row>
    <row r="73" spans="1:15" ht="39" customHeight="1" outlineLevel="6">
      <c r="A73" s="9" t="s">
        <v>161</v>
      </c>
      <c r="B73" s="10" t="s">
        <v>160</v>
      </c>
      <c r="C73" s="6">
        <f>SUM(D73:F73)</f>
        <v>0</v>
      </c>
      <c r="D73" s="6"/>
      <c r="E73" s="6"/>
      <c r="F73" s="6"/>
      <c r="G73" s="8">
        <f>SUM(H73:J73)</f>
        <v>2426680</v>
      </c>
      <c r="H73" s="8">
        <v>2208278.8</v>
      </c>
      <c r="I73" s="8">
        <v>218401.2</v>
      </c>
      <c r="J73" s="8"/>
      <c r="K73" s="8">
        <f>SUM(L73:N73)</f>
        <v>2426680</v>
      </c>
      <c r="L73" s="8">
        <f t="shared" si="38"/>
        <v>2208278.8</v>
      </c>
      <c r="M73" s="8">
        <f t="shared" si="38"/>
        <v>218401.2</v>
      </c>
      <c r="N73" s="8">
        <f t="shared" si="38"/>
        <v>0</v>
      </c>
      <c r="O73" s="16"/>
    </row>
    <row r="74" spans="1:15" ht="57" customHeight="1" outlineLevel="1">
      <c r="A74" s="11" t="s">
        <v>84</v>
      </c>
      <c r="B74" s="12" t="s">
        <v>85</v>
      </c>
      <c r="C74" s="3">
        <f aca="true" t="shared" si="39" ref="C74:J74">SUM(C75+C78)</f>
        <v>60375.8</v>
      </c>
      <c r="D74" s="3">
        <f t="shared" si="39"/>
        <v>0</v>
      </c>
      <c r="E74" s="3">
        <f t="shared" si="39"/>
        <v>0</v>
      </c>
      <c r="F74" s="3">
        <f t="shared" si="39"/>
        <v>60375.8</v>
      </c>
      <c r="G74" s="3">
        <f t="shared" si="39"/>
        <v>40385.4</v>
      </c>
      <c r="H74" s="3">
        <f t="shared" si="39"/>
        <v>0</v>
      </c>
      <c r="I74" s="3">
        <f t="shared" si="39"/>
        <v>0</v>
      </c>
      <c r="J74" s="3">
        <f t="shared" si="39"/>
        <v>40385.4</v>
      </c>
      <c r="K74" s="3">
        <f>SUM(K75+K78)</f>
        <v>-19990.4</v>
      </c>
      <c r="L74" s="3">
        <f>SUM(L75+L78)</f>
        <v>0</v>
      </c>
      <c r="M74" s="3">
        <f>SUM(M75+M78)</f>
        <v>0</v>
      </c>
      <c r="N74" s="3">
        <f>SUM(N75+N78)</f>
        <v>-19990.4</v>
      </c>
      <c r="O74" s="16">
        <f t="shared" si="2"/>
        <v>66.89004534929558</v>
      </c>
    </row>
    <row r="75" spans="1:15" ht="28.5" customHeight="1" outlineLevel="2">
      <c r="A75" s="11" t="s">
        <v>86</v>
      </c>
      <c r="B75" s="12" t="s">
        <v>87</v>
      </c>
      <c r="C75" s="3">
        <f aca="true" t="shared" si="40" ref="C75:N76">SUM(C76)</f>
        <v>10386</v>
      </c>
      <c r="D75" s="3">
        <f t="shared" si="40"/>
        <v>0</v>
      </c>
      <c r="E75" s="3">
        <f t="shared" si="40"/>
        <v>0</v>
      </c>
      <c r="F75" s="3">
        <f t="shared" si="40"/>
        <v>10386</v>
      </c>
      <c r="G75" s="3">
        <f t="shared" si="40"/>
        <v>10298</v>
      </c>
      <c r="H75" s="3">
        <f t="shared" si="40"/>
        <v>0</v>
      </c>
      <c r="I75" s="3">
        <f t="shared" si="40"/>
        <v>0</v>
      </c>
      <c r="J75" s="3">
        <f t="shared" si="40"/>
        <v>10298</v>
      </c>
      <c r="K75" s="3">
        <f t="shared" si="40"/>
        <v>-88</v>
      </c>
      <c r="L75" s="3">
        <f t="shared" si="40"/>
        <v>0</v>
      </c>
      <c r="M75" s="3">
        <f t="shared" si="40"/>
        <v>0</v>
      </c>
      <c r="N75" s="3">
        <f t="shared" si="40"/>
        <v>-88</v>
      </c>
      <c r="O75" s="16">
        <f t="shared" si="2"/>
        <v>99.1527055651839</v>
      </c>
    </row>
    <row r="76" spans="1:15" ht="28.5" customHeight="1" outlineLevel="4">
      <c r="A76" s="11" t="s">
        <v>88</v>
      </c>
      <c r="B76" s="12" t="s">
        <v>89</v>
      </c>
      <c r="C76" s="3">
        <f t="shared" si="40"/>
        <v>10386</v>
      </c>
      <c r="D76" s="3">
        <f t="shared" si="40"/>
        <v>0</v>
      </c>
      <c r="E76" s="3">
        <f t="shared" si="40"/>
        <v>0</v>
      </c>
      <c r="F76" s="3">
        <f t="shared" si="40"/>
        <v>10386</v>
      </c>
      <c r="G76" s="3">
        <f t="shared" si="40"/>
        <v>10298</v>
      </c>
      <c r="H76" s="3">
        <f t="shared" si="40"/>
        <v>0</v>
      </c>
      <c r="I76" s="3">
        <f t="shared" si="40"/>
        <v>0</v>
      </c>
      <c r="J76" s="3">
        <f t="shared" si="40"/>
        <v>10298</v>
      </c>
      <c r="K76" s="3">
        <f t="shared" si="40"/>
        <v>-88</v>
      </c>
      <c r="L76" s="3">
        <f t="shared" si="40"/>
        <v>0</v>
      </c>
      <c r="M76" s="3">
        <f t="shared" si="40"/>
        <v>0</v>
      </c>
      <c r="N76" s="3">
        <f t="shared" si="40"/>
        <v>-88</v>
      </c>
      <c r="O76" s="16">
        <f t="shared" si="2"/>
        <v>99.1527055651839</v>
      </c>
    </row>
    <row r="77" spans="1:15" ht="42.75" customHeight="1" outlineLevel="6">
      <c r="A77" s="9" t="s">
        <v>91</v>
      </c>
      <c r="B77" s="10" t="s">
        <v>90</v>
      </c>
      <c r="C77" s="6">
        <f>SUM(D77:F77)</f>
        <v>10386</v>
      </c>
      <c r="D77" s="6"/>
      <c r="E77" s="6"/>
      <c r="F77" s="6">
        <v>10386</v>
      </c>
      <c r="G77" s="8">
        <f>SUM(H77:J77)</f>
        <v>10298</v>
      </c>
      <c r="H77" s="8"/>
      <c r="I77" s="8"/>
      <c r="J77" s="8">
        <v>10298</v>
      </c>
      <c r="K77" s="8">
        <f>SUM(L77:N77)</f>
        <v>-88</v>
      </c>
      <c r="L77" s="8">
        <f>SUM(H77-D77)</f>
        <v>0</v>
      </c>
      <c r="M77" s="8">
        <f>SUM(I77-E77)</f>
        <v>0</v>
      </c>
      <c r="N77" s="8">
        <f>SUM(J77-F77)</f>
        <v>-88</v>
      </c>
      <c r="O77" s="16">
        <f t="shared" si="2"/>
        <v>99.1527055651839</v>
      </c>
    </row>
    <row r="78" spans="1:15" ht="42.75" customHeight="1" outlineLevel="2">
      <c r="A78" s="11" t="s">
        <v>92</v>
      </c>
      <c r="B78" s="12" t="s">
        <v>93</v>
      </c>
      <c r="C78" s="3">
        <f aca="true" t="shared" si="41" ref="C78:N79">SUM(C79)</f>
        <v>49989.8</v>
      </c>
      <c r="D78" s="3">
        <f t="shared" si="41"/>
        <v>0</v>
      </c>
      <c r="E78" s="3">
        <f t="shared" si="41"/>
        <v>0</v>
      </c>
      <c r="F78" s="3">
        <f t="shared" si="41"/>
        <v>49989.8</v>
      </c>
      <c r="G78" s="3">
        <f t="shared" si="41"/>
        <v>30087.4</v>
      </c>
      <c r="H78" s="3">
        <f t="shared" si="41"/>
        <v>0</v>
      </c>
      <c r="I78" s="3">
        <f t="shared" si="41"/>
        <v>0</v>
      </c>
      <c r="J78" s="3">
        <f t="shared" si="41"/>
        <v>30087.4</v>
      </c>
      <c r="K78" s="3">
        <f t="shared" si="41"/>
        <v>-19902.4</v>
      </c>
      <c r="L78" s="3">
        <f t="shared" si="41"/>
        <v>0</v>
      </c>
      <c r="M78" s="3">
        <f t="shared" si="41"/>
        <v>0</v>
      </c>
      <c r="N78" s="3">
        <f t="shared" si="41"/>
        <v>-19902.4</v>
      </c>
      <c r="O78" s="16">
        <f aca="true" t="shared" si="42" ref="O78:O109">SUM(G78/C78)*100</f>
        <v>60.18707816394544</v>
      </c>
    </row>
    <row r="79" spans="1:15" ht="57" customHeight="1" outlineLevel="4">
      <c r="A79" s="11" t="s">
        <v>94</v>
      </c>
      <c r="B79" s="12" t="s">
        <v>95</v>
      </c>
      <c r="C79" s="3">
        <f t="shared" si="41"/>
        <v>49989.8</v>
      </c>
      <c r="D79" s="3">
        <f t="shared" si="41"/>
        <v>0</v>
      </c>
      <c r="E79" s="3">
        <f t="shared" si="41"/>
        <v>0</v>
      </c>
      <c r="F79" s="3">
        <f t="shared" si="41"/>
        <v>49989.8</v>
      </c>
      <c r="G79" s="3">
        <f t="shared" si="41"/>
        <v>30087.4</v>
      </c>
      <c r="H79" s="3">
        <f t="shared" si="41"/>
        <v>0</v>
      </c>
      <c r="I79" s="3">
        <f t="shared" si="41"/>
        <v>0</v>
      </c>
      <c r="J79" s="3">
        <f t="shared" si="41"/>
        <v>30087.4</v>
      </c>
      <c r="K79" s="3">
        <f t="shared" si="41"/>
        <v>-19902.4</v>
      </c>
      <c r="L79" s="3">
        <f t="shared" si="41"/>
        <v>0</v>
      </c>
      <c r="M79" s="3">
        <f t="shared" si="41"/>
        <v>0</v>
      </c>
      <c r="N79" s="3">
        <f t="shared" si="41"/>
        <v>-19902.4</v>
      </c>
      <c r="O79" s="16">
        <f t="shared" si="42"/>
        <v>60.18707816394544</v>
      </c>
    </row>
    <row r="80" spans="1:15" ht="42.75" customHeight="1" outlineLevel="6">
      <c r="A80" s="9" t="s">
        <v>97</v>
      </c>
      <c r="B80" s="10" t="s">
        <v>96</v>
      </c>
      <c r="C80" s="6">
        <f>SUM(D80:F80)</f>
        <v>49989.8</v>
      </c>
      <c r="D80" s="6"/>
      <c r="E80" s="6"/>
      <c r="F80" s="6">
        <v>49989.8</v>
      </c>
      <c r="G80" s="8">
        <f>SUM(H80:J80)</f>
        <v>30087.4</v>
      </c>
      <c r="H80" s="8"/>
      <c r="I80" s="8"/>
      <c r="J80" s="8">
        <v>30087.4</v>
      </c>
      <c r="K80" s="8">
        <f>SUM(L80:N80)</f>
        <v>-19902.4</v>
      </c>
      <c r="L80" s="8">
        <f>SUM(H80-D80)</f>
        <v>0</v>
      </c>
      <c r="M80" s="8">
        <f>SUM(I80-E80)</f>
        <v>0</v>
      </c>
      <c r="N80" s="8">
        <f>SUM(J80-F80)</f>
        <v>-19902.4</v>
      </c>
      <c r="O80" s="16">
        <f t="shared" si="42"/>
        <v>60.18707816394544</v>
      </c>
    </row>
    <row r="81" spans="1:15" ht="71.25" customHeight="1" outlineLevel="1">
      <c r="A81" s="11" t="s">
        <v>98</v>
      </c>
      <c r="B81" s="12" t="s">
        <v>99</v>
      </c>
      <c r="C81" s="3">
        <f aca="true" t="shared" si="43" ref="C81:J81">SUM(C82+C86)</f>
        <v>0</v>
      </c>
      <c r="D81" s="3">
        <f t="shared" si="43"/>
        <v>0</v>
      </c>
      <c r="E81" s="3">
        <f t="shared" si="43"/>
        <v>0</v>
      </c>
      <c r="F81" s="3">
        <f t="shared" si="43"/>
        <v>0</v>
      </c>
      <c r="G81" s="3">
        <f t="shared" si="43"/>
        <v>935804.48</v>
      </c>
      <c r="H81" s="3">
        <f t="shared" si="43"/>
        <v>0</v>
      </c>
      <c r="I81" s="3">
        <f t="shared" si="43"/>
        <v>0</v>
      </c>
      <c r="J81" s="3">
        <f t="shared" si="43"/>
        <v>935804.48</v>
      </c>
      <c r="K81" s="3">
        <f>SUM(K82+K86)</f>
        <v>935804.48</v>
      </c>
      <c r="L81" s="3">
        <f>SUM(L82+L86)</f>
        <v>0</v>
      </c>
      <c r="M81" s="3">
        <f>SUM(M82+M86)</f>
        <v>0</v>
      </c>
      <c r="N81" s="3">
        <f>SUM(N82+N86)</f>
        <v>935804.48</v>
      </c>
      <c r="O81" s="16" t="e">
        <f t="shared" si="42"/>
        <v>#DIV/0!</v>
      </c>
    </row>
    <row r="82" spans="1:15" ht="57" customHeight="1" outlineLevel="2">
      <c r="A82" s="11" t="s">
        <v>100</v>
      </c>
      <c r="B82" s="12" t="s">
        <v>101</v>
      </c>
      <c r="C82" s="3">
        <f aca="true" t="shared" si="44" ref="C82:N82">SUM(C83)</f>
        <v>0</v>
      </c>
      <c r="D82" s="3">
        <f t="shared" si="44"/>
        <v>0</v>
      </c>
      <c r="E82" s="3">
        <f t="shared" si="44"/>
        <v>0</v>
      </c>
      <c r="F82" s="3">
        <f t="shared" si="44"/>
        <v>0</v>
      </c>
      <c r="G82" s="3">
        <f t="shared" si="44"/>
        <v>822804.48</v>
      </c>
      <c r="H82" s="3">
        <f t="shared" si="44"/>
        <v>0</v>
      </c>
      <c r="I82" s="3">
        <f t="shared" si="44"/>
        <v>0</v>
      </c>
      <c r="J82" s="3">
        <f t="shared" si="44"/>
        <v>822804.48</v>
      </c>
      <c r="K82" s="3">
        <f t="shared" si="44"/>
        <v>822804.48</v>
      </c>
      <c r="L82" s="3">
        <f t="shared" si="44"/>
        <v>0</v>
      </c>
      <c r="M82" s="3">
        <f t="shared" si="44"/>
        <v>0</v>
      </c>
      <c r="N82" s="3">
        <f t="shared" si="44"/>
        <v>822804.48</v>
      </c>
      <c r="O82" s="16" t="e">
        <f t="shared" si="42"/>
        <v>#DIV/0!</v>
      </c>
    </row>
    <row r="83" spans="1:15" ht="42.75" customHeight="1" outlineLevel="4">
      <c r="A83" s="11" t="s">
        <v>102</v>
      </c>
      <c r="B83" s="12" t="s">
        <v>103</v>
      </c>
      <c r="C83" s="3">
        <f aca="true" t="shared" si="45" ref="C83:J83">SUM(C84:C85)</f>
        <v>0</v>
      </c>
      <c r="D83" s="3">
        <f t="shared" si="45"/>
        <v>0</v>
      </c>
      <c r="E83" s="3">
        <f t="shared" si="45"/>
        <v>0</v>
      </c>
      <c r="F83" s="3">
        <f t="shared" si="45"/>
        <v>0</v>
      </c>
      <c r="G83" s="3">
        <f t="shared" si="45"/>
        <v>822804.48</v>
      </c>
      <c r="H83" s="3">
        <f t="shared" si="45"/>
        <v>0</v>
      </c>
      <c r="I83" s="3">
        <f t="shared" si="45"/>
        <v>0</v>
      </c>
      <c r="J83" s="3">
        <f t="shared" si="45"/>
        <v>822804.48</v>
      </c>
      <c r="K83" s="3">
        <f>SUM(K84:K85)</f>
        <v>822804.48</v>
      </c>
      <c r="L83" s="3">
        <f>SUM(L84:L85)</f>
        <v>0</v>
      </c>
      <c r="M83" s="3">
        <f>SUM(M84:M85)</f>
        <v>0</v>
      </c>
      <c r="N83" s="3">
        <f>SUM(N84:N85)</f>
        <v>822804.48</v>
      </c>
      <c r="O83" s="16" t="e">
        <f t="shared" si="42"/>
        <v>#DIV/0!</v>
      </c>
    </row>
    <row r="84" spans="1:15" ht="42.75" customHeight="1" outlineLevel="5">
      <c r="A84" s="9" t="s">
        <v>104</v>
      </c>
      <c r="B84" s="10" t="s">
        <v>105</v>
      </c>
      <c r="C84" s="6">
        <f>SUM(D84:F84)</f>
        <v>0</v>
      </c>
      <c r="D84" s="6"/>
      <c r="E84" s="6"/>
      <c r="F84" s="6"/>
      <c r="G84" s="8">
        <f>SUM(H84:J84)</f>
        <v>400000</v>
      </c>
      <c r="H84" s="8"/>
      <c r="I84" s="8"/>
      <c r="J84" s="8">
        <v>400000</v>
      </c>
      <c r="K84" s="8">
        <f>SUM(L84:N84)</f>
        <v>400000</v>
      </c>
      <c r="L84" s="8">
        <f aca="true" t="shared" si="46" ref="L84:N85">SUM(H84-D84)</f>
        <v>0</v>
      </c>
      <c r="M84" s="8">
        <f t="shared" si="46"/>
        <v>0</v>
      </c>
      <c r="N84" s="8">
        <f t="shared" si="46"/>
        <v>400000</v>
      </c>
      <c r="O84" s="16" t="e">
        <f t="shared" si="42"/>
        <v>#DIV/0!</v>
      </c>
    </row>
    <row r="85" spans="1:15" ht="42.75" customHeight="1" outlineLevel="5">
      <c r="A85" s="9" t="s">
        <v>106</v>
      </c>
      <c r="B85" s="10" t="s">
        <v>107</v>
      </c>
      <c r="C85" s="6">
        <f>SUM(D85:F85)</f>
        <v>0</v>
      </c>
      <c r="D85" s="6"/>
      <c r="E85" s="6"/>
      <c r="F85" s="6"/>
      <c r="G85" s="8">
        <f>SUM(H85:J85)</f>
        <v>422804.48</v>
      </c>
      <c r="H85" s="8"/>
      <c r="I85" s="8"/>
      <c r="J85" s="8">
        <v>422804.48</v>
      </c>
      <c r="K85" s="8">
        <f>SUM(L85:N85)</f>
        <v>422804.48</v>
      </c>
      <c r="L85" s="8">
        <f t="shared" si="46"/>
        <v>0</v>
      </c>
      <c r="M85" s="8">
        <f t="shared" si="46"/>
        <v>0</v>
      </c>
      <c r="N85" s="8">
        <f t="shared" si="46"/>
        <v>422804.48</v>
      </c>
      <c r="O85" s="16" t="e">
        <f t="shared" si="42"/>
        <v>#DIV/0!</v>
      </c>
    </row>
    <row r="86" spans="1:15" ht="42.75" customHeight="1" outlineLevel="2">
      <c r="A86" s="11" t="s">
        <v>108</v>
      </c>
      <c r="B86" s="12" t="s">
        <v>109</v>
      </c>
      <c r="C86" s="3">
        <f aca="true" t="shared" si="47" ref="C86:N87">SUM(C87)</f>
        <v>0</v>
      </c>
      <c r="D86" s="3">
        <f t="shared" si="47"/>
        <v>0</v>
      </c>
      <c r="E86" s="3">
        <f t="shared" si="47"/>
        <v>0</v>
      </c>
      <c r="F86" s="3">
        <f t="shared" si="47"/>
        <v>0</v>
      </c>
      <c r="G86" s="3">
        <f t="shared" si="47"/>
        <v>113000</v>
      </c>
      <c r="H86" s="3">
        <f t="shared" si="47"/>
        <v>0</v>
      </c>
      <c r="I86" s="3">
        <f t="shared" si="47"/>
        <v>0</v>
      </c>
      <c r="J86" s="3">
        <f t="shared" si="47"/>
        <v>113000</v>
      </c>
      <c r="K86" s="3">
        <f t="shared" si="47"/>
        <v>113000</v>
      </c>
      <c r="L86" s="3">
        <f t="shared" si="47"/>
        <v>0</v>
      </c>
      <c r="M86" s="3">
        <f t="shared" si="47"/>
        <v>0</v>
      </c>
      <c r="N86" s="3">
        <f t="shared" si="47"/>
        <v>113000</v>
      </c>
      <c r="O86" s="16" t="e">
        <f t="shared" si="42"/>
        <v>#DIV/0!</v>
      </c>
    </row>
    <row r="87" spans="1:15" ht="42.75" customHeight="1" outlineLevel="4">
      <c r="A87" s="11" t="s">
        <v>110</v>
      </c>
      <c r="B87" s="12" t="s">
        <v>111</v>
      </c>
      <c r="C87" s="3">
        <f t="shared" si="47"/>
        <v>0</v>
      </c>
      <c r="D87" s="3">
        <f t="shared" si="47"/>
        <v>0</v>
      </c>
      <c r="E87" s="3">
        <f t="shared" si="47"/>
        <v>0</v>
      </c>
      <c r="F87" s="3">
        <f t="shared" si="47"/>
        <v>0</v>
      </c>
      <c r="G87" s="3">
        <f t="shared" si="47"/>
        <v>113000</v>
      </c>
      <c r="H87" s="3">
        <f t="shared" si="47"/>
        <v>0</v>
      </c>
      <c r="I87" s="3">
        <f t="shared" si="47"/>
        <v>0</v>
      </c>
      <c r="J87" s="3">
        <f t="shared" si="47"/>
        <v>113000</v>
      </c>
      <c r="K87" s="3">
        <f t="shared" si="47"/>
        <v>113000</v>
      </c>
      <c r="L87" s="3">
        <f t="shared" si="47"/>
        <v>0</v>
      </c>
      <c r="M87" s="3">
        <f t="shared" si="47"/>
        <v>0</v>
      </c>
      <c r="N87" s="3">
        <f t="shared" si="47"/>
        <v>113000</v>
      </c>
      <c r="O87" s="16" t="e">
        <f t="shared" si="42"/>
        <v>#DIV/0!</v>
      </c>
    </row>
    <row r="88" spans="1:15" ht="57" customHeight="1" outlineLevel="5">
      <c r="A88" s="9" t="s">
        <v>112</v>
      </c>
      <c r="B88" s="10" t="s">
        <v>113</v>
      </c>
      <c r="C88" s="6">
        <f>SUM(D88:F88)</f>
        <v>0</v>
      </c>
      <c r="D88" s="6"/>
      <c r="E88" s="6"/>
      <c r="F88" s="6"/>
      <c r="G88" s="8">
        <f>SUM(H88:J88)</f>
        <v>113000</v>
      </c>
      <c r="H88" s="8"/>
      <c r="I88" s="8"/>
      <c r="J88" s="8">
        <v>113000</v>
      </c>
      <c r="K88" s="8">
        <f>SUM(L88:N88)</f>
        <v>113000</v>
      </c>
      <c r="L88" s="8">
        <f>SUM(H88-D88)</f>
        <v>0</v>
      </c>
      <c r="M88" s="8">
        <f>SUM(I88-E88)</f>
        <v>0</v>
      </c>
      <c r="N88" s="8">
        <f>SUM(J88-F88)</f>
        <v>113000</v>
      </c>
      <c r="O88" s="16" t="e">
        <f t="shared" si="42"/>
        <v>#DIV/0!</v>
      </c>
    </row>
    <row r="89" spans="1:15" ht="57" customHeight="1" outlineLevel="5">
      <c r="A89" s="11" t="s">
        <v>202</v>
      </c>
      <c r="B89" s="12" t="s">
        <v>198</v>
      </c>
      <c r="C89" s="3">
        <f>SUM(C90)</f>
        <v>1000000</v>
      </c>
      <c r="D89" s="3">
        <f aca="true" t="shared" si="48" ref="D89:K91">SUM(D90)</f>
        <v>1000000</v>
      </c>
      <c r="E89" s="3">
        <f t="shared" si="48"/>
        <v>0</v>
      </c>
      <c r="F89" s="3">
        <f t="shared" si="48"/>
        <v>0</v>
      </c>
      <c r="G89" s="3">
        <f t="shared" si="48"/>
        <v>0</v>
      </c>
      <c r="H89" s="3">
        <f t="shared" si="48"/>
        <v>0</v>
      </c>
      <c r="I89" s="3">
        <f t="shared" si="48"/>
        <v>0</v>
      </c>
      <c r="J89" s="3">
        <f t="shared" si="48"/>
        <v>0</v>
      </c>
      <c r="K89" s="3">
        <f t="shared" si="48"/>
        <v>-1000000</v>
      </c>
      <c r="L89" s="3">
        <f aca="true" t="shared" si="49" ref="L89:N91">SUM(L90)</f>
        <v>-1000000</v>
      </c>
      <c r="M89" s="3">
        <f t="shared" si="49"/>
        <v>0</v>
      </c>
      <c r="N89" s="3">
        <f t="shared" si="49"/>
        <v>0</v>
      </c>
      <c r="O89" s="20">
        <f t="shared" si="42"/>
        <v>0</v>
      </c>
    </row>
    <row r="90" spans="1:15" ht="57" customHeight="1" outlineLevel="5">
      <c r="A90" s="11" t="s">
        <v>203</v>
      </c>
      <c r="B90" s="12" t="s">
        <v>199</v>
      </c>
      <c r="C90" s="3">
        <f>SUM(C91)</f>
        <v>1000000</v>
      </c>
      <c r="D90" s="3">
        <f t="shared" si="48"/>
        <v>1000000</v>
      </c>
      <c r="E90" s="3">
        <f t="shared" si="48"/>
        <v>0</v>
      </c>
      <c r="F90" s="3">
        <f t="shared" si="48"/>
        <v>0</v>
      </c>
      <c r="G90" s="3">
        <f t="shared" si="48"/>
        <v>0</v>
      </c>
      <c r="H90" s="3">
        <f t="shared" si="48"/>
        <v>0</v>
      </c>
      <c r="I90" s="3">
        <f t="shared" si="48"/>
        <v>0</v>
      </c>
      <c r="J90" s="3">
        <f t="shared" si="48"/>
        <v>0</v>
      </c>
      <c r="K90" s="3">
        <f>SUM(K91)</f>
        <v>-1000000</v>
      </c>
      <c r="L90" s="3">
        <f t="shared" si="49"/>
        <v>-1000000</v>
      </c>
      <c r="M90" s="3">
        <f t="shared" si="49"/>
        <v>0</v>
      </c>
      <c r="N90" s="3">
        <f t="shared" si="49"/>
        <v>0</v>
      </c>
      <c r="O90" s="20">
        <f t="shared" si="42"/>
        <v>0</v>
      </c>
    </row>
    <row r="91" spans="1:15" ht="76.5" customHeight="1" outlineLevel="5">
      <c r="A91" s="11" t="s">
        <v>204</v>
      </c>
      <c r="B91" s="12" t="s">
        <v>200</v>
      </c>
      <c r="C91" s="3">
        <f>SUM(C92)</f>
        <v>1000000</v>
      </c>
      <c r="D91" s="3">
        <f t="shared" si="48"/>
        <v>1000000</v>
      </c>
      <c r="E91" s="3">
        <f t="shared" si="48"/>
        <v>0</v>
      </c>
      <c r="F91" s="3">
        <f t="shared" si="48"/>
        <v>0</v>
      </c>
      <c r="G91" s="3">
        <f t="shared" si="48"/>
        <v>0</v>
      </c>
      <c r="H91" s="3">
        <f t="shared" si="48"/>
        <v>0</v>
      </c>
      <c r="I91" s="3">
        <f t="shared" si="48"/>
        <v>0</v>
      </c>
      <c r="J91" s="3">
        <f t="shared" si="48"/>
        <v>0</v>
      </c>
      <c r="K91" s="3">
        <f>SUM(K92)</f>
        <v>-1000000</v>
      </c>
      <c r="L91" s="3">
        <f t="shared" si="49"/>
        <v>-1000000</v>
      </c>
      <c r="M91" s="3">
        <f t="shared" si="49"/>
        <v>0</v>
      </c>
      <c r="N91" s="3">
        <f t="shared" si="49"/>
        <v>0</v>
      </c>
      <c r="O91" s="20">
        <f t="shared" si="42"/>
        <v>0</v>
      </c>
    </row>
    <row r="92" spans="1:15" ht="65.25" customHeight="1" outlineLevel="5">
      <c r="A92" s="9" t="s">
        <v>205</v>
      </c>
      <c r="B92" s="10" t="s">
        <v>201</v>
      </c>
      <c r="C92" s="6">
        <f>SUM(D92:F92)</f>
        <v>1000000</v>
      </c>
      <c r="D92" s="6">
        <v>1000000</v>
      </c>
      <c r="E92" s="6"/>
      <c r="F92" s="6"/>
      <c r="G92" s="8">
        <f>SUM(H92:J92)</f>
        <v>0</v>
      </c>
      <c r="H92" s="8"/>
      <c r="I92" s="8"/>
      <c r="J92" s="8"/>
      <c r="K92" s="8">
        <f>SUM(L92:N92)</f>
        <v>-1000000</v>
      </c>
      <c r="L92" s="8">
        <f>SUM(H92-D92)</f>
        <v>-1000000</v>
      </c>
      <c r="M92" s="8">
        <f>SUM(I92-E92)</f>
        <v>0</v>
      </c>
      <c r="N92" s="8">
        <f>SUM(J92-F92)</f>
        <v>0</v>
      </c>
      <c r="O92" s="16">
        <f t="shared" si="42"/>
        <v>0</v>
      </c>
    </row>
    <row r="93" spans="1:15" ht="34.5" customHeight="1" outlineLevel="5">
      <c r="A93" s="47" t="s">
        <v>129</v>
      </c>
      <c r="B93" s="48"/>
      <c r="C93" s="3">
        <f>SUM(C8+C30+C52+C74+C81+C69+C89)</f>
        <v>21601479.62</v>
      </c>
      <c r="D93" s="3">
        <f>SUM(D8+D30+D52+D74+D81+D69+D89)</f>
        <v>1002900</v>
      </c>
      <c r="E93" s="3">
        <f aca="true" t="shared" si="50" ref="E93:N93">SUM(E8+E30+E52+E74+E81+E69+E89)</f>
        <v>914337</v>
      </c>
      <c r="F93" s="3">
        <f t="shared" si="50"/>
        <v>19684242.62</v>
      </c>
      <c r="G93" s="3">
        <f t="shared" si="50"/>
        <v>57222468.919999994</v>
      </c>
      <c r="H93" s="3">
        <f t="shared" si="50"/>
        <v>9059125.04</v>
      </c>
      <c r="I93" s="3">
        <f t="shared" si="50"/>
        <v>25755362.59</v>
      </c>
      <c r="J93" s="3">
        <f t="shared" si="50"/>
        <v>22407981.289999995</v>
      </c>
      <c r="K93" s="3">
        <f>SUM(K8+K30+K52+K74+K81+K69+K89)</f>
        <v>35620989.3</v>
      </c>
      <c r="L93" s="3">
        <f t="shared" si="50"/>
        <v>4056225.04</v>
      </c>
      <c r="M93" s="3">
        <f t="shared" si="50"/>
        <v>21841025.59</v>
      </c>
      <c r="N93" s="3">
        <f t="shared" si="50"/>
        <v>2365637.400000001</v>
      </c>
      <c r="O93" s="16">
        <f t="shared" si="42"/>
        <v>264.9006916499361</v>
      </c>
    </row>
    <row r="94" spans="1:15" ht="29.25" customHeight="1" outlineLevel="5">
      <c r="A94" s="18" t="s">
        <v>130</v>
      </c>
      <c r="B94" s="19"/>
      <c r="C94" s="15">
        <f>SUM(C93/C109*100)</f>
        <v>96.3854520505793</v>
      </c>
      <c r="D94" s="15"/>
      <c r="E94" s="15"/>
      <c r="F94" s="15">
        <f>SUM(F93/F109*100)</f>
        <v>96.77343222450658</v>
      </c>
      <c r="G94" s="15">
        <f>SUM(G93/G109*100)</f>
        <v>99.75819879090427</v>
      </c>
      <c r="H94" s="4"/>
      <c r="I94" s="4"/>
      <c r="J94" s="4"/>
      <c r="K94" s="15">
        <f>SUM(K93/K109*100)</f>
        <v>101.92098391100748</v>
      </c>
      <c r="L94" s="4"/>
      <c r="M94" s="4"/>
      <c r="N94" s="4"/>
      <c r="O94" s="16">
        <f t="shared" si="42"/>
        <v>103.49922801477871</v>
      </c>
    </row>
    <row r="95" spans="1:15" ht="60" customHeight="1">
      <c r="A95" s="11" t="s">
        <v>114</v>
      </c>
      <c r="B95" s="12" t="s">
        <v>115</v>
      </c>
      <c r="C95" s="3">
        <f>SUM(C96+C102+C105)</f>
        <v>810076.44</v>
      </c>
      <c r="D95" s="3">
        <f aca="true" t="shared" si="51" ref="D95:N95">SUM(D96+D102+D105)</f>
        <v>153775</v>
      </c>
      <c r="E95" s="3">
        <f t="shared" si="51"/>
        <v>0</v>
      </c>
      <c r="F95" s="3">
        <f t="shared" si="51"/>
        <v>656301.44</v>
      </c>
      <c r="G95" s="3">
        <f t="shared" si="51"/>
        <v>138700</v>
      </c>
      <c r="H95" s="3">
        <f t="shared" si="51"/>
        <v>138700</v>
      </c>
      <c r="I95" s="3">
        <f t="shared" si="51"/>
        <v>0</v>
      </c>
      <c r="J95" s="3">
        <f t="shared" si="51"/>
        <v>0</v>
      </c>
      <c r="K95" s="3">
        <f t="shared" si="51"/>
        <v>-671376.44</v>
      </c>
      <c r="L95" s="3">
        <f t="shared" si="51"/>
        <v>-15075</v>
      </c>
      <c r="M95" s="3">
        <f t="shared" si="51"/>
        <v>0</v>
      </c>
      <c r="N95" s="3">
        <f t="shared" si="51"/>
        <v>-656301.44</v>
      </c>
      <c r="O95" s="16">
        <f t="shared" si="42"/>
        <v>17.121840995647275</v>
      </c>
    </row>
    <row r="96" spans="1:15" ht="65.25" customHeight="1">
      <c r="A96" s="11" t="s">
        <v>173</v>
      </c>
      <c r="B96" s="12" t="s">
        <v>167</v>
      </c>
      <c r="C96" s="3">
        <f>SUM(C97)</f>
        <v>640046.1699999999</v>
      </c>
      <c r="D96" s="3">
        <f aca="true" t="shared" si="52" ref="D96:N96">SUM(D97)</f>
        <v>0</v>
      </c>
      <c r="E96" s="3">
        <f t="shared" si="52"/>
        <v>0</v>
      </c>
      <c r="F96" s="3">
        <f t="shared" si="52"/>
        <v>640046.1699999999</v>
      </c>
      <c r="G96" s="3">
        <f t="shared" si="52"/>
        <v>0</v>
      </c>
      <c r="H96" s="3">
        <f t="shared" si="52"/>
        <v>0</v>
      </c>
      <c r="I96" s="3">
        <f t="shared" si="52"/>
        <v>0</v>
      </c>
      <c r="J96" s="3">
        <f t="shared" si="52"/>
        <v>0</v>
      </c>
      <c r="K96" s="3">
        <f t="shared" si="52"/>
        <v>-640046.1699999999</v>
      </c>
      <c r="L96" s="3">
        <f t="shared" si="52"/>
        <v>0</v>
      </c>
      <c r="M96" s="3">
        <f t="shared" si="52"/>
        <v>0</v>
      </c>
      <c r="N96" s="3">
        <f t="shared" si="52"/>
        <v>-640046.1699999999</v>
      </c>
      <c r="O96" s="16">
        <f t="shared" si="42"/>
        <v>0</v>
      </c>
    </row>
    <row r="97" spans="1:15" ht="34.5" customHeight="1">
      <c r="A97" s="11" t="s">
        <v>174</v>
      </c>
      <c r="B97" s="12" t="s">
        <v>168</v>
      </c>
      <c r="C97" s="3">
        <f>SUM(C98:C101)</f>
        <v>640046.1699999999</v>
      </c>
      <c r="D97" s="3">
        <f aca="true" t="shared" si="53" ref="D97:N97">SUM(D98:D101)</f>
        <v>0</v>
      </c>
      <c r="E97" s="3">
        <f t="shared" si="53"/>
        <v>0</v>
      </c>
      <c r="F97" s="3">
        <f t="shared" si="53"/>
        <v>640046.1699999999</v>
      </c>
      <c r="G97" s="3">
        <f t="shared" si="53"/>
        <v>0</v>
      </c>
      <c r="H97" s="3">
        <f t="shared" si="53"/>
        <v>0</v>
      </c>
      <c r="I97" s="3">
        <f t="shared" si="53"/>
        <v>0</v>
      </c>
      <c r="J97" s="3">
        <f t="shared" si="53"/>
        <v>0</v>
      </c>
      <c r="K97" s="3">
        <f t="shared" si="53"/>
        <v>-640046.1699999999</v>
      </c>
      <c r="L97" s="3">
        <f t="shared" si="53"/>
        <v>0</v>
      </c>
      <c r="M97" s="3">
        <f t="shared" si="53"/>
        <v>0</v>
      </c>
      <c r="N97" s="3">
        <f t="shared" si="53"/>
        <v>-640046.1699999999</v>
      </c>
      <c r="O97" s="16">
        <f t="shared" si="42"/>
        <v>0</v>
      </c>
    </row>
    <row r="98" spans="1:15" ht="322.5" customHeight="1">
      <c r="A98" s="9" t="s">
        <v>176</v>
      </c>
      <c r="B98" s="10" t="s">
        <v>169</v>
      </c>
      <c r="C98" s="6">
        <f aca="true" t="shared" si="54" ref="C98:C104">SUM(D98:F98)</f>
        <v>46146.17</v>
      </c>
      <c r="D98" s="6"/>
      <c r="E98" s="6"/>
      <c r="F98" s="6">
        <v>46146.17</v>
      </c>
      <c r="G98" s="6"/>
      <c r="H98" s="6"/>
      <c r="I98" s="6"/>
      <c r="J98" s="6"/>
      <c r="K98" s="6">
        <f>SUM(L98:N98)</f>
        <v>-46146.17</v>
      </c>
      <c r="L98" s="6">
        <f aca="true" t="shared" si="55" ref="L98:N101">SUM(H98-D98)</f>
        <v>0</v>
      </c>
      <c r="M98" s="6">
        <f t="shared" si="55"/>
        <v>0</v>
      </c>
      <c r="N98" s="6">
        <f t="shared" si="55"/>
        <v>-46146.17</v>
      </c>
      <c r="O98" s="16">
        <f t="shared" si="42"/>
        <v>0</v>
      </c>
    </row>
    <row r="99" spans="1:15" ht="45.75" customHeight="1">
      <c r="A99" s="9" t="s">
        <v>207</v>
      </c>
      <c r="B99" s="10" t="s">
        <v>206</v>
      </c>
      <c r="C99" s="6">
        <f t="shared" si="54"/>
        <v>43900</v>
      </c>
      <c r="D99" s="6"/>
      <c r="E99" s="6"/>
      <c r="F99" s="6">
        <v>43900</v>
      </c>
      <c r="G99" s="6"/>
      <c r="H99" s="6"/>
      <c r="I99" s="6"/>
      <c r="J99" s="6"/>
      <c r="K99" s="6">
        <f>SUM(L99:N99)</f>
        <v>-43900</v>
      </c>
      <c r="L99" s="6">
        <f t="shared" si="55"/>
        <v>0</v>
      </c>
      <c r="M99" s="6">
        <f>SUM(I99-E99)</f>
        <v>0</v>
      </c>
      <c r="N99" s="6">
        <f>SUM(J99-F99)</f>
        <v>-43900</v>
      </c>
      <c r="O99" s="16">
        <f t="shared" si="42"/>
        <v>0</v>
      </c>
    </row>
    <row r="100" spans="1:15" ht="35.25" customHeight="1">
      <c r="A100" s="9" t="s">
        <v>209</v>
      </c>
      <c r="B100" s="10" t="s">
        <v>208</v>
      </c>
      <c r="C100" s="6">
        <f t="shared" si="54"/>
        <v>400000</v>
      </c>
      <c r="D100" s="6"/>
      <c r="E100" s="6"/>
      <c r="F100" s="6">
        <v>400000</v>
      </c>
      <c r="G100" s="6"/>
      <c r="H100" s="6"/>
      <c r="I100" s="6"/>
      <c r="J100" s="6"/>
      <c r="K100" s="6">
        <f>SUM(L100:N100)</f>
        <v>-400000</v>
      </c>
      <c r="L100" s="6">
        <f t="shared" si="55"/>
        <v>0</v>
      </c>
      <c r="M100" s="6">
        <f>SUM(I100-E100)</f>
        <v>0</v>
      </c>
      <c r="N100" s="6">
        <f>SUM(J100-F100)</f>
        <v>-400000</v>
      </c>
      <c r="O100" s="16">
        <f t="shared" si="42"/>
        <v>0</v>
      </c>
    </row>
    <row r="101" spans="1:15" ht="49.5" customHeight="1">
      <c r="A101" s="9" t="s">
        <v>175</v>
      </c>
      <c r="B101" s="10" t="s">
        <v>170</v>
      </c>
      <c r="C101" s="6">
        <f t="shared" si="54"/>
        <v>150000</v>
      </c>
      <c r="D101" s="6"/>
      <c r="E101" s="6"/>
      <c r="F101" s="6">
        <v>150000</v>
      </c>
      <c r="G101" s="6"/>
      <c r="H101" s="6"/>
      <c r="I101" s="6"/>
      <c r="J101" s="6"/>
      <c r="K101" s="6">
        <f>SUM(L101:N101)</f>
        <v>-150000</v>
      </c>
      <c r="L101" s="6">
        <f t="shared" si="55"/>
        <v>0</v>
      </c>
      <c r="M101" s="6">
        <f t="shared" si="55"/>
        <v>0</v>
      </c>
      <c r="N101" s="6">
        <f t="shared" si="55"/>
        <v>-150000</v>
      </c>
      <c r="O101" s="16">
        <f t="shared" si="42"/>
        <v>0</v>
      </c>
    </row>
    <row r="102" spans="1:15" ht="96" customHeight="1">
      <c r="A102" s="11" t="s">
        <v>190</v>
      </c>
      <c r="B102" s="12" t="s">
        <v>187</v>
      </c>
      <c r="C102" s="3">
        <f t="shared" si="54"/>
        <v>2175</v>
      </c>
      <c r="D102" s="3">
        <f aca="true" t="shared" si="56" ref="D102:N103">SUM(D103)</f>
        <v>2175</v>
      </c>
      <c r="E102" s="3">
        <f t="shared" si="56"/>
        <v>0</v>
      </c>
      <c r="F102" s="3">
        <f t="shared" si="56"/>
        <v>0</v>
      </c>
      <c r="G102" s="3">
        <f t="shared" si="56"/>
        <v>0</v>
      </c>
      <c r="H102" s="3">
        <f t="shared" si="56"/>
        <v>0</v>
      </c>
      <c r="I102" s="3">
        <f t="shared" si="56"/>
        <v>0</v>
      </c>
      <c r="J102" s="3">
        <f t="shared" si="56"/>
        <v>0</v>
      </c>
      <c r="K102" s="3">
        <f t="shared" si="56"/>
        <v>-2175</v>
      </c>
      <c r="L102" s="3">
        <f t="shared" si="56"/>
        <v>-2175</v>
      </c>
      <c r="M102" s="3">
        <f t="shared" si="56"/>
        <v>0</v>
      </c>
      <c r="N102" s="3">
        <f t="shared" si="56"/>
        <v>0</v>
      </c>
      <c r="O102" s="16">
        <f t="shared" si="42"/>
        <v>0</v>
      </c>
    </row>
    <row r="103" spans="1:15" ht="26.25" customHeight="1">
      <c r="A103" s="11" t="s">
        <v>191</v>
      </c>
      <c r="B103" s="12" t="s">
        <v>188</v>
      </c>
      <c r="C103" s="3">
        <f t="shared" si="54"/>
        <v>2175</v>
      </c>
      <c r="D103" s="3">
        <f t="shared" si="56"/>
        <v>2175</v>
      </c>
      <c r="E103" s="3">
        <f t="shared" si="56"/>
        <v>0</v>
      </c>
      <c r="F103" s="3">
        <f t="shared" si="56"/>
        <v>0</v>
      </c>
      <c r="G103" s="3">
        <f t="shared" si="56"/>
        <v>0</v>
      </c>
      <c r="H103" s="3">
        <f t="shared" si="56"/>
        <v>0</v>
      </c>
      <c r="I103" s="3">
        <f t="shared" si="56"/>
        <v>0</v>
      </c>
      <c r="J103" s="3">
        <f t="shared" si="56"/>
        <v>0</v>
      </c>
      <c r="K103" s="3">
        <f t="shared" si="56"/>
        <v>-2175</v>
      </c>
      <c r="L103" s="3">
        <f t="shared" si="56"/>
        <v>-2175</v>
      </c>
      <c r="M103" s="3">
        <f t="shared" si="56"/>
        <v>0</v>
      </c>
      <c r="N103" s="3">
        <f t="shared" si="56"/>
        <v>0</v>
      </c>
      <c r="O103" s="16">
        <f t="shared" si="42"/>
        <v>0</v>
      </c>
    </row>
    <row r="104" spans="1:15" ht="66.75" customHeight="1">
      <c r="A104" s="9" t="s">
        <v>192</v>
      </c>
      <c r="B104" s="10" t="s">
        <v>189</v>
      </c>
      <c r="C104" s="6">
        <f t="shared" si="54"/>
        <v>2175</v>
      </c>
      <c r="D104" s="6">
        <v>2175</v>
      </c>
      <c r="E104" s="6"/>
      <c r="F104" s="6"/>
      <c r="G104" s="6">
        <f>SUM(H104:J104)</f>
        <v>0</v>
      </c>
      <c r="H104" s="6"/>
      <c r="I104" s="6"/>
      <c r="J104" s="6"/>
      <c r="K104" s="6">
        <f>SUM(L104:N104)</f>
        <v>-2175</v>
      </c>
      <c r="L104" s="6">
        <f>SUM(H104-D104)</f>
        <v>-2175</v>
      </c>
      <c r="M104" s="6">
        <f>SUM(I104-E104)</f>
        <v>0</v>
      </c>
      <c r="N104" s="6">
        <f>SUM(J104-F104)</f>
        <v>0</v>
      </c>
      <c r="O104" s="16">
        <f t="shared" si="42"/>
        <v>0</v>
      </c>
    </row>
    <row r="105" spans="1:15" ht="34.5" customHeight="1" outlineLevel="1">
      <c r="A105" s="11" t="s">
        <v>116</v>
      </c>
      <c r="B105" s="12" t="s">
        <v>117</v>
      </c>
      <c r="C105" s="3">
        <f aca="true" t="shared" si="57" ref="C105:N105">SUM(C106)</f>
        <v>167855.27</v>
      </c>
      <c r="D105" s="3">
        <f t="shared" si="57"/>
        <v>151600</v>
      </c>
      <c r="E105" s="3">
        <f t="shared" si="57"/>
        <v>0</v>
      </c>
      <c r="F105" s="3">
        <f t="shared" si="57"/>
        <v>16255.27</v>
      </c>
      <c r="G105" s="3">
        <f t="shared" si="57"/>
        <v>138700</v>
      </c>
      <c r="H105" s="3">
        <f t="shared" si="57"/>
        <v>138700</v>
      </c>
      <c r="I105" s="3">
        <f t="shared" si="57"/>
        <v>0</v>
      </c>
      <c r="J105" s="3">
        <f t="shared" si="57"/>
        <v>0</v>
      </c>
      <c r="K105" s="3">
        <f t="shared" si="57"/>
        <v>-29155.27</v>
      </c>
      <c r="L105" s="3">
        <f t="shared" si="57"/>
        <v>-12900</v>
      </c>
      <c r="M105" s="3">
        <f t="shared" si="57"/>
        <v>0</v>
      </c>
      <c r="N105" s="3">
        <f t="shared" si="57"/>
        <v>-16255.27</v>
      </c>
      <c r="O105" s="16">
        <f t="shared" si="42"/>
        <v>82.630709181785</v>
      </c>
    </row>
    <row r="106" spans="1:15" ht="34.5" customHeight="1" outlineLevel="2">
      <c r="A106" s="11" t="s">
        <v>118</v>
      </c>
      <c r="B106" s="12" t="s">
        <v>119</v>
      </c>
      <c r="C106" s="3">
        <f>SUM(C107+C108)</f>
        <v>167855.27</v>
      </c>
      <c r="D106" s="3">
        <f>SUM(D108)</f>
        <v>151600</v>
      </c>
      <c r="E106" s="3">
        <f>SUM(E108)</f>
        <v>0</v>
      </c>
      <c r="F106" s="3">
        <f>SUM(F107+F108)</f>
        <v>16255.27</v>
      </c>
      <c r="G106" s="3">
        <f aca="true" t="shared" si="58" ref="G106:N106">SUM(G107+G108)</f>
        <v>138700</v>
      </c>
      <c r="H106" s="3">
        <f t="shared" si="58"/>
        <v>138700</v>
      </c>
      <c r="I106" s="3">
        <f t="shared" si="58"/>
        <v>0</v>
      </c>
      <c r="J106" s="3">
        <f t="shared" si="58"/>
        <v>0</v>
      </c>
      <c r="K106" s="3">
        <f t="shared" si="58"/>
        <v>-29155.27</v>
      </c>
      <c r="L106" s="3">
        <f t="shared" si="58"/>
        <v>-12900</v>
      </c>
      <c r="M106" s="3">
        <f t="shared" si="58"/>
        <v>0</v>
      </c>
      <c r="N106" s="3">
        <f t="shared" si="58"/>
        <v>-16255.27</v>
      </c>
      <c r="O106" s="16">
        <f t="shared" si="42"/>
        <v>82.630709181785</v>
      </c>
    </row>
    <row r="107" spans="1:15" ht="63.75" customHeight="1" outlineLevel="2">
      <c r="A107" s="9" t="s">
        <v>172</v>
      </c>
      <c r="B107" s="10" t="s">
        <v>171</v>
      </c>
      <c r="C107" s="6">
        <f>SUM(D107:F107)</f>
        <v>16255.27</v>
      </c>
      <c r="D107" s="6"/>
      <c r="E107" s="6"/>
      <c r="F107" s="6">
        <v>16255.27</v>
      </c>
      <c r="G107" s="6"/>
      <c r="H107" s="6"/>
      <c r="I107" s="6"/>
      <c r="J107" s="6"/>
      <c r="K107" s="8">
        <f>SUM(L107:N107)</f>
        <v>-16255.27</v>
      </c>
      <c r="L107" s="6">
        <f aca="true" t="shared" si="59" ref="L107:N108">SUM(H107-D107)</f>
        <v>0</v>
      </c>
      <c r="M107" s="6">
        <f t="shared" si="59"/>
        <v>0</v>
      </c>
      <c r="N107" s="6">
        <f t="shared" si="59"/>
        <v>-16255.27</v>
      </c>
      <c r="O107" s="16">
        <f t="shared" si="42"/>
        <v>0</v>
      </c>
    </row>
    <row r="108" spans="1:15" ht="55.5" customHeight="1" outlineLevel="6">
      <c r="A108" s="9" t="s">
        <v>121</v>
      </c>
      <c r="B108" s="10" t="s">
        <v>120</v>
      </c>
      <c r="C108" s="6">
        <f>SUM(D108:F108)</f>
        <v>151600</v>
      </c>
      <c r="D108" s="6">
        <v>151600</v>
      </c>
      <c r="E108" s="6"/>
      <c r="F108" s="4"/>
      <c r="G108" s="8">
        <f>SUM(H108:J108)</f>
        <v>138700</v>
      </c>
      <c r="H108" s="8">
        <v>138700</v>
      </c>
      <c r="I108" s="8"/>
      <c r="J108" s="8"/>
      <c r="K108" s="8">
        <f>SUM(L108:N108)</f>
        <v>-12900</v>
      </c>
      <c r="L108" s="8">
        <f t="shared" si="59"/>
        <v>-12900</v>
      </c>
      <c r="M108" s="8">
        <f t="shared" si="59"/>
        <v>0</v>
      </c>
      <c r="N108" s="8">
        <f t="shared" si="59"/>
        <v>0</v>
      </c>
      <c r="O108" s="16">
        <f t="shared" si="42"/>
        <v>91.49076517150397</v>
      </c>
    </row>
    <row r="109" spans="1:15" ht="24" customHeight="1">
      <c r="A109" s="37" t="s">
        <v>122</v>
      </c>
      <c r="B109" s="38"/>
      <c r="C109" s="14">
        <f>SUM(C93+C95)</f>
        <v>22411556.060000002</v>
      </c>
      <c r="D109" s="14">
        <f aca="true" t="shared" si="60" ref="D109:J109">SUM(D93+D95)</f>
        <v>1156675</v>
      </c>
      <c r="E109" s="14">
        <f t="shared" si="60"/>
        <v>914337</v>
      </c>
      <c r="F109" s="14">
        <f t="shared" si="60"/>
        <v>20340544.060000002</v>
      </c>
      <c r="G109" s="14">
        <f t="shared" si="60"/>
        <v>57361168.919999994</v>
      </c>
      <c r="H109" s="14">
        <f t="shared" si="60"/>
        <v>9197825.04</v>
      </c>
      <c r="I109" s="14">
        <f t="shared" si="60"/>
        <v>25755362.59</v>
      </c>
      <c r="J109" s="14">
        <f t="shared" si="60"/>
        <v>22407981.289999995</v>
      </c>
      <c r="K109" s="14">
        <f>SUM(K93+K95)</f>
        <v>34949612.86</v>
      </c>
      <c r="L109" s="14">
        <f>SUM(L93+L95)</f>
        <v>4041150.04</v>
      </c>
      <c r="M109" s="14">
        <f>SUM(M93+M95)</f>
        <v>21841025.59</v>
      </c>
      <c r="N109" s="14">
        <f>SUM(N93+N95)</f>
        <v>1709335.960000001</v>
      </c>
      <c r="O109" s="17">
        <f t="shared" si="42"/>
        <v>255.94460628451336</v>
      </c>
    </row>
    <row r="110" spans="1:5" ht="12.75" customHeight="1">
      <c r="A110" s="2"/>
      <c r="B110" s="2"/>
      <c r="C110" s="2"/>
      <c r="D110" s="2"/>
      <c r="E110" s="2"/>
    </row>
  </sheetData>
  <sheetProtection/>
  <mergeCells count="17">
    <mergeCell ref="A109:B109"/>
    <mergeCell ref="L5:O5"/>
    <mergeCell ref="D6:F6"/>
    <mergeCell ref="H6:J6"/>
    <mergeCell ref="L6:N6"/>
    <mergeCell ref="O6:O7"/>
    <mergeCell ref="A93:B93"/>
    <mergeCell ref="A2:O2"/>
    <mergeCell ref="A3:O3"/>
    <mergeCell ref="A4:E4"/>
    <mergeCell ref="A5:A7"/>
    <mergeCell ref="B5:B7"/>
    <mergeCell ref="C5:C7"/>
    <mergeCell ref="D5:F5"/>
    <mergeCell ref="G5:G7"/>
    <mergeCell ref="H5:J5"/>
    <mergeCell ref="K5:K7"/>
  </mergeCells>
  <printOptions/>
  <pageMargins left="0.7874015748031497" right="0.3937007874015748" top="0.3937007874015748" bottom="0.1968503937007874" header="0" footer="0"/>
  <pageSetup errors="blank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Glavbuh-DNS\Glavbuh</dc:creator>
  <cp:keywords/>
  <dc:description/>
  <cp:lastModifiedBy>Glavbuh</cp:lastModifiedBy>
  <cp:lastPrinted>2018-01-19T14:35:01Z</cp:lastPrinted>
  <dcterms:created xsi:type="dcterms:W3CDTF">2016-12-16T07:12:39Z</dcterms:created>
  <dcterms:modified xsi:type="dcterms:W3CDTF">2018-01-22T05:59:41Z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C:\Users\Glavbuh\AppData\Local\Кейсистемс\Бюджет-КС\ReportManager\sqr_rosp_exp2016_10.xls</vt:lpwstr>
  </property>
</Properties>
</file>