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2 кв. сравнение " sheetId="1" r:id="rId1"/>
  </sheets>
  <definedNames>
    <definedName name="_xlnm.Print_Titles" localSheetId="0">'2 кв. сравнение '!$5:$7</definedName>
  </definedNames>
  <calcPr fullCalcOnLoad="1"/>
</workbook>
</file>

<file path=xl/sharedStrings.xml><?xml version="1.0" encoding="utf-8"?>
<sst xmlns="http://schemas.openxmlformats.org/spreadsheetml/2006/main" count="248" uniqueCount="235">
  <si>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</si>
  <si>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</si>
  <si>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</si>
  <si>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</si>
  <si>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</si>
  <si>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</si>
  <si>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</si>
  <si>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</si>
  <si>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</si>
  <si>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</si>
  <si>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</si>
  <si>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</si>
  <si>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</si>
  <si>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</si>
  <si>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</si>
  <si>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</si>
  <si>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</si>
  <si>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</si>
  <si>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</si>
  <si>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</si>
  <si>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</si>
  <si>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</si>
  <si>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</si>
  <si>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</si>
  <si>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</si>
  <si>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</si>
  <si>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</si>
  <si>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</si>
  <si>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</si>
  <si>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</si>
  <si>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</si>
  <si>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</si>
  <si>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</si>
  <si>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</si>
  <si>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</si>
  <si>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</si>
  <si>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</si>
  <si>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</si>
  <si>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</si>
  <si>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</si>
  <si>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</si>
  <si>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</si>
  <si>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</si>
  <si>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</si>
  <si>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</si>
  <si>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</si>
  <si>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</si>
  <si>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</si>
  <si>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</si>
  <si>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</si>
  <si>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</si>
  <si>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</si>
  <si>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</si>
  <si>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</si>
  <si>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</si>
  <si>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</si>
  <si>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</si>
  <si>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</si>
  <si>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</si>
  <si>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</si>
  <si>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</si>
  <si>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</si>
  <si>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</si>
  <si>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</si>
  <si>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</si>
  <si>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</si>
  <si>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</si>
  <si>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</si>
  <si>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</si>
  <si>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</si>
  <si>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</si>
  <si>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</si>
  <si>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</si>
  <si>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</si>
  <si>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</si>
  <si>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</si>
  <si>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</si>
  <si>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</si>
  <si>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</si>
  <si>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</si>
  <si>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</si>
  <si>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</si>
  <si>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</si>
  <si>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</si>
  <si>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</si>
  <si>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</si>
  <si>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</si>
  <si>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</si>
  <si>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</si>
  <si>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</si>
  <si>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</si>
  <si>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</si>
  <si>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</si>
  <si>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</si>
  <si>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</si>
  <si>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</si>
  <si>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</si>
  <si>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</si>
  <si>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</si>
  <si>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</si>
  <si>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</si>
  <si>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</si>
  <si>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</si>
  <si>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Увеличение уставного капитала путем приобретения акций юридических лиц</t>
  </si>
  <si>
    <t>1210102045</t>
  </si>
  <si>
    <t xml:space="preserve">            Приобретение объектов недвижимого имущества в муниципальную собственность</t>
  </si>
  <si>
    <t>1210104002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</si>
  <si>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</si>
  <si>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</si>
  <si>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</si>
  <si>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</si>
  <si>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</si>
  <si>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</si>
  <si>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</si>
  <si>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</si>
  <si>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</si>
  <si>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</si>
  <si>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</si>
  <si>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</si>
  <si>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</si>
  <si>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Целевая статья</t>
  </si>
  <si>
    <t>Наименование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</si>
  <si>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</si>
  <si>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</si>
  <si>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</si>
  <si>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</si>
  <si>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</si>
  <si>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</si>
  <si>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</si>
  <si>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</si>
  <si>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</si>
  <si>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</si>
  <si>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</si>
  <si>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</si>
  <si>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03101L9602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</si>
  <si>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</si>
  <si>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</si>
  <si>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Основоное мероприятие "Поддержка субъектов малого и среднего предпринимательства, приобретающих оборудование в лизинг"</t>
  </si>
  <si>
    <t>0720300000</t>
  </si>
  <si>
    <t>0720000000</t>
  </si>
  <si>
    <t>0700000000</t>
  </si>
  <si>
    <t>0210180510</t>
  </si>
  <si>
    <t>02101S0510</t>
  </si>
  <si>
    <t>Строительство(реконструкция),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</si>
  <si>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Строительство(реконструкция),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за счет местного бюджета</t>
  </si>
  <si>
    <t>0260000000</t>
  </si>
  <si>
    <t>0260100000</t>
  </si>
  <si>
    <t>02601L5550</t>
  </si>
  <si>
    <t>02601R5550</t>
  </si>
  <si>
    <t>Подпрограмма "Формирование современной городской среды на территории Савинского городского поселения савинского муниципального района"</t>
  </si>
  <si>
    <t>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</si>
  <si>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Обеспечение мероприятий по формированию современной городской среды, за счет местного бюджета</t>
  </si>
  <si>
    <t>Обеспечение мероприятий по формированию современной городской среды</t>
  </si>
  <si>
    <t>07203R5272</t>
  </si>
  <si>
    <t>Государственная поддержка субъектов малого и среднего предпринимательства</t>
  </si>
  <si>
    <t>Исполнено,руб.</t>
  </si>
  <si>
    <t>Исполнено, руб.</t>
  </si>
  <si>
    <t>Отклонение</t>
  </si>
  <si>
    <t>Абсолютная сумма, руб.</t>
  </si>
  <si>
    <t>Темп роста, %</t>
  </si>
  <si>
    <t>4190000000</t>
  </si>
  <si>
    <t>4190002043</t>
  </si>
  <si>
    <t>4190002072</t>
  </si>
  <si>
    <t>449000103</t>
  </si>
  <si>
    <t xml:space="preserve">              Осуществление первичного воинского учета на территориях, где отсутствуют военные комиссариаты, за счет местного бюджета</t>
  </si>
  <si>
    <t>Иные непрограмные мероприятия</t>
  </si>
  <si>
    <t>Формирование земельных участков для исполнения полномочий Савинского городского поселения</t>
  </si>
  <si>
    <t>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</si>
  <si>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Аналитические данные о реализации мероприятий муниципальных программ Савинского городского поселения</t>
  </si>
  <si>
    <t>01201L5191</t>
  </si>
  <si>
    <t>Комплектование книжных фондов библиотек муниципальных образований за счет местного бюджета</t>
  </si>
  <si>
    <t xml:space="preserve">Комплектование книжных фондов библиотек муниципальных образований </t>
  </si>
  <si>
    <t>07203L0641</t>
  </si>
  <si>
    <t>Субсидирование часть затрат на уплату первоначального взноса (аванса) при заключение договора лизинга субъектами малого и среднего предпринимательства за счет средств местного бюджета</t>
  </si>
  <si>
    <t>4200000000</t>
  </si>
  <si>
    <t>4290000000</t>
  </si>
  <si>
    <t>4290051200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</si>
  <si>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</si>
  <si>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непрограммные мероприятия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</si>
  <si>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</si>
  <si>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</si>
  <si>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 xml:space="preserve">    Муниципальная программа Савинского городского поселения "Благоустройство территории  Савинского городского поселения"</t>
  </si>
  <si>
    <t>1400000000</t>
  </si>
  <si>
    <t>1410000000</t>
  </si>
  <si>
    <t>1410100000</t>
  </si>
  <si>
    <t>1410150820</t>
  </si>
  <si>
    <t>Муниципальная программа Савинского городского поселения "Социальная поддержка граждан в Савинском городском поселении"</t>
  </si>
  <si>
    <t>Подпрограмма "Социальная поддержка детей-сирот и детей, оставшихся без попечения родителей"</t>
  </si>
  <si>
    <t>Основное мероприятие "Предоставление мер социальной поддержки детей-сирот и детей, оставшимся без попечительства родителей"</t>
  </si>
  <si>
    <t>Предоставление жилых помещений детям-сиротами детям, оставшимся без попечения родителей, лицам из их числа по договорам найма специализированных жилых помещений</t>
  </si>
  <si>
    <t>4190002044</t>
  </si>
  <si>
    <t>Кадастровые работы для осуществления кадастрового учета и изготовления технической документации</t>
  </si>
  <si>
    <t>4190002045</t>
  </si>
  <si>
    <t>Увеличение уставного капитала путем приобретенич акций юридических лиц</t>
  </si>
  <si>
    <t>01201L5192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</si>
  <si>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</si>
  <si>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</si>
  <si>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</si>
  <si>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</si>
  <si>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</si>
  <si>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</si>
  <si>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</si>
  <si>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</si>
  <si>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</si>
  <si>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</si>
  <si>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</si>
  <si>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</si>
  <si>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>01101L4670</t>
  </si>
  <si>
    <t>Обеспечение развития и укрепления материально-технической базы муниципальных домов культуры, за счет средств местного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</si>
  <si>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бюджетва</t>
  </si>
  <si>
    <t>0411010000</t>
  </si>
  <si>
    <t>4300000000</t>
  </si>
  <si>
    <t>4390000000</t>
  </si>
  <si>
    <t>4390081980</t>
  </si>
  <si>
    <t>43900S1980</t>
  </si>
  <si>
    <t>азы избирателей депутатам Ивановской областной Думы</t>
  </si>
  <si>
    <t>Укрепление материально-технической базы муниципальных учреждений культуры Ивановской области</t>
  </si>
  <si>
    <t>Укрепление материально-технической базы муниципальных учреждений культуры Ивановской области, за счет средств местного бюджета</t>
  </si>
  <si>
    <t>ВСЕГО РАСХОДОВ ПО НЕПРОГРАММНЫМ НАПРАВЛЕНИЯМ ДЕЯТЕЛЬНОСТИ</t>
  </si>
  <si>
    <t>0310109502</t>
  </si>
  <si>
    <t>0310109602</t>
  </si>
  <si>
    <t>0310183200</t>
  </si>
  <si>
    <t>0340000000</t>
  </si>
  <si>
    <t>0340100000</t>
  </si>
  <si>
    <t>0340102009</t>
  </si>
  <si>
    <t>04101L5550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</si>
  <si>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корпорации_Фонда содействия реформированию жилищно-комунального хозяйства</t>
  </si>
  <si>
    <t xml:space="preserve">    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</si>
  <si>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Достройка жилого дома в п.Савино</t>
  </si>
  <si>
    <t xml:space="preserve">      Подпрограмма "Социальное жилье"</t>
  </si>
  <si>
    <t xml:space="preserve">          Основное мероприятие "Мероприятие по увеличению муниципального жилищного фонда"</t>
  </si>
  <si>
    <t>Улучшение жилищных условий граждан, признанных в установленном порядке нуждающимися в жилых помещениях</t>
  </si>
  <si>
    <t>03101S3200</t>
  </si>
  <si>
    <t>Достройка жилого дома в п.Савино за счет местного бюджета</t>
  </si>
  <si>
    <t>по состоянию на 01.10.2018 год в сравнении с соответсвующим периодом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</si>
</sst>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[$-FC19]d\ mmmm\ yyyy\ &quot;г.&quot;"/>
    <numFmt numFmtId="183" formatCode="0.0000"/>
    <numFmt numFmtId="184" formatCode="0.000"/>
    <numFmt numFmtId="185" formatCode="0.0"/>
    <numFmt numFmtId="186" formatCode="0.000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0" fontId="36" fillId="20" borderId="0">
      <alignment shrinkToFit="1"/>
      <protection/>
    </xf>
    <xf numFmtId="0" fontId="38" fillId="0" borderId="3">
      <alignment horizontal="right"/>
      <protection/>
    </xf>
    <xf numFmtId="4" fontId="38" fillId="21" borderId="3">
      <alignment horizontal="right" vertical="top" shrinkToFit="1"/>
      <protection/>
    </xf>
    <xf numFmtId="4" fontId="38" fillId="22" borderId="3">
      <alignment horizontal="right" vertical="top" shrinkToFi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49" fontId="36" fillId="0" borderId="2">
      <alignment horizontal="center" vertical="top" shrinkToFit="1"/>
      <protection/>
    </xf>
    <xf numFmtId="49" fontId="36" fillId="0" borderId="2">
      <alignment horizontal="center" vertical="top" shrinkToFit="1"/>
      <protection/>
    </xf>
    <xf numFmtId="49" fontId="36" fillId="0" borderId="2">
      <alignment horizontal="center" vertical="top" shrinkToFit="1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20" borderId="4">
      <alignment/>
      <protection/>
    </xf>
    <xf numFmtId="0" fontId="36" fillId="20" borderId="4">
      <alignment horizontal="center"/>
      <protection/>
    </xf>
    <xf numFmtId="4" fontId="38" fillId="0" borderId="2">
      <alignment horizontal="right" vertical="top" shrinkToFit="1"/>
      <protection/>
    </xf>
    <xf numFmtId="49" fontId="36" fillId="0" borderId="2">
      <alignment horizontal="left" vertical="top" wrapText="1" indent="2"/>
      <protection/>
    </xf>
    <xf numFmtId="4" fontId="36" fillId="0" borderId="2">
      <alignment horizontal="right" vertical="top" shrinkToFit="1"/>
      <protection/>
    </xf>
    <xf numFmtId="0" fontId="36" fillId="20" borderId="4">
      <alignment shrinkToFit="1"/>
      <protection/>
    </xf>
    <xf numFmtId="0" fontId="36" fillId="20" borderId="3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4" fontId="54" fillId="36" borderId="14" xfId="63" applyNumberFormat="1" applyFont="1" applyFill="1" applyBorder="1" applyProtection="1">
      <alignment horizontal="right" vertical="top" shrinkToFit="1"/>
      <protection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4" fontId="55" fillId="36" borderId="14" xfId="63" applyNumberFormat="1" applyFont="1" applyFill="1" applyBorder="1" applyProtection="1">
      <alignment horizontal="right" vertical="top" shrinkToFit="1"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56" fillId="36" borderId="14" xfId="51" applyNumberFormat="1" applyFont="1" applyFill="1" applyBorder="1" applyAlignment="1" applyProtection="1">
      <alignment horizontal="justify" vertical="top" wrapText="1"/>
      <protection/>
    </xf>
    <xf numFmtId="49" fontId="55" fillId="36" borderId="14" xfId="60" applyNumberFormat="1" applyFont="1" applyFill="1" applyBorder="1" applyProtection="1">
      <alignment horizontal="center" vertical="top" shrinkToFit="1"/>
      <protection/>
    </xf>
    <xf numFmtId="0" fontId="57" fillId="36" borderId="14" xfId="51" applyNumberFormat="1" applyFont="1" applyFill="1" applyBorder="1" applyAlignment="1" applyProtection="1">
      <alignment horizontal="justify" vertical="top" wrapText="1"/>
      <protection/>
    </xf>
    <xf numFmtId="49" fontId="54" fillId="36" borderId="14" xfId="60" applyNumberFormat="1" applyFont="1" applyFill="1" applyBorder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vertical="top"/>
      <protection locked="0"/>
    </xf>
    <xf numFmtId="4" fontId="54" fillId="36" borderId="0" xfId="48" applyNumberFormat="1" applyFont="1" applyFill="1" applyBorder="1" applyProtection="1">
      <alignment horizontal="right" vertical="top" shrinkToFit="1"/>
      <protection/>
    </xf>
    <xf numFmtId="180" fontId="55" fillId="36" borderId="14" xfId="63" applyNumberFormat="1" applyFont="1" applyFill="1" applyBorder="1" applyProtection="1">
      <alignment horizontal="right" vertical="top" shrinkToFit="1"/>
      <protection/>
    </xf>
    <xf numFmtId="2" fontId="8" fillId="0" borderId="14" xfId="0" applyNumberFormat="1" applyFont="1" applyBorder="1" applyAlignment="1" applyProtection="1">
      <alignment vertical="top"/>
      <protection locked="0"/>
    </xf>
    <xf numFmtId="2" fontId="8" fillId="0" borderId="0" xfId="0" applyNumberFormat="1" applyFont="1" applyBorder="1" applyAlignment="1" applyProtection="1">
      <alignment vertical="top"/>
      <protection locked="0"/>
    </xf>
    <xf numFmtId="0" fontId="58" fillId="0" borderId="14" xfId="60" applyNumberFormat="1" applyFont="1" applyBorder="1" applyAlignment="1" applyProtection="1">
      <alignment horizontal="left"/>
      <protection locked="0"/>
    </xf>
    <xf numFmtId="0" fontId="58" fillId="0" borderId="14" xfId="60" applyNumberFormat="1" applyFont="1" applyBorder="1" applyAlignment="1">
      <alignment horizontal="left"/>
      <protection/>
    </xf>
    <xf numFmtId="4" fontId="8" fillId="0" borderId="14" xfId="0" applyNumberFormat="1" applyFont="1" applyBorder="1" applyAlignment="1" applyProtection="1">
      <alignment vertical="top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2" fontId="7" fillId="0" borderId="14" xfId="0" applyNumberFormat="1" applyFont="1" applyBorder="1" applyAlignment="1" applyProtection="1">
      <alignment vertical="top"/>
      <protection locked="0"/>
    </xf>
    <xf numFmtId="0" fontId="55" fillId="37" borderId="14" xfId="0" applyFont="1" applyFill="1" applyBorder="1" applyAlignment="1">
      <alignment horizontal="justify" vertical="top" wrapText="1"/>
    </xf>
    <xf numFmtId="0" fontId="54" fillId="0" borderId="2" xfId="51" applyNumberFormat="1" applyFont="1" applyAlignment="1" applyProtection="1">
      <alignment horizontal="justify" vertical="top" wrapText="1"/>
      <protection/>
    </xf>
    <xf numFmtId="0" fontId="55" fillId="0" borderId="2" xfId="59" applyNumberFormat="1" applyFont="1" applyAlignment="1" applyProtection="1">
      <alignment horizontal="justify" vertical="top" wrapText="1"/>
      <protection/>
    </xf>
    <xf numFmtId="49" fontId="54" fillId="0" borderId="2" xfId="60" applyNumberFormat="1" applyFont="1" applyProtection="1">
      <alignment horizontal="center" vertical="top" shrinkToFit="1"/>
      <protection/>
    </xf>
    <xf numFmtId="49" fontId="55" fillId="0" borderId="2" xfId="60" applyNumberFormat="1" applyFont="1" applyProtection="1">
      <alignment horizontal="center" vertical="top" shrinkToFit="1"/>
      <protection/>
    </xf>
    <xf numFmtId="0" fontId="55" fillId="0" borderId="2" xfId="55" applyNumberFormat="1" applyFont="1" applyAlignment="1" applyProtection="1">
      <alignment horizontal="justify" vertical="top" wrapText="1"/>
      <protection/>
    </xf>
    <xf numFmtId="49" fontId="55" fillId="0" borderId="2" xfId="61" applyNumberFormat="1" applyFont="1" applyProtection="1">
      <alignment horizontal="center" vertical="top" shrinkToFit="1"/>
      <protection/>
    </xf>
    <xf numFmtId="49" fontId="54" fillId="0" borderId="2" xfId="61" applyNumberFormat="1" applyFont="1" applyProtection="1">
      <alignment horizontal="center" vertical="top" shrinkToFit="1"/>
      <protection/>
    </xf>
    <xf numFmtId="0" fontId="55" fillId="0" borderId="2" xfId="58" applyNumberFormat="1" applyFont="1" applyAlignment="1" applyProtection="1">
      <alignment horizontal="justify" vertical="top" wrapText="1"/>
      <protection/>
    </xf>
    <xf numFmtId="0" fontId="54" fillId="0" borderId="2" xfId="58" applyNumberFormat="1" applyFont="1" applyAlignment="1" applyProtection="1">
      <alignment horizontal="justify" vertical="top" wrapText="1"/>
      <protection/>
    </xf>
    <xf numFmtId="0" fontId="58" fillId="0" borderId="14" xfId="60" applyNumberFormat="1" applyFont="1" applyBorder="1" applyAlignment="1">
      <alignment horizontal="left" vertical="top"/>
      <protection/>
    </xf>
    <xf numFmtId="180" fontId="54" fillId="36" borderId="14" xfId="63" applyNumberFormat="1" applyFont="1" applyFill="1" applyBorder="1" applyProtection="1">
      <alignment horizontal="right" vertical="top" shrinkToFit="1"/>
      <protection/>
    </xf>
    <xf numFmtId="0" fontId="0" fillId="36" borderId="0" xfId="0" applyFill="1" applyAlignment="1" applyProtection="1">
      <alignment/>
      <protection locked="0"/>
    </xf>
    <xf numFmtId="4" fontId="5" fillId="36" borderId="14" xfId="0" applyNumberFormat="1" applyFont="1" applyFill="1" applyBorder="1" applyAlignment="1" applyProtection="1">
      <alignment vertical="top"/>
      <protection locked="0"/>
    </xf>
    <xf numFmtId="0" fontId="0" fillId="36" borderId="14" xfId="0" applyFill="1" applyBorder="1" applyAlignment="1" applyProtection="1">
      <alignment/>
      <protection locked="0"/>
    </xf>
    <xf numFmtId="49" fontId="54" fillId="0" borderId="15" xfId="60" applyNumberFormat="1" applyFont="1" applyBorder="1" applyProtection="1">
      <alignment horizontal="center" vertical="top" shrinkToFit="1"/>
      <protection/>
    </xf>
    <xf numFmtId="0" fontId="54" fillId="0" borderId="15" xfId="51" applyNumberFormat="1" applyFont="1" applyBorder="1" applyAlignment="1" applyProtection="1">
      <alignment horizontal="justify" vertical="top" wrapText="1"/>
      <protection/>
    </xf>
    <xf numFmtId="0" fontId="54" fillId="0" borderId="14" xfId="51" applyNumberFormat="1" applyFont="1" applyBorder="1" applyAlignment="1" applyProtection="1">
      <alignment horizontal="justify" vertical="top" wrapText="1"/>
      <protection/>
    </xf>
    <xf numFmtId="49" fontId="54" fillId="0" borderId="14" xfId="60" applyNumberFormat="1" applyFont="1" applyBorder="1" applyProtection="1">
      <alignment horizontal="center" vertical="top" shrinkToFit="1"/>
      <protection/>
    </xf>
    <xf numFmtId="0" fontId="55" fillId="0" borderId="2" xfId="51" applyNumberFormat="1" applyFont="1" applyAlignment="1" applyProtection="1">
      <alignment horizontal="justify" vertical="top" wrapText="1"/>
      <protection/>
    </xf>
    <xf numFmtId="0" fontId="59" fillId="0" borderId="0" xfId="41" applyNumberFormat="1" applyFont="1" applyBorder="1" applyAlignment="1" applyProtection="1">
      <alignment horizontal="center" wrapText="1"/>
      <protection locked="0"/>
    </xf>
    <xf numFmtId="0" fontId="59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9" fillId="0" borderId="0" xfId="41" applyNumberFormat="1" applyFont="1" applyBorder="1" applyAlignment="1" applyProtection="1">
      <alignment horizontal="center" wrapText="1"/>
      <protection/>
    </xf>
    <xf numFmtId="0" fontId="59" fillId="0" borderId="0" xfId="41" applyFont="1" applyBorder="1" applyAlignment="1">
      <alignment horizontal="center" wrapText="1"/>
      <protection/>
    </xf>
    <xf numFmtId="0" fontId="55" fillId="0" borderId="0" xfId="42" applyNumberFormat="1" applyFont="1" applyBorder="1" applyProtection="1">
      <alignment horizontal="right"/>
      <protection/>
    </xf>
    <xf numFmtId="0" fontId="55" fillId="0" borderId="0" xfId="42" applyFont="1" applyBorder="1">
      <alignment horizontal="right"/>
      <protection/>
    </xf>
    <xf numFmtId="0" fontId="54" fillId="0" borderId="14" xfId="44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54" fillId="36" borderId="0" xfId="47" applyNumberFormat="1" applyFont="1" applyFill="1" applyBorder="1" applyProtection="1">
      <alignment horizontal="right"/>
      <protection/>
    </xf>
    <xf numFmtId="0" fontId="54" fillId="36" borderId="0" xfId="47" applyFont="1" applyFill="1" applyBorder="1">
      <alignment horizontal="righ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8" fillId="0" borderId="14" xfId="60" applyNumberFormat="1" applyFont="1" applyBorder="1" applyAlignment="1" applyProtection="1">
      <alignment horizontal="left"/>
      <protection locked="0"/>
    </xf>
    <xf numFmtId="0" fontId="58" fillId="0" borderId="14" xfId="60" applyNumberFormat="1" applyFont="1" applyBorder="1" applyAlignment="1">
      <alignment horizontal="left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O127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23" sqref="G123"/>
    </sheetView>
  </sheetViews>
  <sheetFormatPr defaultColWidth="9.140625" defaultRowHeight="15" outlineLevelRow="6"/>
  <cols>
    <col min="1" max="1" width="40.00390625" style="1" customWidth="1"/>
    <col min="2" max="2" width="10.7109375" style="1" customWidth="1"/>
    <col min="3" max="3" width="13.00390625" style="1" customWidth="1"/>
    <col min="4" max="4" width="12.8515625" style="1" customWidth="1"/>
    <col min="5" max="5" width="11.7109375" style="1" customWidth="1"/>
    <col min="6" max="6" width="12.421875" style="1" customWidth="1"/>
    <col min="7" max="7" width="14.00390625" style="1" customWidth="1"/>
    <col min="8" max="8" width="14.140625" style="1" customWidth="1"/>
    <col min="9" max="9" width="13.140625" style="1" customWidth="1"/>
    <col min="10" max="10" width="12.57421875" style="1" customWidth="1"/>
    <col min="11" max="11" width="13.8515625" style="1" customWidth="1"/>
    <col min="12" max="12" width="14.140625" style="1" customWidth="1"/>
    <col min="13" max="13" width="13.140625" style="1" customWidth="1"/>
    <col min="14" max="14" width="13.28125" style="1" customWidth="1"/>
    <col min="15" max="15" width="12.00390625" style="1" bestFit="1" customWidth="1"/>
    <col min="16" max="16384" width="9.140625" style="1" customWidth="1"/>
  </cols>
  <sheetData>
    <row r="2" spans="1:15" ht="38.25" customHeight="1">
      <c r="A2" s="43" t="s">
        <v>168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46" t="s">
        <v>234</v>
      </c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5" ht="16.5" customHeight="1">
      <c r="A4" s="48"/>
      <c r="B4" s="49"/>
      <c r="C4" s="49"/>
      <c r="D4" s="49"/>
      <c r="E4" s="49"/>
    </row>
    <row r="5" spans="1:15" ht="24" customHeight="1">
      <c r="A5" s="50" t="s">
        <v>121</v>
      </c>
      <c r="B5" s="50" t="s">
        <v>120</v>
      </c>
      <c r="C5" s="51" t="s">
        <v>155</v>
      </c>
      <c r="D5" s="52">
        <v>2017</v>
      </c>
      <c r="E5" s="52"/>
      <c r="F5" s="52"/>
      <c r="G5" s="51" t="s">
        <v>156</v>
      </c>
      <c r="H5" s="53">
        <v>2018</v>
      </c>
      <c r="I5" s="53"/>
      <c r="J5" s="53"/>
      <c r="K5" s="54" t="s">
        <v>158</v>
      </c>
      <c r="L5" s="53" t="s">
        <v>157</v>
      </c>
      <c r="M5" s="53"/>
      <c r="N5" s="53"/>
      <c r="O5" s="53"/>
    </row>
    <row r="6" spans="1:15" ht="24" customHeight="1">
      <c r="A6" s="50"/>
      <c r="B6" s="50"/>
      <c r="C6" s="51"/>
      <c r="D6" s="59" t="s">
        <v>122</v>
      </c>
      <c r="E6" s="60"/>
      <c r="F6" s="61"/>
      <c r="G6" s="51"/>
      <c r="H6" s="62" t="s">
        <v>122</v>
      </c>
      <c r="I6" s="63"/>
      <c r="J6" s="64"/>
      <c r="K6" s="55"/>
      <c r="L6" s="62" t="s">
        <v>122</v>
      </c>
      <c r="M6" s="63"/>
      <c r="N6" s="64"/>
      <c r="O6" s="65" t="s">
        <v>159</v>
      </c>
    </row>
    <row r="7" spans="1:15" ht="42.75" customHeight="1">
      <c r="A7" s="50"/>
      <c r="B7" s="50"/>
      <c r="C7" s="51"/>
      <c r="D7" s="5" t="s">
        <v>123</v>
      </c>
      <c r="E7" s="5" t="s">
        <v>124</v>
      </c>
      <c r="F7" s="5" t="s">
        <v>125</v>
      </c>
      <c r="G7" s="51"/>
      <c r="H7" s="5" t="s">
        <v>123</v>
      </c>
      <c r="I7" s="5" t="s">
        <v>124</v>
      </c>
      <c r="J7" s="5" t="s">
        <v>125</v>
      </c>
      <c r="K7" s="56"/>
      <c r="L7" s="5" t="s">
        <v>123</v>
      </c>
      <c r="M7" s="5" t="s">
        <v>124</v>
      </c>
      <c r="N7" s="5" t="s">
        <v>125</v>
      </c>
      <c r="O7" s="66"/>
    </row>
    <row r="8" spans="1:15" ht="57" customHeight="1" outlineLevel="1">
      <c r="A8" s="11" t="s">
        <v>180</v>
      </c>
      <c r="B8" s="12" t="s">
        <v>0</v>
      </c>
      <c r="C8" s="3">
        <f>SUM(C9+C16+C24)</f>
        <v>8729338.25</v>
      </c>
      <c r="D8" s="3">
        <f>SUM(D9+D16+D24)</f>
        <v>0</v>
      </c>
      <c r="E8" s="3">
        <f>SUM(E9+E16+E24)</f>
        <v>1658583.73</v>
      </c>
      <c r="F8" s="3">
        <f>SUM(F9+F16+F24)</f>
        <v>7070754.52</v>
      </c>
      <c r="G8" s="3">
        <f aca="true" t="shared" si="0" ref="G8:N8">SUM(G9+G16+G24+G30)</f>
        <v>11267490.7</v>
      </c>
      <c r="H8" s="3">
        <f t="shared" si="0"/>
        <v>1892</v>
      </c>
      <c r="I8" s="3">
        <f t="shared" si="0"/>
        <v>3831464.68</v>
      </c>
      <c r="J8" s="3">
        <f t="shared" si="0"/>
        <v>7434134.02</v>
      </c>
      <c r="K8" s="3">
        <f t="shared" si="0"/>
        <v>2538152.4499999997</v>
      </c>
      <c r="L8" s="3">
        <f t="shared" si="0"/>
        <v>1892</v>
      </c>
      <c r="M8" s="3">
        <f t="shared" si="0"/>
        <v>2172880.95</v>
      </c>
      <c r="N8" s="3">
        <f t="shared" si="0"/>
        <v>363379.49999999977</v>
      </c>
      <c r="O8" s="16">
        <f>SUM(G8/C8)*100</f>
        <v>129.07611524848403</v>
      </c>
    </row>
    <row r="9" spans="1:15" ht="35.25" customHeight="1" outlineLevel="2">
      <c r="A9" s="11" t="s">
        <v>1</v>
      </c>
      <c r="B9" s="12" t="s">
        <v>2</v>
      </c>
      <c r="C9" s="3">
        <f aca="true" t="shared" si="1" ref="C9:N9">SUM(C10)</f>
        <v>5332337.24</v>
      </c>
      <c r="D9" s="3">
        <f t="shared" si="1"/>
        <v>0</v>
      </c>
      <c r="E9" s="3">
        <f t="shared" si="1"/>
        <v>1111255.46</v>
      </c>
      <c r="F9" s="3">
        <f t="shared" si="1"/>
        <v>4221081.78</v>
      </c>
      <c r="G9" s="3">
        <f t="shared" si="1"/>
        <v>7025558.54</v>
      </c>
      <c r="H9" s="3">
        <f t="shared" si="1"/>
        <v>0</v>
      </c>
      <c r="I9" s="3">
        <f t="shared" si="1"/>
        <v>2652849.89</v>
      </c>
      <c r="J9" s="3">
        <f t="shared" si="1"/>
        <v>4372708.649999999</v>
      </c>
      <c r="K9" s="3">
        <f t="shared" si="1"/>
        <v>1693221.3</v>
      </c>
      <c r="L9" s="3">
        <f t="shared" si="1"/>
        <v>0</v>
      </c>
      <c r="M9" s="3">
        <f t="shared" si="1"/>
        <v>1541594.4300000002</v>
      </c>
      <c r="N9" s="3">
        <f t="shared" si="1"/>
        <v>151626.86999999988</v>
      </c>
      <c r="O9" s="16">
        <f aca="true" t="shared" si="2" ref="O9:O87">SUM(G9/C9)*100</f>
        <v>131.75382995843677</v>
      </c>
    </row>
    <row r="10" spans="1:15" ht="56.25" customHeight="1" outlineLevel="4">
      <c r="A10" s="11" t="s">
        <v>3</v>
      </c>
      <c r="B10" s="12" t="s">
        <v>4</v>
      </c>
      <c r="C10" s="3">
        <f aca="true" t="shared" si="3" ref="C10:J10">SUM(C11:C15)</f>
        <v>5332337.24</v>
      </c>
      <c r="D10" s="3">
        <f t="shared" si="3"/>
        <v>0</v>
      </c>
      <c r="E10" s="3">
        <f t="shared" si="3"/>
        <v>1111255.46</v>
      </c>
      <c r="F10" s="3">
        <f t="shared" si="3"/>
        <v>4221081.78</v>
      </c>
      <c r="G10" s="3">
        <f t="shared" si="3"/>
        <v>7025558.54</v>
      </c>
      <c r="H10" s="3">
        <f t="shared" si="3"/>
        <v>0</v>
      </c>
      <c r="I10" s="3">
        <f t="shared" si="3"/>
        <v>2652849.89</v>
      </c>
      <c r="J10" s="3">
        <f t="shared" si="3"/>
        <v>4372708.649999999</v>
      </c>
      <c r="K10" s="3">
        <f>SUM(K11:K15)</f>
        <v>1693221.3</v>
      </c>
      <c r="L10" s="3">
        <f>SUM(L11:L15)</f>
        <v>0</v>
      </c>
      <c r="M10" s="3">
        <f>SUM(M11:M15)</f>
        <v>1541594.4300000002</v>
      </c>
      <c r="N10" s="3">
        <f>SUM(N11:N15)</f>
        <v>151626.86999999988</v>
      </c>
      <c r="O10" s="16">
        <f t="shared" si="2"/>
        <v>131.75382995843677</v>
      </c>
    </row>
    <row r="11" spans="1:15" ht="49.5" customHeight="1" outlineLevel="6">
      <c r="A11" s="9" t="s">
        <v>6</v>
      </c>
      <c r="B11" s="10" t="s">
        <v>5</v>
      </c>
      <c r="C11" s="6">
        <f>SUM(D11:F11)</f>
        <v>3712413.79</v>
      </c>
      <c r="D11" s="6"/>
      <c r="E11" s="6"/>
      <c r="F11" s="6">
        <v>3712413.79</v>
      </c>
      <c r="G11" s="8">
        <f>SUM(H11:J11)</f>
        <v>4151181.11</v>
      </c>
      <c r="H11" s="4"/>
      <c r="I11" s="4"/>
      <c r="J11" s="8">
        <v>4151181.11</v>
      </c>
      <c r="K11" s="8">
        <f>SUM(L11:N11)</f>
        <v>438767.31999999983</v>
      </c>
      <c r="L11" s="8">
        <f>SUM(H11-D11)</f>
        <v>0</v>
      </c>
      <c r="M11" s="8">
        <f aca="true" t="shared" si="4" ref="M11:N15">SUM(I11-E11)</f>
        <v>0</v>
      </c>
      <c r="N11" s="8">
        <f t="shared" si="4"/>
        <v>438767.31999999983</v>
      </c>
      <c r="O11" s="16">
        <f t="shared" si="2"/>
        <v>111.81892280386126</v>
      </c>
    </row>
    <row r="12" spans="1:15" ht="42.75" customHeight="1" outlineLevel="6">
      <c r="A12" s="9" t="s">
        <v>129</v>
      </c>
      <c r="B12" s="10" t="s">
        <v>128</v>
      </c>
      <c r="C12" s="6">
        <f>SUM(D12:F12)</f>
        <v>55650</v>
      </c>
      <c r="D12" s="6"/>
      <c r="E12" s="6"/>
      <c r="F12" s="6">
        <v>55650</v>
      </c>
      <c r="G12" s="8">
        <f>SUM(H12:J12)</f>
        <v>56200</v>
      </c>
      <c r="H12" s="4"/>
      <c r="I12" s="4"/>
      <c r="J12" s="8">
        <v>56200</v>
      </c>
      <c r="K12" s="8">
        <f>SUM(L12:N12)</f>
        <v>550</v>
      </c>
      <c r="L12" s="8">
        <f>SUM(H12-D12)</f>
        <v>0</v>
      </c>
      <c r="M12" s="8">
        <f t="shared" si="4"/>
        <v>0</v>
      </c>
      <c r="N12" s="8">
        <f t="shared" si="4"/>
        <v>550</v>
      </c>
      <c r="O12" s="16">
        <f t="shared" si="2"/>
        <v>100.98831985624439</v>
      </c>
    </row>
    <row r="13" spans="1:15" ht="93" customHeight="1" outlineLevel="6">
      <c r="A13" s="9" t="s">
        <v>131</v>
      </c>
      <c r="B13" s="10" t="s">
        <v>130</v>
      </c>
      <c r="C13" s="6">
        <f>SUM(D13:F13)</f>
        <v>1111255.46</v>
      </c>
      <c r="D13" s="6"/>
      <c r="E13" s="6">
        <v>1111255.46</v>
      </c>
      <c r="F13" s="6"/>
      <c r="G13" s="8">
        <f>SUM(H13:J13)</f>
        <v>2652849.89</v>
      </c>
      <c r="H13" s="4"/>
      <c r="I13" s="8">
        <v>2652849.89</v>
      </c>
      <c r="J13" s="8"/>
      <c r="K13" s="8">
        <f>SUM(L13:N13)</f>
        <v>1541594.4300000002</v>
      </c>
      <c r="L13" s="8">
        <f>SUM(H13-D13)</f>
        <v>0</v>
      </c>
      <c r="M13" s="8">
        <f t="shared" si="4"/>
        <v>1541594.4300000002</v>
      </c>
      <c r="N13" s="8">
        <f t="shared" si="4"/>
        <v>0</v>
      </c>
      <c r="O13" s="16">
        <f t="shared" si="2"/>
        <v>238.7254763184696</v>
      </c>
    </row>
    <row r="14" spans="1:15" ht="69.75" customHeight="1" outlineLevel="6">
      <c r="A14" s="9" t="s">
        <v>208</v>
      </c>
      <c r="B14" s="10" t="s">
        <v>207</v>
      </c>
      <c r="C14" s="6">
        <f>SUM(D14:F14)</f>
        <v>0</v>
      </c>
      <c r="D14" s="6"/>
      <c r="E14" s="6"/>
      <c r="F14" s="6"/>
      <c r="G14" s="8">
        <f>SUM(H14:J14)</f>
        <v>0</v>
      </c>
      <c r="H14" s="37"/>
      <c r="I14" s="36"/>
      <c r="J14" s="36"/>
      <c r="K14" s="8">
        <f>SUM(L14:N14)</f>
        <v>0</v>
      </c>
      <c r="L14" s="8"/>
      <c r="M14" s="8"/>
      <c r="N14" s="8"/>
      <c r="O14" s="16"/>
    </row>
    <row r="15" spans="1:15" ht="71.25" customHeight="1" outlineLevel="6">
      <c r="A15" s="9" t="s">
        <v>8</v>
      </c>
      <c r="B15" s="10" t="s">
        <v>7</v>
      </c>
      <c r="C15" s="6">
        <f>SUM(D15:F15)</f>
        <v>453017.99</v>
      </c>
      <c r="D15" s="6"/>
      <c r="E15" s="6"/>
      <c r="F15" s="6">
        <v>453017.99</v>
      </c>
      <c r="G15" s="8">
        <f>SUM(H15:J15)</f>
        <v>165327.54</v>
      </c>
      <c r="H15" s="4"/>
      <c r="I15" s="4"/>
      <c r="J15" s="8">
        <v>165327.54</v>
      </c>
      <c r="K15" s="8">
        <f>SUM(L15:N15)</f>
        <v>-287690.44999999995</v>
      </c>
      <c r="L15" s="8">
        <f>SUM(H15-D15)</f>
        <v>0</v>
      </c>
      <c r="M15" s="8">
        <f t="shared" si="4"/>
        <v>0</v>
      </c>
      <c r="N15" s="8">
        <f t="shared" si="4"/>
        <v>-287690.44999999995</v>
      </c>
      <c r="O15" s="16">
        <f t="shared" si="2"/>
        <v>36.49469638060069</v>
      </c>
    </row>
    <row r="16" spans="1:15" ht="42.75" customHeight="1" outlineLevel="2">
      <c r="A16" s="11" t="s">
        <v>9</v>
      </c>
      <c r="B16" s="12" t="s">
        <v>10</v>
      </c>
      <c r="C16" s="3">
        <f aca="true" t="shared" si="5" ref="C16:N16">SUM(C17)</f>
        <v>2244574.49</v>
      </c>
      <c r="D16" s="3">
        <f t="shared" si="5"/>
        <v>0</v>
      </c>
      <c r="E16" s="3">
        <f t="shared" si="5"/>
        <v>547328.27</v>
      </c>
      <c r="F16" s="3">
        <f t="shared" si="5"/>
        <v>1697246.22</v>
      </c>
      <c r="G16" s="3">
        <f t="shared" si="5"/>
        <v>2940442.12</v>
      </c>
      <c r="H16" s="3">
        <f t="shared" si="5"/>
        <v>1892</v>
      </c>
      <c r="I16" s="3">
        <f t="shared" si="5"/>
        <v>1178614.79</v>
      </c>
      <c r="J16" s="3">
        <f t="shared" si="5"/>
        <v>1759935.3299999998</v>
      </c>
      <c r="K16" s="3">
        <f t="shared" si="5"/>
        <v>695867.6299999999</v>
      </c>
      <c r="L16" s="3">
        <f t="shared" si="5"/>
        <v>1892</v>
      </c>
      <c r="M16" s="3">
        <f t="shared" si="5"/>
        <v>631286.52</v>
      </c>
      <c r="N16" s="3">
        <f t="shared" si="5"/>
        <v>62689.10999999987</v>
      </c>
      <c r="O16" s="16">
        <f t="shared" si="2"/>
        <v>131.00220701519243</v>
      </c>
    </row>
    <row r="17" spans="1:15" ht="42.75" customHeight="1" outlineLevel="4">
      <c r="A17" s="11" t="s">
        <v>11</v>
      </c>
      <c r="B17" s="12" t="s">
        <v>12</v>
      </c>
      <c r="C17" s="3">
        <f aca="true" t="shared" si="6" ref="C17:N17">SUM(C18:C23)</f>
        <v>2244574.49</v>
      </c>
      <c r="D17" s="3">
        <f t="shared" si="6"/>
        <v>0</v>
      </c>
      <c r="E17" s="3">
        <f t="shared" si="6"/>
        <v>547328.27</v>
      </c>
      <c r="F17" s="3">
        <f t="shared" si="6"/>
        <v>1697246.22</v>
      </c>
      <c r="G17" s="3">
        <f t="shared" si="6"/>
        <v>2940442.12</v>
      </c>
      <c r="H17" s="3">
        <f t="shared" si="6"/>
        <v>1892</v>
      </c>
      <c r="I17" s="3">
        <f t="shared" si="6"/>
        <v>1178614.79</v>
      </c>
      <c r="J17" s="3">
        <f t="shared" si="6"/>
        <v>1759935.3299999998</v>
      </c>
      <c r="K17" s="3">
        <f t="shared" si="6"/>
        <v>695867.6299999999</v>
      </c>
      <c r="L17" s="3">
        <f t="shared" si="6"/>
        <v>1892</v>
      </c>
      <c r="M17" s="3">
        <f t="shared" si="6"/>
        <v>631286.52</v>
      </c>
      <c r="N17" s="3">
        <f t="shared" si="6"/>
        <v>62689.10999999987</v>
      </c>
      <c r="O17" s="16">
        <f t="shared" si="2"/>
        <v>131.00220701519243</v>
      </c>
    </row>
    <row r="18" spans="1:15" ht="42.75" customHeight="1" outlineLevel="6">
      <c r="A18" s="9" t="s">
        <v>14</v>
      </c>
      <c r="B18" s="10" t="s">
        <v>13</v>
      </c>
      <c r="C18" s="6">
        <f>SUM(D18:F18)</f>
        <v>1459792.06</v>
      </c>
      <c r="D18" s="6"/>
      <c r="E18" s="6"/>
      <c r="F18" s="6">
        <v>1459792.06</v>
      </c>
      <c r="G18" s="8">
        <f aca="true" t="shared" si="7" ref="G18:G23">SUM(H18:J18)</f>
        <v>1673810.17</v>
      </c>
      <c r="H18" s="7"/>
      <c r="I18" s="7"/>
      <c r="J18" s="8">
        <v>1673810.17</v>
      </c>
      <c r="K18" s="8">
        <f aca="true" t="shared" si="8" ref="K18:K23">SUM(L18:N18)</f>
        <v>214018.10999999987</v>
      </c>
      <c r="L18" s="8">
        <f aca="true" t="shared" si="9" ref="L18:L23">SUM(H18-D18)</f>
        <v>0</v>
      </c>
      <c r="M18" s="8">
        <f aca="true" t="shared" si="10" ref="M18:N23">SUM(I18-E18)</f>
        <v>0</v>
      </c>
      <c r="N18" s="8">
        <f t="shared" si="10"/>
        <v>214018.10999999987</v>
      </c>
      <c r="O18" s="16">
        <f t="shared" si="2"/>
        <v>114.66086272588714</v>
      </c>
    </row>
    <row r="19" spans="1:15" ht="42.75" customHeight="1" outlineLevel="6">
      <c r="A19" s="9" t="s">
        <v>129</v>
      </c>
      <c r="B19" s="10" t="s">
        <v>133</v>
      </c>
      <c r="C19" s="6">
        <f>SUM(D19:F19)</f>
        <v>7500</v>
      </c>
      <c r="D19" s="6"/>
      <c r="E19" s="6"/>
      <c r="F19" s="6">
        <v>7500</v>
      </c>
      <c r="G19" s="8">
        <f t="shared" si="7"/>
        <v>8700</v>
      </c>
      <c r="H19" s="21"/>
      <c r="I19" s="21"/>
      <c r="J19" s="20">
        <v>8700</v>
      </c>
      <c r="K19" s="8">
        <f t="shared" si="8"/>
        <v>1200</v>
      </c>
      <c r="L19" s="8">
        <f t="shared" si="9"/>
        <v>0</v>
      </c>
      <c r="M19" s="8">
        <f t="shared" si="10"/>
        <v>0</v>
      </c>
      <c r="N19" s="8">
        <f t="shared" si="10"/>
        <v>1200</v>
      </c>
      <c r="O19" s="16">
        <f t="shared" si="2"/>
        <v>115.99999999999999</v>
      </c>
    </row>
    <row r="20" spans="1:15" ht="95.25" customHeight="1" outlineLevel="6">
      <c r="A20" s="9" t="s">
        <v>131</v>
      </c>
      <c r="B20" s="10" t="s">
        <v>132</v>
      </c>
      <c r="C20" s="6">
        <f>SUM(D20:F20)</f>
        <v>547328.27</v>
      </c>
      <c r="D20" s="6"/>
      <c r="E20" s="6">
        <v>547328.27</v>
      </c>
      <c r="F20" s="6"/>
      <c r="G20" s="8">
        <f t="shared" si="7"/>
        <v>1178614.79</v>
      </c>
      <c r="H20" s="21"/>
      <c r="I20" s="20">
        <v>1178614.79</v>
      </c>
      <c r="J20" s="20"/>
      <c r="K20" s="8">
        <f t="shared" si="8"/>
        <v>631286.52</v>
      </c>
      <c r="L20" s="8">
        <f t="shared" si="9"/>
        <v>0</v>
      </c>
      <c r="M20" s="8">
        <f t="shared" si="10"/>
        <v>631286.52</v>
      </c>
      <c r="N20" s="8">
        <f t="shared" si="10"/>
        <v>0</v>
      </c>
      <c r="O20" s="16">
        <f t="shared" si="2"/>
        <v>215.33965165000518</v>
      </c>
    </row>
    <row r="21" spans="1:15" ht="72.75" customHeight="1" outlineLevel="6">
      <c r="A21" s="23" t="s">
        <v>170</v>
      </c>
      <c r="B21" s="10" t="s">
        <v>169</v>
      </c>
      <c r="C21" s="6">
        <f>SUM(D21:F21)</f>
        <v>0</v>
      </c>
      <c r="D21" s="6"/>
      <c r="E21" s="6"/>
      <c r="F21" s="6"/>
      <c r="G21" s="8">
        <f t="shared" si="7"/>
        <v>1993</v>
      </c>
      <c r="H21" s="20">
        <v>1892</v>
      </c>
      <c r="I21" s="20"/>
      <c r="J21" s="20">
        <v>101</v>
      </c>
      <c r="K21" s="8">
        <f t="shared" si="8"/>
        <v>1993</v>
      </c>
      <c r="L21" s="8">
        <f t="shared" si="9"/>
        <v>1892</v>
      </c>
      <c r="M21" s="8">
        <f t="shared" si="10"/>
        <v>0</v>
      </c>
      <c r="N21" s="8">
        <f t="shared" si="10"/>
        <v>101</v>
      </c>
      <c r="O21" s="16" t="e">
        <f t="shared" si="2"/>
        <v>#DIV/0!</v>
      </c>
    </row>
    <row r="22" spans="1:15" ht="53.25" customHeight="1" outlineLevel="6">
      <c r="A22" s="23" t="s">
        <v>171</v>
      </c>
      <c r="B22" s="10" t="s">
        <v>194</v>
      </c>
      <c r="C22" s="6"/>
      <c r="D22" s="6"/>
      <c r="E22" s="6"/>
      <c r="F22" s="6"/>
      <c r="G22" s="8">
        <f t="shared" si="7"/>
        <v>0</v>
      </c>
      <c r="H22" s="7"/>
      <c r="I22" s="7"/>
      <c r="J22" s="8"/>
      <c r="K22" s="8">
        <f t="shared" si="8"/>
        <v>0</v>
      </c>
      <c r="L22" s="8">
        <f t="shared" si="9"/>
        <v>0</v>
      </c>
      <c r="M22" s="8">
        <f t="shared" si="10"/>
        <v>0</v>
      </c>
      <c r="N22" s="8">
        <f t="shared" si="10"/>
        <v>0</v>
      </c>
      <c r="O22" s="16" t="e">
        <f t="shared" si="2"/>
        <v>#DIV/0!</v>
      </c>
    </row>
    <row r="23" spans="1:15" ht="71.25" customHeight="1" outlineLevel="6">
      <c r="A23" s="9" t="s">
        <v>8</v>
      </c>
      <c r="B23" s="10" t="s">
        <v>15</v>
      </c>
      <c r="C23" s="6">
        <f>SUM(D23:F23)</f>
        <v>229954.16</v>
      </c>
      <c r="D23" s="6"/>
      <c r="E23" s="6"/>
      <c r="F23" s="6">
        <v>229954.16</v>
      </c>
      <c r="G23" s="8">
        <f t="shared" si="7"/>
        <v>77324.16</v>
      </c>
      <c r="H23" s="7"/>
      <c r="I23" s="7"/>
      <c r="J23" s="8">
        <v>77324.16</v>
      </c>
      <c r="K23" s="8">
        <f t="shared" si="8"/>
        <v>-152630</v>
      </c>
      <c r="L23" s="7">
        <f t="shared" si="9"/>
        <v>0</v>
      </c>
      <c r="M23" s="7">
        <f t="shared" si="10"/>
        <v>0</v>
      </c>
      <c r="N23" s="7">
        <f t="shared" si="10"/>
        <v>-152630</v>
      </c>
      <c r="O23" s="16">
        <f t="shared" si="2"/>
        <v>33.625901788426006</v>
      </c>
    </row>
    <row r="24" spans="1:15" ht="42.75" customHeight="1" outlineLevel="2">
      <c r="A24" s="11" t="s">
        <v>16</v>
      </c>
      <c r="B24" s="12" t="s">
        <v>17</v>
      </c>
      <c r="C24" s="3">
        <f aca="true" t="shared" si="11" ref="C24:N24">SUM(C25)</f>
        <v>1152426.52</v>
      </c>
      <c r="D24" s="3">
        <f t="shared" si="11"/>
        <v>0</v>
      </c>
      <c r="E24" s="3">
        <f t="shared" si="11"/>
        <v>0</v>
      </c>
      <c r="F24" s="3">
        <f t="shared" si="11"/>
        <v>1152426.52</v>
      </c>
      <c r="G24" s="3">
        <f t="shared" si="11"/>
        <v>1233490.04</v>
      </c>
      <c r="H24" s="3">
        <f t="shared" si="11"/>
        <v>0</v>
      </c>
      <c r="I24" s="3">
        <f t="shared" si="11"/>
        <v>0</v>
      </c>
      <c r="J24" s="3">
        <f t="shared" si="11"/>
        <v>1233490.04</v>
      </c>
      <c r="K24" s="3">
        <f t="shared" si="11"/>
        <v>81063.52000000002</v>
      </c>
      <c r="L24" s="3">
        <f t="shared" si="11"/>
        <v>0</v>
      </c>
      <c r="M24" s="3">
        <f t="shared" si="11"/>
        <v>0</v>
      </c>
      <c r="N24" s="3">
        <f t="shared" si="11"/>
        <v>81063.52000000002</v>
      </c>
      <c r="O24" s="16">
        <f t="shared" si="2"/>
        <v>107.03415954016748</v>
      </c>
    </row>
    <row r="25" spans="1:15" ht="42.75" customHeight="1" outlineLevel="4">
      <c r="A25" s="11" t="s">
        <v>18</v>
      </c>
      <c r="B25" s="12" t="s">
        <v>19</v>
      </c>
      <c r="C25" s="3">
        <f aca="true" t="shared" si="12" ref="C25:J25">SUM(C26:C29)</f>
        <v>1152426.52</v>
      </c>
      <c r="D25" s="3">
        <f t="shared" si="12"/>
        <v>0</v>
      </c>
      <c r="E25" s="3">
        <f t="shared" si="12"/>
        <v>0</v>
      </c>
      <c r="F25" s="3">
        <f t="shared" si="12"/>
        <v>1152426.52</v>
      </c>
      <c r="G25" s="3">
        <f t="shared" si="12"/>
        <v>1233490.04</v>
      </c>
      <c r="H25" s="3">
        <f t="shared" si="12"/>
        <v>0</v>
      </c>
      <c r="I25" s="3">
        <f t="shared" si="12"/>
        <v>0</v>
      </c>
      <c r="J25" s="3">
        <f t="shared" si="12"/>
        <v>1233490.04</v>
      </c>
      <c r="K25" s="3">
        <f>SUM(K26:K29)</f>
        <v>81063.52000000002</v>
      </c>
      <c r="L25" s="3">
        <f>SUM(L26:L29)</f>
        <v>0</v>
      </c>
      <c r="M25" s="3">
        <f>SUM(M26:M29)</f>
        <v>0</v>
      </c>
      <c r="N25" s="3">
        <f>SUM(N26:N29)</f>
        <v>81063.52000000002</v>
      </c>
      <c r="O25" s="16">
        <f t="shared" si="2"/>
        <v>107.03415954016748</v>
      </c>
    </row>
    <row r="26" spans="1:15" ht="28.5" customHeight="1" outlineLevel="6">
      <c r="A26" s="9" t="s">
        <v>21</v>
      </c>
      <c r="B26" s="10" t="s">
        <v>20</v>
      </c>
      <c r="C26" s="6">
        <f>SUM(D26:F26)</f>
        <v>944185.52</v>
      </c>
      <c r="D26" s="6"/>
      <c r="E26" s="6"/>
      <c r="F26" s="6">
        <v>944185.52</v>
      </c>
      <c r="G26" s="8">
        <f>SUM(H26:J26)</f>
        <v>966220.04</v>
      </c>
      <c r="H26" s="8"/>
      <c r="I26" s="8"/>
      <c r="J26" s="8">
        <v>966220.04</v>
      </c>
      <c r="K26" s="8">
        <f aca="true" t="shared" si="13" ref="K26:K32">SUM(L26:N26)</f>
        <v>22034.52000000002</v>
      </c>
      <c r="L26" s="8">
        <f aca="true" t="shared" si="14" ref="L26:L32">SUM(H26-D26)</f>
        <v>0</v>
      </c>
      <c r="M26" s="8">
        <f aca="true" t="shared" si="15" ref="M26:N32">SUM(I26-E26)</f>
        <v>0</v>
      </c>
      <c r="N26" s="8">
        <f t="shared" si="15"/>
        <v>22034.52000000002</v>
      </c>
      <c r="O26" s="16">
        <f t="shared" si="2"/>
        <v>102.33370662155463</v>
      </c>
    </row>
    <row r="27" spans="1:15" ht="42.75" customHeight="1" outlineLevel="6">
      <c r="A27" s="9" t="s">
        <v>23</v>
      </c>
      <c r="B27" s="10" t="s">
        <v>22</v>
      </c>
      <c r="C27" s="6">
        <f>SUM(D27:F27)</f>
        <v>12000</v>
      </c>
      <c r="D27" s="6"/>
      <c r="E27" s="6"/>
      <c r="F27" s="6">
        <v>12000</v>
      </c>
      <c r="G27" s="8">
        <f>SUM(H27:J27)</f>
        <v>14300</v>
      </c>
      <c r="H27" s="8"/>
      <c r="I27" s="8"/>
      <c r="J27" s="8">
        <v>14300</v>
      </c>
      <c r="K27" s="8">
        <f t="shared" si="13"/>
        <v>2300</v>
      </c>
      <c r="L27" s="8">
        <f t="shared" si="14"/>
        <v>0</v>
      </c>
      <c r="M27" s="8">
        <f t="shared" si="15"/>
        <v>0</v>
      </c>
      <c r="N27" s="8">
        <f t="shared" si="15"/>
        <v>2300</v>
      </c>
      <c r="O27" s="16">
        <f t="shared" si="2"/>
        <v>119.16666666666667</v>
      </c>
    </row>
    <row r="28" spans="1:15" ht="123.75" customHeight="1" outlineLevel="6">
      <c r="A28" s="9" t="s">
        <v>25</v>
      </c>
      <c r="B28" s="10" t="s">
        <v>24</v>
      </c>
      <c r="C28" s="6">
        <f>SUM(D28:F28)</f>
        <v>120441</v>
      </c>
      <c r="D28" s="6"/>
      <c r="E28" s="6"/>
      <c r="F28" s="6">
        <v>120441</v>
      </c>
      <c r="G28" s="8">
        <f>SUM(H28:J28)</f>
        <v>166970</v>
      </c>
      <c r="H28" s="8"/>
      <c r="I28" s="8"/>
      <c r="J28" s="8">
        <v>166970</v>
      </c>
      <c r="K28" s="8">
        <f t="shared" si="13"/>
        <v>46529</v>
      </c>
      <c r="L28" s="8">
        <f t="shared" si="14"/>
        <v>0</v>
      </c>
      <c r="M28" s="8">
        <f t="shared" si="15"/>
        <v>0</v>
      </c>
      <c r="N28" s="8">
        <f t="shared" si="15"/>
        <v>46529</v>
      </c>
      <c r="O28" s="16">
        <f t="shared" si="2"/>
        <v>138.63219335608306</v>
      </c>
    </row>
    <row r="29" spans="1:15" ht="57" customHeight="1" outlineLevel="6">
      <c r="A29" s="9" t="s">
        <v>27</v>
      </c>
      <c r="B29" s="10" t="s">
        <v>26</v>
      </c>
      <c r="C29" s="6">
        <f>SUM(D29:F29)</f>
        <v>75800</v>
      </c>
      <c r="D29" s="6"/>
      <c r="E29" s="6"/>
      <c r="F29" s="6">
        <v>75800</v>
      </c>
      <c r="G29" s="8">
        <f>SUM(H29:J29)</f>
        <v>86000</v>
      </c>
      <c r="H29" s="8"/>
      <c r="I29" s="8"/>
      <c r="J29" s="8">
        <v>86000</v>
      </c>
      <c r="K29" s="8">
        <f t="shared" si="13"/>
        <v>10200</v>
      </c>
      <c r="L29" s="8">
        <f t="shared" si="14"/>
        <v>0</v>
      </c>
      <c r="M29" s="8">
        <f t="shared" si="15"/>
        <v>0</v>
      </c>
      <c r="N29" s="8">
        <f t="shared" si="15"/>
        <v>10200</v>
      </c>
      <c r="O29" s="16">
        <f t="shared" si="2"/>
        <v>113.45646437994723</v>
      </c>
    </row>
    <row r="30" spans="1:15" ht="57" customHeight="1" outlineLevel="6">
      <c r="A30" s="24" t="s">
        <v>195</v>
      </c>
      <c r="B30" s="12" t="s">
        <v>196</v>
      </c>
      <c r="C30" s="3">
        <f>SUM(C31)</f>
        <v>0</v>
      </c>
      <c r="D30" s="3">
        <f aca="true" t="shared" si="16" ref="D30:J31">SUM(D31)</f>
        <v>0</v>
      </c>
      <c r="E30" s="3">
        <f t="shared" si="16"/>
        <v>0</v>
      </c>
      <c r="F30" s="3">
        <f t="shared" si="16"/>
        <v>0</v>
      </c>
      <c r="G30" s="3">
        <f t="shared" si="16"/>
        <v>68000</v>
      </c>
      <c r="H30" s="3">
        <f t="shared" si="16"/>
        <v>0</v>
      </c>
      <c r="I30" s="3">
        <f t="shared" si="16"/>
        <v>0</v>
      </c>
      <c r="J30" s="3">
        <f t="shared" si="16"/>
        <v>68000</v>
      </c>
      <c r="K30" s="13">
        <f t="shared" si="13"/>
        <v>68000</v>
      </c>
      <c r="L30" s="13">
        <f t="shared" si="14"/>
        <v>0</v>
      </c>
      <c r="M30" s="13">
        <f t="shared" si="15"/>
        <v>0</v>
      </c>
      <c r="N30" s="13">
        <f t="shared" si="15"/>
        <v>68000</v>
      </c>
      <c r="O30" s="22" t="e">
        <f>SUM(G30/C30)*100</f>
        <v>#DIV/0!</v>
      </c>
    </row>
    <row r="31" spans="1:15" ht="67.5" customHeight="1" outlineLevel="6">
      <c r="A31" s="24" t="s">
        <v>197</v>
      </c>
      <c r="B31" s="12" t="s">
        <v>198</v>
      </c>
      <c r="C31" s="3">
        <f>SUM(C32)</f>
        <v>0</v>
      </c>
      <c r="D31" s="3">
        <f t="shared" si="16"/>
        <v>0</v>
      </c>
      <c r="E31" s="3">
        <f t="shared" si="16"/>
        <v>0</v>
      </c>
      <c r="F31" s="3">
        <f t="shared" si="16"/>
        <v>0</v>
      </c>
      <c r="G31" s="3">
        <f t="shared" si="16"/>
        <v>68000</v>
      </c>
      <c r="H31" s="3">
        <f t="shared" si="16"/>
        <v>0</v>
      </c>
      <c r="I31" s="3">
        <f t="shared" si="16"/>
        <v>0</v>
      </c>
      <c r="J31" s="3">
        <f t="shared" si="16"/>
        <v>68000</v>
      </c>
      <c r="K31" s="13">
        <f t="shared" si="13"/>
        <v>68000</v>
      </c>
      <c r="L31" s="13">
        <f t="shared" si="14"/>
        <v>0</v>
      </c>
      <c r="M31" s="13">
        <f t="shared" si="15"/>
        <v>0</v>
      </c>
      <c r="N31" s="13">
        <f t="shared" si="15"/>
        <v>68000</v>
      </c>
      <c r="O31" s="22" t="e">
        <f>SUM(G31/C31)*100</f>
        <v>#DIV/0!</v>
      </c>
    </row>
    <row r="32" spans="1:15" ht="57" customHeight="1" outlineLevel="6">
      <c r="A32" s="25" t="s">
        <v>199</v>
      </c>
      <c r="B32" s="10" t="s">
        <v>200</v>
      </c>
      <c r="C32" s="6">
        <f>SUM(D32:F32)</f>
        <v>0</v>
      </c>
      <c r="D32" s="6"/>
      <c r="E32" s="6"/>
      <c r="F32" s="6"/>
      <c r="G32" s="8">
        <f>SUM(H32:J32)</f>
        <v>68000</v>
      </c>
      <c r="H32" s="8"/>
      <c r="I32" s="8"/>
      <c r="J32" s="6">
        <v>68000</v>
      </c>
      <c r="K32" s="8">
        <f t="shared" si="13"/>
        <v>68000</v>
      </c>
      <c r="L32" s="8">
        <f t="shared" si="14"/>
        <v>0</v>
      </c>
      <c r="M32" s="8">
        <f t="shared" si="15"/>
        <v>0</v>
      </c>
      <c r="N32" s="8">
        <f t="shared" si="15"/>
        <v>68000</v>
      </c>
      <c r="O32" s="16" t="e">
        <f t="shared" si="2"/>
        <v>#DIV/0!</v>
      </c>
    </row>
    <row r="33" spans="1:15" ht="57" customHeight="1" outlineLevel="1">
      <c r="A33" s="11" t="s">
        <v>181</v>
      </c>
      <c r="B33" s="12" t="s">
        <v>28</v>
      </c>
      <c r="C33" s="3">
        <f aca="true" t="shared" si="17" ref="C33:N33">SUM(C34+C40+C43+C46+C49)</f>
        <v>2592729.1799999997</v>
      </c>
      <c r="D33" s="3">
        <f t="shared" si="17"/>
        <v>0</v>
      </c>
      <c r="E33" s="3">
        <f t="shared" si="17"/>
        <v>0</v>
      </c>
      <c r="F33" s="3">
        <f t="shared" si="17"/>
        <v>2592729.1799999997</v>
      </c>
      <c r="G33" s="3">
        <f t="shared" si="17"/>
        <v>7531380.680000001</v>
      </c>
      <c r="H33" s="3">
        <f t="shared" si="17"/>
        <v>0</v>
      </c>
      <c r="I33" s="3">
        <f t="shared" si="17"/>
        <v>2164505.77</v>
      </c>
      <c r="J33" s="3">
        <f t="shared" si="17"/>
        <v>5366874.91</v>
      </c>
      <c r="K33" s="3">
        <f t="shared" si="17"/>
        <v>4938651.500000001</v>
      </c>
      <c r="L33" s="3">
        <f t="shared" si="17"/>
        <v>0</v>
      </c>
      <c r="M33" s="3">
        <f t="shared" si="17"/>
        <v>0</v>
      </c>
      <c r="N33" s="3">
        <f t="shared" si="17"/>
        <v>2634082.41</v>
      </c>
      <c r="O33" s="16">
        <f t="shared" si="2"/>
        <v>290.4808083349454</v>
      </c>
    </row>
    <row r="34" spans="1:15" ht="57" customHeight="1" outlineLevel="2">
      <c r="A34" s="11" t="s">
        <v>29</v>
      </c>
      <c r="B34" s="12" t="s">
        <v>30</v>
      </c>
      <c r="C34" s="3">
        <f aca="true" t="shared" si="18" ref="C34:N34">SUM(C35)</f>
        <v>773744.81</v>
      </c>
      <c r="D34" s="3">
        <f t="shared" si="18"/>
        <v>0</v>
      </c>
      <c r="E34" s="3">
        <f t="shared" si="18"/>
        <v>0</v>
      </c>
      <c r="F34" s="3">
        <f t="shared" si="18"/>
        <v>773744.81</v>
      </c>
      <c r="G34" s="3">
        <f t="shared" si="18"/>
        <v>6144285.28</v>
      </c>
      <c r="H34" s="3">
        <f t="shared" si="18"/>
        <v>0</v>
      </c>
      <c r="I34" s="3">
        <f t="shared" si="18"/>
        <v>2164505.77</v>
      </c>
      <c r="J34" s="3">
        <f t="shared" si="18"/>
        <v>3979779.51</v>
      </c>
      <c r="K34" s="3">
        <f t="shared" si="18"/>
        <v>5370540.470000001</v>
      </c>
      <c r="L34" s="3">
        <f t="shared" si="18"/>
        <v>0</v>
      </c>
      <c r="M34" s="3">
        <f t="shared" si="18"/>
        <v>0</v>
      </c>
      <c r="N34" s="3">
        <f t="shared" si="18"/>
        <v>3065971.38</v>
      </c>
      <c r="O34" s="16">
        <f t="shared" si="2"/>
        <v>794.0971235723055</v>
      </c>
    </row>
    <row r="35" spans="1:15" ht="28.5" customHeight="1" outlineLevel="4">
      <c r="A35" s="11" t="s">
        <v>31</v>
      </c>
      <c r="B35" s="12" t="s">
        <v>32</v>
      </c>
      <c r="C35" s="3">
        <f>SUM(C36:C39)</f>
        <v>773744.81</v>
      </c>
      <c r="D35" s="3">
        <f>SUM(D36:D37)</f>
        <v>0</v>
      </c>
      <c r="E35" s="3">
        <f>SUM(E36:E39)</f>
        <v>0</v>
      </c>
      <c r="F35" s="3">
        <f>SUM(F36:F39)</f>
        <v>773744.81</v>
      </c>
      <c r="G35" s="3">
        <f>SUM(G36:G39)</f>
        <v>6144285.28</v>
      </c>
      <c r="H35" s="3">
        <f>SUM(H36:H37)</f>
        <v>0</v>
      </c>
      <c r="I35" s="3">
        <f>SUM(I36:I38)</f>
        <v>2164505.77</v>
      </c>
      <c r="J35" s="3">
        <f>SUM(J36:J39)</f>
        <v>3979779.51</v>
      </c>
      <c r="K35" s="3">
        <f>SUM(K36:K39)</f>
        <v>5370540.470000001</v>
      </c>
      <c r="L35" s="3">
        <f>SUM(L36:L37)</f>
        <v>0</v>
      </c>
      <c r="M35" s="3">
        <f>SUM(M36:M37)</f>
        <v>0</v>
      </c>
      <c r="N35" s="3">
        <f>SUM(N36:N37)</f>
        <v>3065971.38</v>
      </c>
      <c r="O35" s="16">
        <f t="shared" si="2"/>
        <v>794.0971235723055</v>
      </c>
    </row>
    <row r="36" spans="1:15" ht="42.75" customHeight="1" outlineLevel="6">
      <c r="A36" s="9" t="s">
        <v>34</v>
      </c>
      <c r="B36" s="10" t="s">
        <v>33</v>
      </c>
      <c r="C36" s="6">
        <f>SUM(D36:F36)</f>
        <v>0</v>
      </c>
      <c r="D36" s="6"/>
      <c r="E36" s="6"/>
      <c r="F36" s="6"/>
      <c r="G36" s="8">
        <f>SUM(H36:J36)</f>
        <v>790734.52</v>
      </c>
      <c r="H36" s="8"/>
      <c r="I36" s="8"/>
      <c r="J36" s="8">
        <v>790734.52</v>
      </c>
      <c r="K36" s="8">
        <f>SUM(L36:N36)</f>
        <v>790734.52</v>
      </c>
      <c r="L36" s="8">
        <f>SUM(H36-D36)</f>
        <v>0</v>
      </c>
      <c r="M36" s="8">
        <f aca="true" t="shared" si="19" ref="M36:N39">SUM(I36-E36)</f>
        <v>0</v>
      </c>
      <c r="N36" s="8">
        <f t="shared" si="19"/>
        <v>790734.52</v>
      </c>
      <c r="O36" s="16"/>
    </row>
    <row r="37" spans="1:15" ht="42.75" customHeight="1" outlineLevel="6">
      <c r="A37" s="9" t="s">
        <v>36</v>
      </c>
      <c r="B37" s="10" t="s">
        <v>35</v>
      </c>
      <c r="C37" s="6">
        <f>SUM(D37:F37)</f>
        <v>615850</v>
      </c>
      <c r="D37" s="6"/>
      <c r="E37" s="6"/>
      <c r="F37" s="6">
        <v>615850</v>
      </c>
      <c r="G37" s="8">
        <f>SUM(H37:J37)</f>
        <v>2891086.86</v>
      </c>
      <c r="H37" s="8"/>
      <c r="I37" s="8"/>
      <c r="J37" s="8">
        <v>2891086.86</v>
      </c>
      <c r="K37" s="8">
        <f>SUM(L37:N37)</f>
        <v>2275236.86</v>
      </c>
      <c r="L37" s="8">
        <f>SUM(H37-D37)</f>
        <v>0</v>
      </c>
      <c r="M37" s="8">
        <f t="shared" si="19"/>
        <v>0</v>
      </c>
      <c r="N37" s="8">
        <f t="shared" si="19"/>
        <v>2275236.86</v>
      </c>
      <c r="O37" s="16">
        <f t="shared" si="2"/>
        <v>469.446595761955</v>
      </c>
    </row>
    <row r="38" spans="1:15" ht="92.25" customHeight="1" outlineLevel="6">
      <c r="A38" s="9" t="s">
        <v>143</v>
      </c>
      <c r="B38" s="10" t="s">
        <v>141</v>
      </c>
      <c r="C38" s="6">
        <f>SUM(D38:F38)</f>
        <v>0</v>
      </c>
      <c r="D38" s="6"/>
      <c r="E38" s="6"/>
      <c r="F38" s="6"/>
      <c r="G38" s="8">
        <f>SUM(H38:J38)</f>
        <v>2164505.77</v>
      </c>
      <c r="H38" s="8"/>
      <c r="I38" s="8">
        <v>2164505.77</v>
      </c>
      <c r="J38" s="8"/>
      <c r="K38" s="8">
        <f>SUM(L38:N38)</f>
        <v>2164505.77</v>
      </c>
      <c r="L38" s="8">
        <f>SUM(H38-D38)</f>
        <v>0</v>
      </c>
      <c r="M38" s="8">
        <f t="shared" si="19"/>
        <v>2164505.77</v>
      </c>
      <c r="N38" s="8">
        <f t="shared" si="19"/>
        <v>0</v>
      </c>
      <c r="O38" s="16" t="e">
        <f t="shared" si="2"/>
        <v>#DIV/0!</v>
      </c>
    </row>
    <row r="39" spans="1:15" ht="93.75" customHeight="1" outlineLevel="6">
      <c r="A39" s="9" t="s">
        <v>144</v>
      </c>
      <c r="B39" s="10" t="s">
        <v>142</v>
      </c>
      <c r="C39" s="6">
        <f>SUM(D39:F39)</f>
        <v>157894.81</v>
      </c>
      <c r="D39" s="6"/>
      <c r="E39" s="6"/>
      <c r="F39" s="6">
        <v>157894.81</v>
      </c>
      <c r="G39" s="8">
        <f>SUM(H39:J39)</f>
        <v>297958.13</v>
      </c>
      <c r="H39" s="8"/>
      <c r="I39" s="8"/>
      <c r="J39" s="8">
        <v>297958.13</v>
      </c>
      <c r="K39" s="8">
        <f>SUM(L39:N39)</f>
        <v>140063.32</v>
      </c>
      <c r="L39" s="8">
        <f>SUM(H39-D39)</f>
        <v>0</v>
      </c>
      <c r="M39" s="8"/>
      <c r="N39" s="8">
        <f t="shared" si="19"/>
        <v>140063.32</v>
      </c>
      <c r="O39" s="16">
        <f t="shared" si="2"/>
        <v>188.70672823254927</v>
      </c>
    </row>
    <row r="40" spans="1:15" ht="30" customHeight="1" outlineLevel="2">
      <c r="A40" s="11" t="s">
        <v>37</v>
      </c>
      <c r="B40" s="12" t="s">
        <v>38</v>
      </c>
      <c r="C40" s="3">
        <f aca="true" t="shared" si="20" ref="C40:N41">SUM(C41)</f>
        <v>898938.98</v>
      </c>
      <c r="D40" s="3">
        <f t="shared" si="20"/>
        <v>0</v>
      </c>
      <c r="E40" s="3">
        <f t="shared" si="20"/>
        <v>0</v>
      </c>
      <c r="F40" s="3">
        <f t="shared" si="20"/>
        <v>898938.98</v>
      </c>
      <c r="G40" s="3">
        <f t="shared" si="20"/>
        <v>594990.45</v>
      </c>
      <c r="H40" s="3">
        <f t="shared" si="20"/>
        <v>0</v>
      </c>
      <c r="I40" s="3">
        <f t="shared" si="20"/>
        <v>0</v>
      </c>
      <c r="J40" s="3">
        <f t="shared" si="20"/>
        <v>594990.45</v>
      </c>
      <c r="K40" s="3">
        <f t="shared" si="20"/>
        <v>-303948.53</v>
      </c>
      <c r="L40" s="3">
        <f t="shared" si="20"/>
        <v>0</v>
      </c>
      <c r="M40" s="3">
        <f t="shared" si="20"/>
        <v>0</v>
      </c>
      <c r="N40" s="3">
        <f t="shared" si="20"/>
        <v>-303948.53</v>
      </c>
      <c r="O40" s="16">
        <f t="shared" si="2"/>
        <v>66.18807986277334</v>
      </c>
    </row>
    <row r="41" spans="1:15" ht="42.75" customHeight="1" outlineLevel="4">
      <c r="A41" s="11" t="s">
        <v>39</v>
      </c>
      <c r="B41" s="12" t="s">
        <v>40</v>
      </c>
      <c r="C41" s="3">
        <f t="shared" si="20"/>
        <v>898938.98</v>
      </c>
      <c r="D41" s="3">
        <f t="shared" si="20"/>
        <v>0</v>
      </c>
      <c r="E41" s="3">
        <f t="shared" si="20"/>
        <v>0</v>
      </c>
      <c r="F41" s="3">
        <f t="shared" si="20"/>
        <v>898938.98</v>
      </c>
      <c r="G41" s="3">
        <f t="shared" si="20"/>
        <v>594990.45</v>
      </c>
      <c r="H41" s="3">
        <f t="shared" si="20"/>
        <v>0</v>
      </c>
      <c r="I41" s="3">
        <f t="shared" si="20"/>
        <v>0</v>
      </c>
      <c r="J41" s="3">
        <f t="shared" si="20"/>
        <v>594990.45</v>
      </c>
      <c r="K41" s="3">
        <f t="shared" si="20"/>
        <v>-303948.53</v>
      </c>
      <c r="L41" s="3">
        <f t="shared" si="20"/>
        <v>0</v>
      </c>
      <c r="M41" s="3">
        <f t="shared" si="20"/>
        <v>0</v>
      </c>
      <c r="N41" s="3">
        <f t="shared" si="20"/>
        <v>-303948.53</v>
      </c>
      <c r="O41" s="16">
        <f t="shared" si="2"/>
        <v>66.18807986277334</v>
      </c>
    </row>
    <row r="42" spans="1:15" ht="28.5" customHeight="1" outlineLevel="6">
      <c r="A42" s="9" t="s">
        <v>42</v>
      </c>
      <c r="B42" s="10" t="s">
        <v>41</v>
      </c>
      <c r="C42" s="6">
        <f>SUM(D42:F42)</f>
        <v>898938.98</v>
      </c>
      <c r="D42" s="6"/>
      <c r="E42" s="6"/>
      <c r="F42" s="6">
        <v>898938.98</v>
      </c>
      <c r="G42" s="8">
        <f>SUM(H42:J42)</f>
        <v>594990.45</v>
      </c>
      <c r="H42" s="8"/>
      <c r="I42" s="8"/>
      <c r="J42" s="8">
        <v>594990.45</v>
      </c>
      <c r="K42" s="8">
        <f>SUM(L42:N42)</f>
        <v>-303948.53</v>
      </c>
      <c r="L42" s="8">
        <f>SUM(H42-D42)</f>
        <v>0</v>
      </c>
      <c r="M42" s="8">
        <f>SUM(I42-E42)</f>
        <v>0</v>
      </c>
      <c r="N42" s="8">
        <f>SUM(J42-F42)</f>
        <v>-303948.53</v>
      </c>
      <c r="O42" s="16">
        <f t="shared" si="2"/>
        <v>66.18807986277334</v>
      </c>
    </row>
    <row r="43" spans="1:15" ht="42.75" customHeight="1" outlineLevel="2">
      <c r="A43" s="11" t="s">
        <v>43</v>
      </c>
      <c r="B43" s="12" t="s">
        <v>44</v>
      </c>
      <c r="C43" s="3">
        <f aca="true" t="shared" si="21" ref="C43:N44">SUM(C44)</f>
        <v>7320.96</v>
      </c>
      <c r="D43" s="3">
        <f t="shared" si="21"/>
        <v>0</v>
      </c>
      <c r="E43" s="3">
        <f t="shared" si="21"/>
        <v>0</v>
      </c>
      <c r="F43" s="3">
        <f t="shared" si="21"/>
        <v>7320.96</v>
      </c>
      <c r="G43" s="3">
        <f t="shared" si="21"/>
        <v>46043.83</v>
      </c>
      <c r="H43" s="3">
        <f t="shared" si="21"/>
        <v>0</v>
      </c>
      <c r="I43" s="3">
        <f t="shared" si="21"/>
        <v>0</v>
      </c>
      <c r="J43" s="3">
        <f t="shared" si="21"/>
        <v>46043.83</v>
      </c>
      <c r="K43" s="3">
        <f t="shared" si="21"/>
        <v>38722.87</v>
      </c>
      <c r="L43" s="3">
        <f t="shared" si="21"/>
        <v>0</v>
      </c>
      <c r="M43" s="3">
        <f t="shared" si="21"/>
        <v>0</v>
      </c>
      <c r="N43" s="3">
        <f t="shared" si="21"/>
        <v>38722.87</v>
      </c>
      <c r="O43" s="16"/>
    </row>
    <row r="44" spans="1:15" ht="42.75" customHeight="1" outlineLevel="4">
      <c r="A44" s="11" t="s">
        <v>45</v>
      </c>
      <c r="B44" s="12" t="s">
        <v>46</v>
      </c>
      <c r="C44" s="3">
        <f t="shared" si="21"/>
        <v>7320.96</v>
      </c>
      <c r="D44" s="3">
        <f t="shared" si="21"/>
        <v>0</v>
      </c>
      <c r="E44" s="3">
        <f t="shared" si="21"/>
        <v>0</v>
      </c>
      <c r="F44" s="3">
        <f t="shared" si="21"/>
        <v>7320.96</v>
      </c>
      <c r="G44" s="3">
        <f t="shared" si="21"/>
        <v>46043.83</v>
      </c>
      <c r="H44" s="3">
        <f t="shared" si="21"/>
        <v>0</v>
      </c>
      <c r="I44" s="3">
        <f t="shared" si="21"/>
        <v>0</v>
      </c>
      <c r="J44" s="3">
        <f t="shared" si="21"/>
        <v>46043.83</v>
      </c>
      <c r="K44" s="3">
        <f t="shared" si="21"/>
        <v>38722.87</v>
      </c>
      <c r="L44" s="3">
        <f t="shared" si="21"/>
        <v>0</v>
      </c>
      <c r="M44" s="3">
        <f t="shared" si="21"/>
        <v>0</v>
      </c>
      <c r="N44" s="3">
        <f t="shared" si="21"/>
        <v>38722.87</v>
      </c>
      <c r="O44" s="16"/>
    </row>
    <row r="45" spans="1:15" ht="28.5" customHeight="1" outlineLevel="6">
      <c r="A45" s="9" t="s">
        <v>48</v>
      </c>
      <c r="B45" s="10" t="s">
        <v>47</v>
      </c>
      <c r="C45" s="6">
        <f>SUM(D45:F45)</f>
        <v>7320.96</v>
      </c>
      <c r="D45" s="6"/>
      <c r="E45" s="6"/>
      <c r="F45" s="6">
        <v>7320.96</v>
      </c>
      <c r="G45" s="8">
        <f>SUM(H45:J45)</f>
        <v>46043.83</v>
      </c>
      <c r="H45" s="8"/>
      <c r="I45" s="8"/>
      <c r="J45" s="8">
        <v>46043.83</v>
      </c>
      <c r="K45" s="8">
        <f>SUM(L45:N45)</f>
        <v>38722.87</v>
      </c>
      <c r="L45" s="8">
        <f>SUM(H45-D45)</f>
        <v>0</v>
      </c>
      <c r="M45" s="8">
        <f>SUM(I45-E45)</f>
        <v>0</v>
      </c>
      <c r="N45" s="8">
        <f>SUM(J45-F45)</f>
        <v>38722.87</v>
      </c>
      <c r="O45" s="16"/>
    </row>
    <row r="46" spans="1:15" ht="28.5" customHeight="1" outlineLevel="2">
      <c r="A46" s="11" t="s">
        <v>49</v>
      </c>
      <c r="B46" s="12" t="s">
        <v>50</v>
      </c>
      <c r="C46" s="3">
        <f aca="true" t="shared" si="22" ref="C46:N47">SUM(C47)</f>
        <v>705278.88</v>
      </c>
      <c r="D46" s="3">
        <f t="shared" si="22"/>
        <v>0</v>
      </c>
      <c r="E46" s="3">
        <f t="shared" si="22"/>
        <v>0</v>
      </c>
      <c r="F46" s="3">
        <f t="shared" si="22"/>
        <v>705278.88</v>
      </c>
      <c r="G46" s="3">
        <f t="shared" si="22"/>
        <v>746061.12</v>
      </c>
      <c r="H46" s="3">
        <f t="shared" si="22"/>
        <v>0</v>
      </c>
      <c r="I46" s="3">
        <f t="shared" si="22"/>
        <v>0</v>
      </c>
      <c r="J46" s="3">
        <f t="shared" si="22"/>
        <v>746061.12</v>
      </c>
      <c r="K46" s="3">
        <f t="shared" si="22"/>
        <v>40782.23999999999</v>
      </c>
      <c r="L46" s="3">
        <f t="shared" si="22"/>
        <v>0</v>
      </c>
      <c r="M46" s="3">
        <f t="shared" si="22"/>
        <v>0</v>
      </c>
      <c r="N46" s="3">
        <f t="shared" si="22"/>
        <v>40782.23999999999</v>
      </c>
      <c r="O46" s="16">
        <f t="shared" si="2"/>
        <v>105.78242751292935</v>
      </c>
    </row>
    <row r="47" spans="1:15" ht="42.75" customHeight="1" outlineLevel="4">
      <c r="A47" s="11" t="s">
        <v>51</v>
      </c>
      <c r="B47" s="12" t="s">
        <v>52</v>
      </c>
      <c r="C47" s="3">
        <f t="shared" si="22"/>
        <v>705278.88</v>
      </c>
      <c r="D47" s="3">
        <f t="shared" si="22"/>
        <v>0</v>
      </c>
      <c r="E47" s="3">
        <f t="shared" si="22"/>
        <v>0</v>
      </c>
      <c r="F47" s="3">
        <f t="shared" si="22"/>
        <v>705278.88</v>
      </c>
      <c r="G47" s="3">
        <f t="shared" si="22"/>
        <v>746061.12</v>
      </c>
      <c r="H47" s="3">
        <f t="shared" si="22"/>
        <v>0</v>
      </c>
      <c r="I47" s="3">
        <f t="shared" si="22"/>
        <v>0</v>
      </c>
      <c r="J47" s="3">
        <f t="shared" si="22"/>
        <v>746061.12</v>
      </c>
      <c r="K47" s="3">
        <f t="shared" si="22"/>
        <v>40782.23999999999</v>
      </c>
      <c r="L47" s="3">
        <f t="shared" si="22"/>
        <v>0</v>
      </c>
      <c r="M47" s="3">
        <f t="shared" si="22"/>
        <v>0</v>
      </c>
      <c r="N47" s="3">
        <f t="shared" si="22"/>
        <v>40782.23999999999</v>
      </c>
      <c r="O47" s="16">
        <f t="shared" si="2"/>
        <v>105.78242751292935</v>
      </c>
    </row>
    <row r="48" spans="1:15" ht="42.75" customHeight="1" outlineLevel="6">
      <c r="A48" s="9" t="s">
        <v>54</v>
      </c>
      <c r="B48" s="10" t="s">
        <v>53</v>
      </c>
      <c r="C48" s="6">
        <f>SUM(D48:F48)</f>
        <v>705278.88</v>
      </c>
      <c r="D48" s="6"/>
      <c r="E48" s="6"/>
      <c r="F48" s="6">
        <v>705278.88</v>
      </c>
      <c r="G48" s="8">
        <f>SUM(H48:J48)</f>
        <v>746061.12</v>
      </c>
      <c r="H48" s="8"/>
      <c r="I48" s="8"/>
      <c r="J48" s="8">
        <v>746061.12</v>
      </c>
      <c r="K48" s="8">
        <f>SUM(L48:N48)</f>
        <v>40782.23999999999</v>
      </c>
      <c r="L48" s="8">
        <f>SUM(H48-D48)</f>
        <v>0</v>
      </c>
      <c r="M48" s="8">
        <f>SUM(I48-E48)</f>
        <v>0</v>
      </c>
      <c r="N48" s="8">
        <f>SUM(J48-F48)</f>
        <v>40782.23999999999</v>
      </c>
      <c r="O48" s="16">
        <f t="shared" si="2"/>
        <v>105.78242751292935</v>
      </c>
    </row>
    <row r="49" spans="1:15" ht="78.75" customHeight="1" outlineLevel="6">
      <c r="A49" s="9" t="s">
        <v>149</v>
      </c>
      <c r="B49" s="12" t="s">
        <v>145</v>
      </c>
      <c r="C49" s="3">
        <f>SUM(D49:F49)</f>
        <v>207445.55</v>
      </c>
      <c r="D49" s="3">
        <f>SUM(D50)</f>
        <v>0</v>
      </c>
      <c r="E49" s="3">
        <f>SUM(E50)</f>
        <v>0</v>
      </c>
      <c r="F49" s="3">
        <f>SUM(F50)</f>
        <v>207445.55</v>
      </c>
      <c r="G49" s="13">
        <f>SUM(H49:J49)</f>
        <v>0</v>
      </c>
      <c r="H49" s="13">
        <f>SUM(H50)</f>
        <v>0</v>
      </c>
      <c r="I49" s="13">
        <f>SUM(I50)</f>
        <v>0</v>
      </c>
      <c r="J49" s="13">
        <f>SUM(J50)</f>
        <v>0</v>
      </c>
      <c r="K49" s="13">
        <f>SUM(L49:N49)</f>
        <v>-207445.55</v>
      </c>
      <c r="L49" s="13">
        <f>SUM(L50)</f>
        <v>0</v>
      </c>
      <c r="M49" s="13">
        <f>SUM(M50)</f>
        <v>0</v>
      </c>
      <c r="N49" s="13">
        <f>SUM(N50)</f>
        <v>-207445.55</v>
      </c>
      <c r="O49" s="16"/>
    </row>
    <row r="50" spans="1:15" ht="93" customHeight="1" outlineLevel="6">
      <c r="A50" s="9" t="s">
        <v>150</v>
      </c>
      <c r="B50" s="12" t="s">
        <v>146</v>
      </c>
      <c r="C50" s="3">
        <f>SUM(D50:F50)</f>
        <v>207445.55</v>
      </c>
      <c r="D50" s="3">
        <f>SUM(D51:D52)</f>
        <v>0</v>
      </c>
      <c r="E50" s="3">
        <f>SUM(E51:E52)</f>
        <v>0</v>
      </c>
      <c r="F50" s="3">
        <f>SUM(F51:F52)</f>
        <v>207445.55</v>
      </c>
      <c r="G50" s="13">
        <f>SUM(H50:J50)</f>
        <v>0</v>
      </c>
      <c r="H50" s="13">
        <f>SUM(H51:H52)</f>
        <v>0</v>
      </c>
      <c r="I50" s="13">
        <f>SUM(I51:I52)</f>
        <v>0</v>
      </c>
      <c r="J50" s="13">
        <f>SUM(J51:J52)</f>
        <v>0</v>
      </c>
      <c r="K50" s="13">
        <f>SUM(L50:N50)</f>
        <v>-207445.55</v>
      </c>
      <c r="L50" s="13">
        <f>SUM(L51:L52)</f>
        <v>0</v>
      </c>
      <c r="M50" s="13">
        <f>SUM(M51:M52)</f>
        <v>0</v>
      </c>
      <c r="N50" s="13">
        <f>SUM(N51:N52)</f>
        <v>-207445.55</v>
      </c>
      <c r="O50" s="16"/>
    </row>
    <row r="51" spans="1:15" ht="50.25" customHeight="1" outlineLevel="6">
      <c r="A51" s="9" t="s">
        <v>151</v>
      </c>
      <c r="B51" s="10" t="s">
        <v>147</v>
      </c>
      <c r="C51" s="6">
        <f>SUM(D51:F51)</f>
        <v>207445.55</v>
      </c>
      <c r="D51" s="6"/>
      <c r="E51" s="6"/>
      <c r="F51" s="6">
        <v>207445.55</v>
      </c>
      <c r="G51" s="8">
        <f>SUM(H51:J51)</f>
        <v>0</v>
      </c>
      <c r="H51" s="8"/>
      <c r="I51" s="8"/>
      <c r="J51" s="8"/>
      <c r="K51" s="8">
        <f>SUM(L51:N51)</f>
        <v>-207445.55</v>
      </c>
      <c r="L51" s="8">
        <f aca="true" t="shared" si="23" ref="L51:N52">SUM(H51-D51)</f>
        <v>0</v>
      </c>
      <c r="M51" s="8">
        <f t="shared" si="23"/>
        <v>0</v>
      </c>
      <c r="N51" s="8">
        <f t="shared" si="23"/>
        <v>-207445.55</v>
      </c>
      <c r="O51" s="16"/>
    </row>
    <row r="52" spans="1:15" ht="42.75" customHeight="1" outlineLevel="6">
      <c r="A52" s="9" t="s">
        <v>152</v>
      </c>
      <c r="B52" s="10" t="s">
        <v>148</v>
      </c>
      <c r="C52" s="6">
        <f>SUM(D52:F52)</f>
        <v>0</v>
      </c>
      <c r="D52" s="6"/>
      <c r="E52" s="6"/>
      <c r="F52" s="6"/>
      <c r="G52" s="8">
        <f>SUM(H52:J52)</f>
        <v>0</v>
      </c>
      <c r="H52" s="8"/>
      <c r="I52" s="8"/>
      <c r="J52" s="8"/>
      <c r="K52" s="8">
        <f>SUM(L52:N52)</f>
        <v>0</v>
      </c>
      <c r="L52" s="8">
        <f t="shared" si="23"/>
        <v>0</v>
      </c>
      <c r="M52" s="8">
        <f t="shared" si="23"/>
        <v>0</v>
      </c>
      <c r="N52" s="8">
        <f t="shared" si="23"/>
        <v>0</v>
      </c>
      <c r="O52" s="16"/>
    </row>
    <row r="53" spans="1:15" ht="99.75" customHeight="1" outlineLevel="1">
      <c r="A53" s="11" t="s">
        <v>55</v>
      </c>
      <c r="B53" s="12" t="s">
        <v>56</v>
      </c>
      <c r="C53" s="3">
        <f>SUM(C54+C62+C66)</f>
        <v>16394087.009999998</v>
      </c>
      <c r="D53" s="3">
        <f>SUM(D54+D62+D66)</f>
        <v>0</v>
      </c>
      <c r="E53" s="3">
        <f>SUM(E54+E62+E66)</f>
        <v>11414648.77</v>
      </c>
      <c r="F53" s="3">
        <f>SUM(F54+F62+F66)</f>
        <v>4979438.24</v>
      </c>
      <c r="G53" s="3">
        <f aca="true" t="shared" si="24" ref="G53:N53">SUM(G54+G62+G66+G72)</f>
        <v>22849980.08</v>
      </c>
      <c r="H53" s="3">
        <f t="shared" si="24"/>
        <v>0</v>
      </c>
      <c r="I53" s="3">
        <f t="shared" si="24"/>
        <v>11122040.6</v>
      </c>
      <c r="J53" s="3">
        <f t="shared" si="24"/>
        <v>11727939.48</v>
      </c>
      <c r="K53" s="3">
        <f t="shared" si="24"/>
        <v>6455893.07</v>
      </c>
      <c r="L53" s="3">
        <f t="shared" si="24"/>
        <v>0</v>
      </c>
      <c r="M53" s="3">
        <f t="shared" si="24"/>
        <v>-292608.1699999999</v>
      </c>
      <c r="N53" s="3">
        <f t="shared" si="24"/>
        <v>6835877.88</v>
      </c>
      <c r="O53" s="16">
        <f t="shared" si="2"/>
        <v>139.37939981690997</v>
      </c>
    </row>
    <row r="54" spans="1:15" ht="85.5" customHeight="1" outlineLevel="2">
      <c r="A54" s="11" t="s">
        <v>57</v>
      </c>
      <c r="B54" s="12" t="s">
        <v>58</v>
      </c>
      <c r="C54" s="3">
        <f aca="true" t="shared" si="25" ref="C54:N54">SUM(C55)</f>
        <v>15573645.02</v>
      </c>
      <c r="D54" s="3">
        <f t="shared" si="25"/>
        <v>0</v>
      </c>
      <c r="E54" s="3">
        <f t="shared" si="25"/>
        <v>11414648.77</v>
      </c>
      <c r="F54" s="3">
        <f t="shared" si="25"/>
        <v>4158996.25</v>
      </c>
      <c r="G54" s="3">
        <f t="shared" si="25"/>
        <v>13411282.71</v>
      </c>
      <c r="H54" s="3">
        <f t="shared" si="25"/>
        <v>0</v>
      </c>
      <c r="I54" s="3">
        <f t="shared" si="25"/>
        <v>11122040.6</v>
      </c>
      <c r="J54" s="3">
        <f t="shared" si="25"/>
        <v>2289242.11</v>
      </c>
      <c r="K54" s="3">
        <f t="shared" si="25"/>
        <v>-2162362.31</v>
      </c>
      <c r="L54" s="3">
        <f t="shared" si="25"/>
        <v>0</v>
      </c>
      <c r="M54" s="3">
        <f t="shared" si="25"/>
        <v>-292608.1699999999</v>
      </c>
      <c r="N54" s="3">
        <f t="shared" si="25"/>
        <v>-1782377.5000000002</v>
      </c>
      <c r="O54" s="16">
        <f t="shared" si="2"/>
        <v>86.11524593489162</v>
      </c>
    </row>
    <row r="55" spans="1:15" ht="42.75" customHeight="1" outlineLevel="4">
      <c r="A55" s="11" t="s">
        <v>59</v>
      </c>
      <c r="B55" s="12" t="s">
        <v>60</v>
      </c>
      <c r="C55" s="3">
        <f>SUM(C56:C61)</f>
        <v>15573645.02</v>
      </c>
      <c r="D55" s="3">
        <f aca="true" t="shared" si="26" ref="D55:K55">SUM(D56:D61)</f>
        <v>0</v>
      </c>
      <c r="E55" s="3">
        <f t="shared" si="26"/>
        <v>11414648.77</v>
      </c>
      <c r="F55" s="3">
        <f t="shared" si="26"/>
        <v>4158996.25</v>
      </c>
      <c r="G55" s="3">
        <f t="shared" si="26"/>
        <v>13411282.71</v>
      </c>
      <c r="H55" s="3">
        <f t="shared" si="26"/>
        <v>0</v>
      </c>
      <c r="I55" s="3">
        <f t="shared" si="26"/>
        <v>11122040.6</v>
      </c>
      <c r="J55" s="3">
        <f t="shared" si="26"/>
        <v>2289242.11</v>
      </c>
      <c r="K55" s="3">
        <f t="shared" si="26"/>
        <v>-2162362.31</v>
      </c>
      <c r="L55" s="3">
        <f>SUM(L56:L60)</f>
        <v>0</v>
      </c>
      <c r="M55" s="3">
        <f>SUM(M56:M60)</f>
        <v>-292608.1699999999</v>
      </c>
      <c r="N55" s="3">
        <f>SUM(N56:N56)</f>
        <v>-1782377.5000000002</v>
      </c>
      <c r="O55" s="16">
        <f t="shared" si="2"/>
        <v>86.11524593489162</v>
      </c>
    </row>
    <row r="56" spans="1:15" ht="90" customHeight="1" outlineLevel="6">
      <c r="A56" s="9" t="s">
        <v>62</v>
      </c>
      <c r="B56" s="10" t="s">
        <v>61</v>
      </c>
      <c r="C56" s="6">
        <f aca="true" t="shared" si="27" ref="C56:C61">SUM(D56:F56)</f>
        <v>3299829.14</v>
      </c>
      <c r="D56" s="6"/>
      <c r="E56" s="6"/>
      <c r="F56" s="6">
        <v>3299829.14</v>
      </c>
      <c r="G56" s="8">
        <f aca="true" t="shared" si="28" ref="G56:G61">SUM(H56:J56)</f>
        <v>1517451.64</v>
      </c>
      <c r="H56" s="8"/>
      <c r="I56" s="8"/>
      <c r="J56" s="8">
        <v>1517451.64</v>
      </c>
      <c r="K56" s="8">
        <f aca="true" t="shared" si="29" ref="K56:K61">SUM(L56:N56)</f>
        <v>-1782377.5000000002</v>
      </c>
      <c r="L56" s="8">
        <f aca="true" t="shared" si="30" ref="L56:N61">SUM(H56-D56)</f>
        <v>0</v>
      </c>
      <c r="M56" s="8">
        <f t="shared" si="30"/>
        <v>0</v>
      </c>
      <c r="N56" s="8">
        <f t="shared" si="30"/>
        <v>-1782377.5000000002</v>
      </c>
      <c r="O56" s="16">
        <f t="shared" si="2"/>
        <v>45.985763978070686</v>
      </c>
    </row>
    <row r="57" spans="1:15" ht="196.5" customHeight="1" outlineLevel="6">
      <c r="A57" s="42" t="s">
        <v>226</v>
      </c>
      <c r="B57" s="10" t="s">
        <v>219</v>
      </c>
      <c r="C57" s="6">
        <f t="shared" si="27"/>
        <v>9642309.76</v>
      </c>
      <c r="D57" s="6"/>
      <c r="E57" s="6">
        <v>9642309.76</v>
      </c>
      <c r="F57" s="6"/>
      <c r="G57" s="8">
        <f t="shared" si="28"/>
        <v>6956345.72</v>
      </c>
      <c r="H57" s="8"/>
      <c r="I57" s="8">
        <v>6956345.72</v>
      </c>
      <c r="J57" s="8"/>
      <c r="K57" s="8">
        <f t="shared" si="29"/>
        <v>-2685964.04</v>
      </c>
      <c r="L57" s="8">
        <f t="shared" si="30"/>
        <v>0</v>
      </c>
      <c r="M57" s="8">
        <f t="shared" si="30"/>
        <v>-2685964.04</v>
      </c>
      <c r="N57" s="8">
        <f t="shared" si="30"/>
        <v>0</v>
      </c>
      <c r="O57" s="16">
        <f t="shared" si="2"/>
        <v>72.14397683901</v>
      </c>
    </row>
    <row r="58" spans="1:15" ht="146.25" customHeight="1" outlineLevel="6">
      <c r="A58" s="42" t="s">
        <v>227</v>
      </c>
      <c r="B58" s="10" t="s">
        <v>220</v>
      </c>
      <c r="C58" s="6">
        <f t="shared" si="27"/>
        <v>1772339.01</v>
      </c>
      <c r="D58" s="6"/>
      <c r="E58" s="6">
        <v>1772339.01</v>
      </c>
      <c r="F58" s="6"/>
      <c r="G58" s="8">
        <f t="shared" si="28"/>
        <v>1278632.64</v>
      </c>
      <c r="H58" s="8"/>
      <c r="I58" s="8">
        <v>1278632.64</v>
      </c>
      <c r="J58" s="8"/>
      <c r="K58" s="8">
        <f t="shared" si="29"/>
        <v>-493706.3700000001</v>
      </c>
      <c r="L58" s="8">
        <f t="shared" si="30"/>
        <v>0</v>
      </c>
      <c r="M58" s="8">
        <f t="shared" si="30"/>
        <v>-493706.3700000001</v>
      </c>
      <c r="N58" s="8">
        <f t="shared" si="30"/>
        <v>0</v>
      </c>
      <c r="O58" s="16">
        <f t="shared" si="2"/>
        <v>72.14379601112543</v>
      </c>
    </row>
    <row r="59" spans="1:15" ht="19.5" customHeight="1" outlineLevel="6">
      <c r="A59" s="9" t="s">
        <v>228</v>
      </c>
      <c r="B59" s="10" t="s">
        <v>221</v>
      </c>
      <c r="C59" s="6">
        <f t="shared" si="27"/>
        <v>0</v>
      </c>
      <c r="D59" s="6"/>
      <c r="E59" s="6"/>
      <c r="F59" s="6"/>
      <c r="G59" s="8">
        <f t="shared" si="28"/>
        <v>2887062.24</v>
      </c>
      <c r="H59" s="8"/>
      <c r="I59" s="8">
        <v>2887062.24</v>
      </c>
      <c r="J59" s="8"/>
      <c r="K59" s="8">
        <f t="shared" si="29"/>
        <v>2887062.24</v>
      </c>
      <c r="L59" s="8">
        <f t="shared" si="30"/>
        <v>0</v>
      </c>
      <c r="M59" s="8">
        <f t="shared" si="30"/>
        <v>2887062.24</v>
      </c>
      <c r="N59" s="8">
        <f t="shared" si="30"/>
        <v>0</v>
      </c>
      <c r="O59" s="16" t="e">
        <f t="shared" si="2"/>
        <v>#DIV/0!</v>
      </c>
    </row>
    <row r="60" spans="1:15" ht="90" customHeight="1" outlineLevel="6">
      <c r="A60" s="9" t="s">
        <v>209</v>
      </c>
      <c r="B60" s="10" t="s">
        <v>134</v>
      </c>
      <c r="C60" s="6">
        <f t="shared" si="27"/>
        <v>859167.11</v>
      </c>
      <c r="D60" s="6"/>
      <c r="E60" s="6"/>
      <c r="F60" s="6">
        <v>859167.11</v>
      </c>
      <c r="G60" s="8">
        <f t="shared" si="28"/>
        <v>619839.47</v>
      </c>
      <c r="H60" s="8"/>
      <c r="I60" s="8"/>
      <c r="J60" s="8">
        <v>619839.47</v>
      </c>
      <c r="K60" s="8">
        <f t="shared" si="29"/>
        <v>-239327.64</v>
      </c>
      <c r="L60" s="8">
        <f t="shared" si="30"/>
        <v>0</v>
      </c>
      <c r="M60" s="8">
        <f t="shared" si="30"/>
        <v>0</v>
      </c>
      <c r="N60" s="8">
        <f t="shared" si="30"/>
        <v>-239327.64</v>
      </c>
      <c r="O60" s="16">
        <f t="shared" si="2"/>
        <v>72.1442269828043</v>
      </c>
    </row>
    <row r="61" spans="1:15" ht="46.5" customHeight="1" outlineLevel="6">
      <c r="A61" s="9" t="s">
        <v>233</v>
      </c>
      <c r="B61" s="10" t="s">
        <v>232</v>
      </c>
      <c r="C61" s="6">
        <f t="shared" si="27"/>
        <v>0</v>
      </c>
      <c r="D61" s="6"/>
      <c r="E61" s="6"/>
      <c r="F61" s="6"/>
      <c r="G61" s="8">
        <f t="shared" si="28"/>
        <v>151951</v>
      </c>
      <c r="H61" s="8"/>
      <c r="I61" s="8"/>
      <c r="J61" s="8">
        <v>151951</v>
      </c>
      <c r="K61" s="8">
        <f t="shared" si="29"/>
        <v>151951</v>
      </c>
      <c r="L61" s="8">
        <f t="shared" si="30"/>
        <v>0</v>
      </c>
      <c r="M61" s="8">
        <f t="shared" si="30"/>
        <v>0</v>
      </c>
      <c r="N61" s="8">
        <f t="shared" si="30"/>
        <v>151951</v>
      </c>
      <c r="O61" s="16" t="e">
        <f t="shared" si="2"/>
        <v>#DIV/0!</v>
      </c>
    </row>
    <row r="62" spans="1:15" ht="57" customHeight="1" outlineLevel="2">
      <c r="A62" s="11" t="s">
        <v>63</v>
      </c>
      <c r="B62" s="12" t="s">
        <v>64</v>
      </c>
      <c r="C62" s="3">
        <f aca="true" t="shared" si="31" ref="C62:N62">SUM(C63)</f>
        <v>182293.28</v>
      </c>
      <c r="D62" s="3">
        <f t="shared" si="31"/>
        <v>0</v>
      </c>
      <c r="E62" s="3">
        <f t="shared" si="31"/>
        <v>0</v>
      </c>
      <c r="F62" s="3">
        <f t="shared" si="31"/>
        <v>182293.28</v>
      </c>
      <c r="G62" s="3">
        <f t="shared" si="31"/>
        <v>506324.35</v>
      </c>
      <c r="H62" s="3">
        <f t="shared" si="31"/>
        <v>0</v>
      </c>
      <c r="I62" s="3">
        <f t="shared" si="31"/>
        <v>0</v>
      </c>
      <c r="J62" s="3">
        <f t="shared" si="31"/>
        <v>506324.35</v>
      </c>
      <c r="K62" s="3">
        <f t="shared" si="31"/>
        <v>324031.07</v>
      </c>
      <c r="L62" s="3">
        <f t="shared" si="31"/>
        <v>0</v>
      </c>
      <c r="M62" s="3">
        <f t="shared" si="31"/>
        <v>0</v>
      </c>
      <c r="N62" s="3">
        <f t="shared" si="31"/>
        <v>324031.07</v>
      </c>
      <c r="O62" s="16">
        <f t="shared" si="2"/>
        <v>277.7526138100099</v>
      </c>
    </row>
    <row r="63" spans="1:15" ht="42.75" customHeight="1" outlineLevel="4">
      <c r="A63" s="11" t="s">
        <v>65</v>
      </c>
      <c r="B63" s="12" t="s">
        <v>66</v>
      </c>
      <c r="C63" s="3">
        <f aca="true" t="shared" si="32" ref="C63:J63">SUM(C64:C65)</f>
        <v>182293.28</v>
      </c>
      <c r="D63" s="3">
        <f t="shared" si="32"/>
        <v>0</v>
      </c>
      <c r="E63" s="3">
        <f t="shared" si="32"/>
        <v>0</v>
      </c>
      <c r="F63" s="3">
        <f t="shared" si="32"/>
        <v>182293.28</v>
      </c>
      <c r="G63" s="3">
        <f t="shared" si="32"/>
        <v>506324.35</v>
      </c>
      <c r="H63" s="3">
        <f t="shared" si="32"/>
        <v>0</v>
      </c>
      <c r="I63" s="3">
        <f t="shared" si="32"/>
        <v>0</v>
      </c>
      <c r="J63" s="3">
        <f t="shared" si="32"/>
        <v>506324.35</v>
      </c>
      <c r="K63" s="3">
        <f>SUM(K64:K65)</f>
        <v>324031.07</v>
      </c>
      <c r="L63" s="3">
        <f>SUM(L64:L65)</f>
        <v>0</v>
      </c>
      <c r="M63" s="3">
        <f>SUM(M64:M65)</f>
        <v>0</v>
      </c>
      <c r="N63" s="3">
        <f>SUM(N64:N65)</f>
        <v>324031.07</v>
      </c>
      <c r="O63" s="16">
        <f t="shared" si="2"/>
        <v>277.7526138100099</v>
      </c>
    </row>
    <row r="64" spans="1:15" ht="28.5" customHeight="1" outlineLevel="6">
      <c r="A64" s="9" t="s">
        <v>68</v>
      </c>
      <c r="B64" s="10" t="s">
        <v>67</v>
      </c>
      <c r="C64" s="6">
        <f>SUM(D64:F64)</f>
        <v>84609.2</v>
      </c>
      <c r="D64" s="6"/>
      <c r="E64" s="6"/>
      <c r="F64" s="6">
        <v>84609.2</v>
      </c>
      <c r="G64" s="8">
        <f>SUM(H64:J64)</f>
        <v>358390.27</v>
      </c>
      <c r="H64" s="8"/>
      <c r="I64" s="8"/>
      <c r="J64" s="8">
        <v>358390.27</v>
      </c>
      <c r="K64" s="8">
        <f>SUM(L64:N64)</f>
        <v>273781.07</v>
      </c>
      <c r="L64" s="8">
        <f aca="true" t="shared" si="33" ref="L64:N65">SUM(H64-D64)</f>
        <v>0</v>
      </c>
      <c r="M64" s="8">
        <f t="shared" si="33"/>
        <v>0</v>
      </c>
      <c r="N64" s="8">
        <f t="shared" si="33"/>
        <v>273781.07</v>
      </c>
      <c r="O64" s="16">
        <f t="shared" si="2"/>
        <v>423.58309734638794</v>
      </c>
    </row>
    <row r="65" spans="1:15" ht="57" customHeight="1" outlineLevel="6">
      <c r="A65" s="9" t="s">
        <v>70</v>
      </c>
      <c r="B65" s="10" t="s">
        <v>69</v>
      </c>
      <c r="C65" s="6">
        <f>SUM(D65:F65)</f>
        <v>97684.08</v>
      </c>
      <c r="D65" s="6"/>
      <c r="E65" s="6"/>
      <c r="F65" s="6">
        <v>97684.08</v>
      </c>
      <c r="G65" s="8">
        <f>SUM(H65:J65)</f>
        <v>147934.08</v>
      </c>
      <c r="H65" s="8"/>
      <c r="I65" s="8"/>
      <c r="J65" s="8">
        <v>147934.08</v>
      </c>
      <c r="K65" s="8">
        <f>SUM(L65:N65)</f>
        <v>50249.999999999985</v>
      </c>
      <c r="L65" s="8">
        <f t="shared" si="33"/>
        <v>0</v>
      </c>
      <c r="M65" s="8">
        <f t="shared" si="33"/>
        <v>0</v>
      </c>
      <c r="N65" s="8">
        <f t="shared" si="33"/>
        <v>50249.999999999985</v>
      </c>
      <c r="O65" s="16">
        <f t="shared" si="2"/>
        <v>151.44134028799778</v>
      </c>
    </row>
    <row r="66" spans="1:15" ht="71.25" customHeight="1" outlineLevel="2">
      <c r="A66" s="11" t="s">
        <v>71</v>
      </c>
      <c r="B66" s="12" t="s">
        <v>72</v>
      </c>
      <c r="C66" s="3">
        <f aca="true" t="shared" si="34" ref="C66:J66">SUM(C67+C70)</f>
        <v>638148.71</v>
      </c>
      <c r="D66" s="3">
        <f t="shared" si="34"/>
        <v>0</v>
      </c>
      <c r="E66" s="3">
        <f t="shared" si="34"/>
        <v>0</v>
      </c>
      <c r="F66" s="3">
        <f t="shared" si="34"/>
        <v>638148.71</v>
      </c>
      <c r="G66" s="3">
        <f t="shared" si="34"/>
        <v>656361.78</v>
      </c>
      <c r="H66" s="3">
        <f t="shared" si="34"/>
        <v>0</v>
      </c>
      <c r="I66" s="3">
        <f t="shared" si="34"/>
        <v>0</v>
      </c>
      <c r="J66" s="3">
        <f t="shared" si="34"/>
        <v>656361.78</v>
      </c>
      <c r="K66" s="3">
        <f>SUM(K67+K70)</f>
        <v>18213.070000000065</v>
      </c>
      <c r="L66" s="3">
        <f>SUM(L67+L70)</f>
        <v>0</v>
      </c>
      <c r="M66" s="3">
        <f>SUM(M67+M70)</f>
        <v>0</v>
      </c>
      <c r="N66" s="3">
        <f>SUM(N67+N70)</f>
        <v>18213.070000000065</v>
      </c>
      <c r="O66" s="16">
        <f t="shared" si="2"/>
        <v>102.85404792246624</v>
      </c>
    </row>
    <row r="67" spans="1:15" ht="28.5" customHeight="1" outlineLevel="4">
      <c r="A67" s="11" t="s">
        <v>73</v>
      </c>
      <c r="B67" s="12" t="s">
        <v>74</v>
      </c>
      <c r="C67" s="3">
        <f aca="true" t="shared" si="35" ref="C67:J67">SUM(C68:C69)</f>
        <v>321177.42</v>
      </c>
      <c r="D67" s="3">
        <f t="shared" si="35"/>
        <v>0</v>
      </c>
      <c r="E67" s="3">
        <f t="shared" si="35"/>
        <v>0</v>
      </c>
      <c r="F67" s="3">
        <f t="shared" si="35"/>
        <v>321177.42</v>
      </c>
      <c r="G67" s="3">
        <f t="shared" si="35"/>
        <v>320079.57</v>
      </c>
      <c r="H67" s="3">
        <f t="shared" si="35"/>
        <v>0</v>
      </c>
      <c r="I67" s="3">
        <f t="shared" si="35"/>
        <v>0</v>
      </c>
      <c r="J67" s="3">
        <f t="shared" si="35"/>
        <v>320079.57</v>
      </c>
      <c r="K67" s="3">
        <f>SUM(K68:K69)</f>
        <v>-1097.8499999999767</v>
      </c>
      <c r="L67" s="3">
        <f>SUM(L68:L69)</f>
        <v>0</v>
      </c>
      <c r="M67" s="3">
        <f>SUM(M68:M69)</f>
        <v>0</v>
      </c>
      <c r="N67" s="3">
        <f>SUM(N68:N69)</f>
        <v>-1097.8499999999767</v>
      </c>
      <c r="O67" s="16">
        <f t="shared" si="2"/>
        <v>99.65817958186476</v>
      </c>
    </row>
    <row r="68" spans="1:15" ht="28.5" customHeight="1" outlineLevel="6">
      <c r="A68" s="9" t="s">
        <v>76</v>
      </c>
      <c r="B68" s="10" t="s">
        <v>75</v>
      </c>
      <c r="C68" s="6">
        <f>SUM(D68:F68)</f>
        <v>0</v>
      </c>
      <c r="D68" s="6"/>
      <c r="E68" s="6"/>
      <c r="F68" s="6"/>
      <c r="G68" s="8">
        <f>SUM(H68:J68)</f>
        <v>45000</v>
      </c>
      <c r="H68" s="8"/>
      <c r="I68" s="8"/>
      <c r="J68" s="8">
        <v>45000</v>
      </c>
      <c r="K68" s="8">
        <f>SUM(L68:N68)</f>
        <v>45000</v>
      </c>
      <c r="L68" s="8">
        <f aca="true" t="shared" si="36" ref="L68:N69">SUM(H68-D68)</f>
        <v>0</v>
      </c>
      <c r="M68" s="8">
        <f t="shared" si="36"/>
        <v>0</v>
      </c>
      <c r="N68" s="8">
        <f t="shared" si="36"/>
        <v>45000</v>
      </c>
      <c r="O68" s="16" t="e">
        <f t="shared" si="2"/>
        <v>#DIV/0!</v>
      </c>
    </row>
    <row r="69" spans="1:15" ht="42.75" customHeight="1" outlineLevel="6">
      <c r="A69" s="9" t="s">
        <v>78</v>
      </c>
      <c r="B69" s="10" t="s">
        <v>77</v>
      </c>
      <c r="C69" s="6">
        <f>SUM(D69:F69)</f>
        <v>321177.42</v>
      </c>
      <c r="D69" s="6"/>
      <c r="E69" s="6"/>
      <c r="F69" s="6">
        <v>321177.42</v>
      </c>
      <c r="G69" s="8">
        <f>SUM(H69:J69)</f>
        <v>275079.57</v>
      </c>
      <c r="H69" s="8"/>
      <c r="I69" s="8"/>
      <c r="J69" s="8">
        <v>275079.57</v>
      </c>
      <c r="K69" s="8">
        <f>SUM(L69:N69)</f>
        <v>-46097.84999999998</v>
      </c>
      <c r="L69" s="8">
        <f t="shared" si="36"/>
        <v>0</v>
      </c>
      <c r="M69" s="8">
        <f t="shared" si="36"/>
        <v>0</v>
      </c>
      <c r="N69" s="8">
        <f t="shared" si="36"/>
        <v>-46097.84999999998</v>
      </c>
      <c r="O69" s="16">
        <f t="shared" si="2"/>
        <v>85.6472319878527</v>
      </c>
    </row>
    <row r="70" spans="1:15" ht="42.75" customHeight="1" outlineLevel="4">
      <c r="A70" s="11" t="s">
        <v>79</v>
      </c>
      <c r="B70" s="12" t="s">
        <v>80</v>
      </c>
      <c r="C70" s="3">
        <f aca="true" t="shared" si="37" ref="C70:N70">SUM(C71)</f>
        <v>316971.29</v>
      </c>
      <c r="D70" s="3">
        <f t="shared" si="37"/>
        <v>0</v>
      </c>
      <c r="E70" s="3">
        <f t="shared" si="37"/>
        <v>0</v>
      </c>
      <c r="F70" s="3">
        <f t="shared" si="37"/>
        <v>316971.29</v>
      </c>
      <c r="G70" s="3">
        <f t="shared" si="37"/>
        <v>336282.21</v>
      </c>
      <c r="H70" s="3">
        <f t="shared" si="37"/>
        <v>0</v>
      </c>
      <c r="I70" s="3">
        <f t="shared" si="37"/>
        <v>0</v>
      </c>
      <c r="J70" s="3">
        <f t="shared" si="37"/>
        <v>336282.21</v>
      </c>
      <c r="K70" s="3">
        <f t="shared" si="37"/>
        <v>19310.920000000042</v>
      </c>
      <c r="L70" s="3">
        <f t="shared" si="37"/>
        <v>0</v>
      </c>
      <c r="M70" s="3">
        <f t="shared" si="37"/>
        <v>0</v>
      </c>
      <c r="N70" s="3">
        <f t="shared" si="37"/>
        <v>19310.920000000042</v>
      </c>
      <c r="O70" s="16">
        <f t="shared" si="2"/>
        <v>106.09232463924417</v>
      </c>
    </row>
    <row r="71" spans="1:15" ht="57" customHeight="1" outlineLevel="6">
      <c r="A71" s="9" t="s">
        <v>82</v>
      </c>
      <c r="B71" s="10" t="s">
        <v>81</v>
      </c>
      <c r="C71" s="6">
        <f>SUM(D71:F71)</f>
        <v>316971.29</v>
      </c>
      <c r="D71" s="6"/>
      <c r="E71" s="6"/>
      <c r="F71" s="6">
        <v>316971.29</v>
      </c>
      <c r="G71" s="8">
        <f>SUM(H71:J71)</f>
        <v>336282.21</v>
      </c>
      <c r="H71" s="8"/>
      <c r="I71" s="8"/>
      <c r="J71" s="8">
        <v>336282.21</v>
      </c>
      <c r="K71" s="8">
        <f>SUM(L71:N71)</f>
        <v>19310.920000000042</v>
      </c>
      <c r="L71" s="8">
        <f>SUM(H71-D71)</f>
        <v>0</v>
      </c>
      <c r="M71" s="8">
        <f>SUM(I71-E71)</f>
        <v>0</v>
      </c>
      <c r="N71" s="8">
        <f>SUM(J71-F71)</f>
        <v>19310.920000000042</v>
      </c>
      <c r="O71" s="16">
        <f t="shared" si="2"/>
        <v>106.09232463924417</v>
      </c>
    </row>
    <row r="72" spans="1:15" ht="43.5" customHeight="1" outlineLevel="6">
      <c r="A72" s="24" t="s">
        <v>229</v>
      </c>
      <c r="B72" s="12" t="s">
        <v>222</v>
      </c>
      <c r="C72" s="3">
        <f>SUM(C73)</f>
        <v>0</v>
      </c>
      <c r="D72" s="3">
        <f aca="true" t="shared" si="38" ref="D72:N73">SUM(D73)</f>
        <v>0</v>
      </c>
      <c r="E72" s="3">
        <f t="shared" si="38"/>
        <v>0</v>
      </c>
      <c r="F72" s="3">
        <f t="shared" si="38"/>
        <v>0</v>
      </c>
      <c r="G72" s="3">
        <f t="shared" si="38"/>
        <v>8276011.24</v>
      </c>
      <c r="H72" s="3">
        <f t="shared" si="38"/>
        <v>0</v>
      </c>
      <c r="I72" s="3">
        <f t="shared" si="38"/>
        <v>0</v>
      </c>
      <c r="J72" s="3">
        <f t="shared" si="38"/>
        <v>8276011.24</v>
      </c>
      <c r="K72" s="3">
        <f t="shared" si="38"/>
        <v>8276011.24</v>
      </c>
      <c r="L72" s="3">
        <f t="shared" si="38"/>
        <v>0</v>
      </c>
      <c r="M72" s="3">
        <f t="shared" si="38"/>
        <v>0</v>
      </c>
      <c r="N72" s="3">
        <f t="shared" si="38"/>
        <v>8276011.24</v>
      </c>
      <c r="O72" s="22" t="e">
        <f t="shared" si="2"/>
        <v>#DIV/0!</v>
      </c>
    </row>
    <row r="73" spans="1:15" ht="57" customHeight="1" outlineLevel="6">
      <c r="A73" s="24" t="s">
        <v>230</v>
      </c>
      <c r="B73" s="12" t="s">
        <v>223</v>
      </c>
      <c r="C73" s="3">
        <f>SUM(C74)</f>
        <v>0</v>
      </c>
      <c r="D73" s="3">
        <f t="shared" si="38"/>
        <v>0</v>
      </c>
      <c r="E73" s="3">
        <f t="shared" si="38"/>
        <v>0</v>
      </c>
      <c r="F73" s="3">
        <f t="shared" si="38"/>
        <v>0</v>
      </c>
      <c r="G73" s="3">
        <f t="shared" si="38"/>
        <v>8276011.24</v>
      </c>
      <c r="H73" s="3">
        <f t="shared" si="38"/>
        <v>0</v>
      </c>
      <c r="I73" s="3">
        <f t="shared" si="38"/>
        <v>0</v>
      </c>
      <c r="J73" s="3">
        <f t="shared" si="38"/>
        <v>8276011.24</v>
      </c>
      <c r="K73" s="3">
        <f t="shared" si="38"/>
        <v>8276011.24</v>
      </c>
      <c r="L73" s="3">
        <f t="shared" si="38"/>
        <v>0</v>
      </c>
      <c r="M73" s="3">
        <f t="shared" si="38"/>
        <v>0</v>
      </c>
      <c r="N73" s="3">
        <f t="shared" si="38"/>
        <v>8276011.24</v>
      </c>
      <c r="O73" s="22" t="e">
        <f t="shared" si="2"/>
        <v>#DIV/0!</v>
      </c>
    </row>
    <row r="74" spans="1:15" ht="66.75" customHeight="1" outlineLevel="6">
      <c r="A74" s="42" t="s">
        <v>231</v>
      </c>
      <c r="B74" s="10" t="s">
        <v>224</v>
      </c>
      <c r="C74" s="6">
        <f>SUM(D74:F74)</f>
        <v>0</v>
      </c>
      <c r="D74" s="6"/>
      <c r="E74" s="6"/>
      <c r="F74" s="6"/>
      <c r="G74" s="3">
        <f>SUM(H74:J74)</f>
        <v>8276011.24</v>
      </c>
      <c r="H74" s="8"/>
      <c r="I74" s="8"/>
      <c r="J74" s="8">
        <v>8276011.24</v>
      </c>
      <c r="K74" s="3">
        <f>SUM(L74:N74)</f>
        <v>8276011.24</v>
      </c>
      <c r="L74" s="8">
        <f>SUM(H74-D74)</f>
        <v>0</v>
      </c>
      <c r="M74" s="8">
        <f>SUM(I74-E74)</f>
        <v>0</v>
      </c>
      <c r="N74" s="8">
        <f>SUM(J74-F74)</f>
        <v>8276011.24</v>
      </c>
      <c r="O74" s="16" t="e">
        <f t="shared" si="2"/>
        <v>#DIV/0!</v>
      </c>
    </row>
    <row r="75" spans="1:15" ht="86.25" customHeight="1" outlineLevel="6">
      <c r="A75" s="40" t="s">
        <v>201</v>
      </c>
      <c r="B75" s="41" t="s">
        <v>202</v>
      </c>
      <c r="C75" s="3">
        <f>SUM(C76)</f>
        <v>0</v>
      </c>
      <c r="D75" s="3">
        <f aca="true" t="shared" si="39" ref="D75:N75">SUM(D76)</f>
        <v>0</v>
      </c>
      <c r="E75" s="3">
        <f t="shared" si="39"/>
        <v>0</v>
      </c>
      <c r="F75" s="3">
        <f t="shared" si="39"/>
        <v>0</v>
      </c>
      <c r="G75" s="3">
        <f t="shared" si="39"/>
        <v>1803750.9700000002</v>
      </c>
      <c r="H75" s="3">
        <f t="shared" si="39"/>
        <v>1290209.59</v>
      </c>
      <c r="I75" s="3">
        <f t="shared" si="39"/>
        <v>97112.55</v>
      </c>
      <c r="J75" s="3">
        <f t="shared" si="39"/>
        <v>416428.83</v>
      </c>
      <c r="K75" s="3">
        <f t="shared" si="39"/>
        <v>1803750.9700000002</v>
      </c>
      <c r="L75" s="3">
        <f t="shared" si="39"/>
        <v>1290209.59</v>
      </c>
      <c r="M75" s="3">
        <f t="shared" si="39"/>
        <v>97112.55</v>
      </c>
      <c r="N75" s="3">
        <f t="shared" si="39"/>
        <v>416428.83</v>
      </c>
      <c r="O75" s="22" t="e">
        <f t="shared" si="2"/>
        <v>#DIV/0!</v>
      </c>
    </row>
    <row r="76" spans="1:15" ht="57" customHeight="1" outlineLevel="6">
      <c r="A76" s="39" t="s">
        <v>203</v>
      </c>
      <c r="B76" s="38" t="s">
        <v>204</v>
      </c>
      <c r="C76" s="3">
        <f>SUM(C77)</f>
        <v>0</v>
      </c>
      <c r="D76" s="3">
        <f aca="true" t="shared" si="40" ref="D76:N76">SUM(D77)</f>
        <v>0</v>
      </c>
      <c r="E76" s="3">
        <f t="shared" si="40"/>
        <v>0</v>
      </c>
      <c r="F76" s="3">
        <f t="shared" si="40"/>
        <v>0</v>
      </c>
      <c r="G76" s="3">
        <f t="shared" si="40"/>
        <v>1803750.9700000002</v>
      </c>
      <c r="H76" s="3">
        <f t="shared" si="40"/>
        <v>1290209.59</v>
      </c>
      <c r="I76" s="3">
        <f t="shared" si="40"/>
        <v>97112.55</v>
      </c>
      <c r="J76" s="3">
        <f t="shared" si="40"/>
        <v>416428.83</v>
      </c>
      <c r="K76" s="3">
        <f t="shared" si="40"/>
        <v>1803750.9700000002</v>
      </c>
      <c r="L76" s="3">
        <f t="shared" si="40"/>
        <v>1290209.59</v>
      </c>
      <c r="M76" s="3">
        <f t="shared" si="40"/>
        <v>97112.55</v>
      </c>
      <c r="N76" s="3">
        <f t="shared" si="40"/>
        <v>416428.83</v>
      </c>
      <c r="O76" s="22" t="e">
        <f t="shared" si="2"/>
        <v>#DIV/0!</v>
      </c>
    </row>
    <row r="77" spans="1:15" ht="103.5" customHeight="1" outlineLevel="6">
      <c r="A77" s="24" t="s">
        <v>205</v>
      </c>
      <c r="B77" s="26" t="s">
        <v>210</v>
      </c>
      <c r="C77" s="3">
        <f>SUM(C78)</f>
        <v>0</v>
      </c>
      <c r="D77" s="3">
        <f aca="true" t="shared" si="41" ref="D77:N77">SUM(D78)</f>
        <v>0</v>
      </c>
      <c r="E77" s="3">
        <f t="shared" si="41"/>
        <v>0</v>
      </c>
      <c r="F77" s="3">
        <f t="shared" si="41"/>
        <v>0</v>
      </c>
      <c r="G77" s="3">
        <f t="shared" si="41"/>
        <v>1803750.9700000002</v>
      </c>
      <c r="H77" s="3">
        <f t="shared" si="41"/>
        <v>1290209.59</v>
      </c>
      <c r="I77" s="3">
        <f t="shared" si="41"/>
        <v>97112.55</v>
      </c>
      <c r="J77" s="3">
        <f t="shared" si="41"/>
        <v>416428.83</v>
      </c>
      <c r="K77" s="3">
        <f t="shared" si="41"/>
        <v>1803750.9700000002</v>
      </c>
      <c r="L77" s="3">
        <f t="shared" si="41"/>
        <v>1290209.59</v>
      </c>
      <c r="M77" s="3">
        <f t="shared" si="41"/>
        <v>97112.55</v>
      </c>
      <c r="N77" s="3">
        <f t="shared" si="41"/>
        <v>416428.83</v>
      </c>
      <c r="O77" s="22" t="e">
        <f t="shared" si="2"/>
        <v>#DIV/0!</v>
      </c>
    </row>
    <row r="78" spans="1:15" ht="57" customHeight="1" outlineLevel="6">
      <c r="A78" s="28" t="s">
        <v>152</v>
      </c>
      <c r="B78" s="27" t="s">
        <v>225</v>
      </c>
      <c r="C78" s="6">
        <f>SUM(D78:F78)</f>
        <v>0</v>
      </c>
      <c r="D78" s="6"/>
      <c r="E78" s="6"/>
      <c r="F78" s="6"/>
      <c r="G78" s="3">
        <f>SUM(H78:J78)</f>
        <v>1803750.9700000002</v>
      </c>
      <c r="H78" s="8">
        <v>1290209.59</v>
      </c>
      <c r="I78" s="8">
        <v>97112.55</v>
      </c>
      <c r="J78" s="8">
        <v>416428.83</v>
      </c>
      <c r="K78" s="3">
        <f>SUM(L78:N78)</f>
        <v>1803750.9700000002</v>
      </c>
      <c r="L78" s="8">
        <f>SUM(H78-D78)</f>
        <v>1290209.59</v>
      </c>
      <c r="M78" s="8">
        <f>SUM(I78-E78)</f>
        <v>97112.55</v>
      </c>
      <c r="N78" s="8">
        <f>SUM(J78-F78)</f>
        <v>416428.83</v>
      </c>
      <c r="O78" s="16" t="e">
        <f t="shared" si="2"/>
        <v>#DIV/0!</v>
      </c>
    </row>
    <row r="79" spans="1:15" ht="57" customHeight="1" outlineLevel="6">
      <c r="A79" s="11" t="s">
        <v>135</v>
      </c>
      <c r="B79" s="12" t="s">
        <v>140</v>
      </c>
      <c r="C79" s="3">
        <f aca="true" t="shared" si="42" ref="C79:G80">SUM(C80)</f>
        <v>2554400</v>
      </c>
      <c r="D79" s="3">
        <f t="shared" si="42"/>
        <v>2208278.8</v>
      </c>
      <c r="E79" s="3">
        <f t="shared" si="42"/>
        <v>218401.2</v>
      </c>
      <c r="F79" s="3">
        <f t="shared" si="42"/>
        <v>127720</v>
      </c>
      <c r="G79" s="13">
        <f t="shared" si="42"/>
        <v>0</v>
      </c>
      <c r="H79" s="13">
        <f aca="true" t="shared" si="43" ref="H79:N80">SUM(H80)</f>
        <v>0</v>
      </c>
      <c r="I79" s="13">
        <f t="shared" si="43"/>
        <v>0</v>
      </c>
      <c r="J79" s="13">
        <f t="shared" si="43"/>
        <v>0</v>
      </c>
      <c r="K79" s="13">
        <f>SUM(K80)</f>
        <v>-2554400</v>
      </c>
      <c r="L79" s="13">
        <f t="shared" si="43"/>
        <v>-2208278.8</v>
      </c>
      <c r="M79" s="13">
        <f t="shared" si="43"/>
        <v>-218401.2</v>
      </c>
      <c r="N79" s="13">
        <f t="shared" si="43"/>
        <v>-127720</v>
      </c>
      <c r="O79" s="16">
        <f t="shared" si="2"/>
        <v>0</v>
      </c>
    </row>
    <row r="80" spans="1:15" ht="48.75" customHeight="1" outlineLevel="6">
      <c r="A80" s="11" t="s">
        <v>136</v>
      </c>
      <c r="B80" s="12" t="s">
        <v>139</v>
      </c>
      <c r="C80" s="3">
        <f t="shared" si="42"/>
        <v>2554400</v>
      </c>
      <c r="D80" s="3">
        <f t="shared" si="42"/>
        <v>2208278.8</v>
      </c>
      <c r="E80" s="3">
        <f t="shared" si="42"/>
        <v>218401.2</v>
      </c>
      <c r="F80" s="3">
        <f t="shared" si="42"/>
        <v>127720</v>
      </c>
      <c r="G80" s="13">
        <f t="shared" si="42"/>
        <v>0</v>
      </c>
      <c r="H80" s="13">
        <f t="shared" si="43"/>
        <v>0</v>
      </c>
      <c r="I80" s="13">
        <f t="shared" si="43"/>
        <v>0</v>
      </c>
      <c r="J80" s="13">
        <f t="shared" si="43"/>
        <v>0</v>
      </c>
      <c r="K80" s="13">
        <f>SUM(K81)</f>
        <v>-2554400</v>
      </c>
      <c r="L80" s="13">
        <f t="shared" si="43"/>
        <v>-2208278.8</v>
      </c>
      <c r="M80" s="13">
        <f t="shared" si="43"/>
        <v>-218401.2</v>
      </c>
      <c r="N80" s="13">
        <f t="shared" si="43"/>
        <v>-127720</v>
      </c>
      <c r="O80" s="16">
        <f t="shared" si="2"/>
        <v>0</v>
      </c>
    </row>
    <row r="81" spans="1:15" ht="57" customHeight="1" outlineLevel="6">
      <c r="A81" s="11" t="s">
        <v>137</v>
      </c>
      <c r="B81" s="12" t="s">
        <v>138</v>
      </c>
      <c r="C81" s="3">
        <f>SUM(D81:F81)</f>
        <v>2554400</v>
      </c>
      <c r="D81" s="3">
        <f>SUM(D82+D83)</f>
        <v>2208278.8</v>
      </c>
      <c r="E81" s="3">
        <f aca="true" t="shared" si="44" ref="E81:J81">SUM(E82+E83)</f>
        <v>218401.2</v>
      </c>
      <c r="F81" s="3">
        <f t="shared" si="44"/>
        <v>127720</v>
      </c>
      <c r="G81" s="3">
        <f t="shared" si="44"/>
        <v>0</v>
      </c>
      <c r="H81" s="3">
        <f t="shared" si="44"/>
        <v>0</v>
      </c>
      <c r="I81" s="3">
        <f t="shared" si="44"/>
        <v>0</v>
      </c>
      <c r="J81" s="3">
        <f t="shared" si="44"/>
        <v>0</v>
      </c>
      <c r="K81" s="3">
        <f>SUM(K82+K83)</f>
        <v>-2554400</v>
      </c>
      <c r="L81" s="3">
        <f>SUM(L82+L83)</f>
        <v>-2208278.8</v>
      </c>
      <c r="M81" s="3">
        <f>SUM(M82+M83)</f>
        <v>-218401.2</v>
      </c>
      <c r="N81" s="3">
        <f>SUM(N82+N83)</f>
        <v>-127720</v>
      </c>
      <c r="O81" s="16">
        <f t="shared" si="2"/>
        <v>0</v>
      </c>
    </row>
    <row r="82" spans="1:15" ht="84.75" customHeight="1" outlineLevel="6">
      <c r="A82" s="9" t="s">
        <v>173</v>
      </c>
      <c r="B82" s="10" t="s">
        <v>172</v>
      </c>
      <c r="C82" s="6">
        <f>SUM(D82:F82)</f>
        <v>127720</v>
      </c>
      <c r="D82" s="6"/>
      <c r="E82" s="6"/>
      <c r="F82" s="6">
        <v>127720</v>
      </c>
      <c r="G82" s="8">
        <f>SUM(H82:J82)</f>
        <v>0</v>
      </c>
      <c r="H82" s="8"/>
      <c r="I82" s="8"/>
      <c r="J82" s="8"/>
      <c r="K82" s="8">
        <f>SUM(L82:N82)</f>
        <v>-127720</v>
      </c>
      <c r="L82" s="8">
        <f aca="true" t="shared" si="45" ref="L82:N83">SUM(H82-D82)</f>
        <v>0</v>
      </c>
      <c r="M82" s="8">
        <f t="shared" si="45"/>
        <v>0</v>
      </c>
      <c r="N82" s="8">
        <f t="shared" si="45"/>
        <v>-127720</v>
      </c>
      <c r="O82" s="16">
        <f t="shared" si="2"/>
        <v>0</v>
      </c>
    </row>
    <row r="83" spans="1:15" ht="39" customHeight="1" outlineLevel="6">
      <c r="A83" s="9" t="s">
        <v>154</v>
      </c>
      <c r="B83" s="10" t="s">
        <v>153</v>
      </c>
      <c r="C83" s="6">
        <f>SUM(D83:F83)</f>
        <v>2426680</v>
      </c>
      <c r="D83" s="6">
        <v>2208278.8</v>
      </c>
      <c r="E83" s="6">
        <v>218401.2</v>
      </c>
      <c r="F83" s="6"/>
      <c r="G83" s="8">
        <f>SUM(H83:J83)</f>
        <v>0</v>
      </c>
      <c r="H83" s="8"/>
      <c r="I83" s="8"/>
      <c r="J83" s="8"/>
      <c r="K83" s="8">
        <f>SUM(L83:N83)</f>
        <v>-2426680</v>
      </c>
      <c r="L83" s="8">
        <f t="shared" si="45"/>
        <v>-2208278.8</v>
      </c>
      <c r="M83" s="8">
        <f t="shared" si="45"/>
        <v>-218401.2</v>
      </c>
      <c r="N83" s="8">
        <f t="shared" si="45"/>
        <v>0</v>
      </c>
      <c r="O83" s="16">
        <f t="shared" si="2"/>
        <v>0</v>
      </c>
    </row>
    <row r="84" spans="1:15" ht="57" customHeight="1" outlineLevel="1">
      <c r="A84" s="11" t="s">
        <v>83</v>
      </c>
      <c r="B84" s="12" t="s">
        <v>84</v>
      </c>
      <c r="C84" s="3">
        <f aca="true" t="shared" si="46" ref="C84:J84">SUM(C85+C88)</f>
        <v>27648.9</v>
      </c>
      <c r="D84" s="3">
        <f t="shared" si="46"/>
        <v>0</v>
      </c>
      <c r="E84" s="3">
        <f t="shared" si="46"/>
        <v>0</v>
      </c>
      <c r="F84" s="3">
        <f t="shared" si="46"/>
        <v>27648.9</v>
      </c>
      <c r="G84" s="3">
        <f t="shared" si="46"/>
        <v>27035.52</v>
      </c>
      <c r="H84" s="3">
        <f t="shared" si="46"/>
        <v>0</v>
      </c>
      <c r="I84" s="3">
        <f t="shared" si="46"/>
        <v>0</v>
      </c>
      <c r="J84" s="3">
        <f t="shared" si="46"/>
        <v>27035.52</v>
      </c>
      <c r="K84" s="3">
        <f>SUM(K85+K88)</f>
        <v>-613.380000000001</v>
      </c>
      <c r="L84" s="3">
        <f>SUM(L85+L88)</f>
        <v>0</v>
      </c>
      <c r="M84" s="3">
        <f>SUM(M85+M88)</f>
        <v>0</v>
      </c>
      <c r="N84" s="3">
        <f>SUM(N85+N88)</f>
        <v>-613.380000000001</v>
      </c>
      <c r="O84" s="16">
        <f t="shared" si="2"/>
        <v>97.78153922940876</v>
      </c>
    </row>
    <row r="85" spans="1:15" ht="28.5" customHeight="1" outlineLevel="2">
      <c r="A85" s="11" t="s">
        <v>85</v>
      </c>
      <c r="B85" s="12" t="s">
        <v>86</v>
      </c>
      <c r="C85" s="3">
        <f aca="true" t="shared" si="47" ref="C85:N86">SUM(C86)</f>
        <v>10298</v>
      </c>
      <c r="D85" s="3">
        <f t="shared" si="47"/>
        <v>0</v>
      </c>
      <c r="E85" s="3">
        <f t="shared" si="47"/>
        <v>0</v>
      </c>
      <c r="F85" s="3">
        <f t="shared" si="47"/>
        <v>10298</v>
      </c>
      <c r="G85" s="3">
        <f t="shared" si="47"/>
        <v>10100</v>
      </c>
      <c r="H85" s="3">
        <f t="shared" si="47"/>
        <v>0</v>
      </c>
      <c r="I85" s="3">
        <f t="shared" si="47"/>
        <v>0</v>
      </c>
      <c r="J85" s="3">
        <f t="shared" si="47"/>
        <v>10100</v>
      </c>
      <c r="K85" s="3">
        <f t="shared" si="47"/>
        <v>-198</v>
      </c>
      <c r="L85" s="3">
        <f t="shared" si="47"/>
        <v>0</v>
      </c>
      <c r="M85" s="3">
        <f t="shared" si="47"/>
        <v>0</v>
      </c>
      <c r="N85" s="3">
        <f t="shared" si="47"/>
        <v>-198</v>
      </c>
      <c r="O85" s="16">
        <f t="shared" si="2"/>
        <v>98.07729656243932</v>
      </c>
    </row>
    <row r="86" spans="1:15" ht="31.5" customHeight="1" outlineLevel="4">
      <c r="A86" s="11" t="s">
        <v>87</v>
      </c>
      <c r="B86" s="12" t="s">
        <v>88</v>
      </c>
      <c r="C86" s="3">
        <f t="shared" si="47"/>
        <v>10298</v>
      </c>
      <c r="D86" s="3">
        <f t="shared" si="47"/>
        <v>0</v>
      </c>
      <c r="E86" s="3">
        <f t="shared" si="47"/>
        <v>0</v>
      </c>
      <c r="F86" s="3">
        <f t="shared" si="47"/>
        <v>10298</v>
      </c>
      <c r="G86" s="3">
        <f t="shared" si="47"/>
        <v>10100</v>
      </c>
      <c r="H86" s="3">
        <f t="shared" si="47"/>
        <v>0</v>
      </c>
      <c r="I86" s="3">
        <f t="shared" si="47"/>
        <v>0</v>
      </c>
      <c r="J86" s="3">
        <f t="shared" si="47"/>
        <v>10100</v>
      </c>
      <c r="K86" s="3">
        <f t="shared" si="47"/>
        <v>-198</v>
      </c>
      <c r="L86" s="3">
        <f t="shared" si="47"/>
        <v>0</v>
      </c>
      <c r="M86" s="3">
        <f t="shared" si="47"/>
        <v>0</v>
      </c>
      <c r="N86" s="3">
        <f t="shared" si="47"/>
        <v>-198</v>
      </c>
      <c r="O86" s="16">
        <f t="shared" si="2"/>
        <v>98.07729656243932</v>
      </c>
    </row>
    <row r="87" spans="1:15" ht="42.75" customHeight="1" outlineLevel="6">
      <c r="A87" s="9" t="s">
        <v>90</v>
      </c>
      <c r="B87" s="10" t="s">
        <v>89</v>
      </c>
      <c r="C87" s="6">
        <f>SUM(D87:F87)</f>
        <v>10298</v>
      </c>
      <c r="D87" s="6"/>
      <c r="E87" s="6"/>
      <c r="F87" s="6">
        <v>10298</v>
      </c>
      <c r="G87" s="8">
        <f>SUM(H87:J87)</f>
        <v>10100</v>
      </c>
      <c r="H87" s="8"/>
      <c r="I87" s="8"/>
      <c r="J87" s="8">
        <v>10100</v>
      </c>
      <c r="K87" s="8">
        <f>SUM(L87:N87)</f>
        <v>-198</v>
      </c>
      <c r="L87" s="8">
        <f>SUM(H87-D87)</f>
        <v>0</v>
      </c>
      <c r="M87" s="8">
        <f>SUM(I87-E87)</f>
        <v>0</v>
      </c>
      <c r="N87" s="8">
        <f>SUM(J87-F87)</f>
        <v>-198</v>
      </c>
      <c r="O87" s="16">
        <f t="shared" si="2"/>
        <v>98.07729656243932</v>
      </c>
    </row>
    <row r="88" spans="1:15" ht="42.75" customHeight="1" outlineLevel="2">
      <c r="A88" s="11" t="s">
        <v>91</v>
      </c>
      <c r="B88" s="12" t="s">
        <v>92</v>
      </c>
      <c r="C88" s="3">
        <f aca="true" t="shared" si="48" ref="C88:N89">SUM(C89)</f>
        <v>17350.9</v>
      </c>
      <c r="D88" s="3">
        <f t="shared" si="48"/>
        <v>0</v>
      </c>
      <c r="E88" s="3">
        <f t="shared" si="48"/>
        <v>0</v>
      </c>
      <c r="F88" s="3">
        <f t="shared" si="48"/>
        <v>17350.9</v>
      </c>
      <c r="G88" s="3">
        <f t="shared" si="48"/>
        <v>16935.52</v>
      </c>
      <c r="H88" s="3">
        <f t="shared" si="48"/>
        <v>0</v>
      </c>
      <c r="I88" s="3">
        <f t="shared" si="48"/>
        <v>0</v>
      </c>
      <c r="J88" s="3">
        <f t="shared" si="48"/>
        <v>16935.52</v>
      </c>
      <c r="K88" s="3">
        <f t="shared" si="48"/>
        <v>-415.380000000001</v>
      </c>
      <c r="L88" s="3">
        <f t="shared" si="48"/>
        <v>0</v>
      </c>
      <c r="M88" s="3">
        <f t="shared" si="48"/>
        <v>0</v>
      </c>
      <c r="N88" s="3">
        <f t="shared" si="48"/>
        <v>-415.380000000001</v>
      </c>
      <c r="O88" s="16">
        <f aca="true" t="shared" si="49" ref="O88:O123">SUM(G88/C88)*100</f>
        <v>97.60600314681082</v>
      </c>
    </row>
    <row r="89" spans="1:15" ht="57" customHeight="1" outlineLevel="4">
      <c r="A89" s="11" t="s">
        <v>93</v>
      </c>
      <c r="B89" s="12" t="s">
        <v>94</v>
      </c>
      <c r="C89" s="3">
        <f t="shared" si="48"/>
        <v>17350.9</v>
      </c>
      <c r="D89" s="3">
        <f t="shared" si="48"/>
        <v>0</v>
      </c>
      <c r="E89" s="3">
        <f t="shared" si="48"/>
        <v>0</v>
      </c>
      <c r="F89" s="3">
        <f t="shared" si="48"/>
        <v>17350.9</v>
      </c>
      <c r="G89" s="3">
        <f t="shared" si="48"/>
        <v>16935.52</v>
      </c>
      <c r="H89" s="3">
        <f t="shared" si="48"/>
        <v>0</v>
      </c>
      <c r="I89" s="3">
        <f t="shared" si="48"/>
        <v>0</v>
      </c>
      <c r="J89" s="3">
        <f t="shared" si="48"/>
        <v>16935.52</v>
      </c>
      <c r="K89" s="3">
        <f t="shared" si="48"/>
        <v>-415.380000000001</v>
      </c>
      <c r="L89" s="3">
        <f t="shared" si="48"/>
        <v>0</v>
      </c>
      <c r="M89" s="3">
        <f t="shared" si="48"/>
        <v>0</v>
      </c>
      <c r="N89" s="3">
        <f t="shared" si="48"/>
        <v>-415.380000000001</v>
      </c>
      <c r="O89" s="16">
        <f t="shared" si="49"/>
        <v>97.60600314681082</v>
      </c>
    </row>
    <row r="90" spans="1:15" ht="42.75" customHeight="1" outlineLevel="6">
      <c r="A90" s="9" t="s">
        <v>96</v>
      </c>
      <c r="B90" s="10" t="s">
        <v>95</v>
      </c>
      <c r="C90" s="6">
        <f>SUM(D90:F90)</f>
        <v>17350.9</v>
      </c>
      <c r="D90" s="6"/>
      <c r="E90" s="6"/>
      <c r="F90" s="6">
        <v>17350.9</v>
      </c>
      <c r="G90" s="8">
        <f>SUM(H90:J90)</f>
        <v>16935.52</v>
      </c>
      <c r="H90" s="8"/>
      <c r="I90" s="8"/>
      <c r="J90" s="8">
        <v>16935.52</v>
      </c>
      <c r="K90" s="8">
        <f>SUM(L90:N90)</f>
        <v>-415.380000000001</v>
      </c>
      <c r="L90" s="8">
        <f>SUM(H90-D90)</f>
        <v>0</v>
      </c>
      <c r="M90" s="8">
        <f>SUM(I90-E90)</f>
        <v>0</v>
      </c>
      <c r="N90" s="8">
        <f>SUM(J90-F90)</f>
        <v>-415.380000000001</v>
      </c>
      <c r="O90" s="16">
        <f t="shared" si="49"/>
        <v>97.60600314681082</v>
      </c>
    </row>
    <row r="91" spans="1:15" ht="71.25" customHeight="1" outlineLevel="1">
      <c r="A91" s="11" t="s">
        <v>97</v>
      </c>
      <c r="B91" s="12" t="s">
        <v>98</v>
      </c>
      <c r="C91" s="3">
        <f aca="true" t="shared" si="50" ref="C91:J91">SUM(C92+C96)</f>
        <v>892254.48</v>
      </c>
      <c r="D91" s="3">
        <f t="shared" si="50"/>
        <v>0</v>
      </c>
      <c r="E91" s="3">
        <f t="shared" si="50"/>
        <v>0</v>
      </c>
      <c r="F91" s="3">
        <f t="shared" si="50"/>
        <v>892254.48</v>
      </c>
      <c r="G91" s="3">
        <f t="shared" si="50"/>
        <v>451050.61</v>
      </c>
      <c r="H91" s="3">
        <f t="shared" si="50"/>
        <v>0</v>
      </c>
      <c r="I91" s="3">
        <f t="shared" si="50"/>
        <v>0</v>
      </c>
      <c r="J91" s="3">
        <f t="shared" si="50"/>
        <v>451050.61</v>
      </c>
      <c r="K91" s="3">
        <f>SUM(K92+K96)</f>
        <v>-441203.87</v>
      </c>
      <c r="L91" s="3">
        <f>SUM(L92+L96)</f>
        <v>0</v>
      </c>
      <c r="M91" s="3">
        <f>SUM(M92+M96)</f>
        <v>0</v>
      </c>
      <c r="N91" s="3">
        <f>SUM(N92+N96)</f>
        <v>-441203.87</v>
      </c>
      <c r="O91" s="16">
        <f t="shared" si="49"/>
        <v>50.551789888463205</v>
      </c>
    </row>
    <row r="92" spans="1:15" ht="57" customHeight="1" outlineLevel="2">
      <c r="A92" s="11" t="s">
        <v>99</v>
      </c>
      <c r="B92" s="12" t="s">
        <v>100</v>
      </c>
      <c r="C92" s="3">
        <f aca="true" t="shared" si="51" ref="C92:N92">SUM(C93)</f>
        <v>822804.48</v>
      </c>
      <c r="D92" s="3">
        <f t="shared" si="51"/>
        <v>0</v>
      </c>
      <c r="E92" s="3">
        <f t="shared" si="51"/>
        <v>0</v>
      </c>
      <c r="F92" s="3">
        <f t="shared" si="51"/>
        <v>822804.48</v>
      </c>
      <c r="G92" s="3">
        <f t="shared" si="51"/>
        <v>444050.61</v>
      </c>
      <c r="H92" s="3">
        <f t="shared" si="51"/>
        <v>0</v>
      </c>
      <c r="I92" s="3">
        <f t="shared" si="51"/>
        <v>0</v>
      </c>
      <c r="J92" s="3">
        <f t="shared" si="51"/>
        <v>444050.61</v>
      </c>
      <c r="K92" s="3">
        <f t="shared" si="51"/>
        <v>-378753.87</v>
      </c>
      <c r="L92" s="3">
        <f t="shared" si="51"/>
        <v>0</v>
      </c>
      <c r="M92" s="3">
        <f t="shared" si="51"/>
        <v>0</v>
      </c>
      <c r="N92" s="3">
        <f t="shared" si="51"/>
        <v>-378753.87</v>
      </c>
      <c r="O92" s="16">
        <f t="shared" si="49"/>
        <v>53.96793780218601</v>
      </c>
    </row>
    <row r="93" spans="1:15" ht="42.75" customHeight="1" outlineLevel="4">
      <c r="A93" s="11" t="s">
        <v>101</v>
      </c>
      <c r="B93" s="12" t="s">
        <v>102</v>
      </c>
      <c r="C93" s="3">
        <f aca="true" t="shared" si="52" ref="C93:J93">SUM(C94:C95)</f>
        <v>822804.48</v>
      </c>
      <c r="D93" s="3">
        <f t="shared" si="52"/>
        <v>0</v>
      </c>
      <c r="E93" s="3">
        <f t="shared" si="52"/>
        <v>0</v>
      </c>
      <c r="F93" s="3">
        <f t="shared" si="52"/>
        <v>822804.48</v>
      </c>
      <c r="G93" s="3">
        <f t="shared" si="52"/>
        <v>444050.61</v>
      </c>
      <c r="H93" s="3">
        <f t="shared" si="52"/>
        <v>0</v>
      </c>
      <c r="I93" s="3">
        <f t="shared" si="52"/>
        <v>0</v>
      </c>
      <c r="J93" s="3">
        <f t="shared" si="52"/>
        <v>444050.61</v>
      </c>
      <c r="K93" s="3">
        <f>SUM(K94:K95)</f>
        <v>-378753.87</v>
      </c>
      <c r="L93" s="3">
        <f>SUM(L94:L95)</f>
        <v>0</v>
      </c>
      <c r="M93" s="3">
        <f>SUM(M94:M95)</f>
        <v>0</v>
      </c>
      <c r="N93" s="3">
        <f>SUM(N94:N95)</f>
        <v>-378753.87</v>
      </c>
      <c r="O93" s="16">
        <f t="shared" si="49"/>
        <v>53.96793780218601</v>
      </c>
    </row>
    <row r="94" spans="1:15" ht="42.75" customHeight="1" outlineLevel="5">
      <c r="A94" s="9" t="s">
        <v>103</v>
      </c>
      <c r="B94" s="10" t="s">
        <v>104</v>
      </c>
      <c r="C94" s="6">
        <f>SUM(D94:F94)</f>
        <v>400000</v>
      </c>
      <c r="D94" s="6"/>
      <c r="E94" s="6"/>
      <c r="F94" s="6">
        <v>400000</v>
      </c>
      <c r="G94" s="8">
        <f>SUM(H94:J94)</f>
        <v>0</v>
      </c>
      <c r="H94" s="8"/>
      <c r="I94" s="8"/>
      <c r="J94" s="8"/>
      <c r="K94" s="8">
        <f>SUM(L94:N94)</f>
        <v>-400000</v>
      </c>
      <c r="L94" s="8">
        <f aca="true" t="shared" si="53" ref="L94:N95">SUM(H94-D94)</f>
        <v>0</v>
      </c>
      <c r="M94" s="8">
        <f t="shared" si="53"/>
        <v>0</v>
      </c>
      <c r="N94" s="8">
        <f t="shared" si="53"/>
        <v>-400000</v>
      </c>
      <c r="O94" s="16">
        <f t="shared" si="49"/>
        <v>0</v>
      </c>
    </row>
    <row r="95" spans="1:15" ht="42.75" customHeight="1" outlineLevel="5">
      <c r="A95" s="9" t="s">
        <v>105</v>
      </c>
      <c r="B95" s="10" t="s">
        <v>106</v>
      </c>
      <c r="C95" s="6">
        <f>SUM(D95:F95)</f>
        <v>422804.48</v>
      </c>
      <c r="D95" s="6"/>
      <c r="E95" s="6"/>
      <c r="F95" s="6">
        <v>422804.48</v>
      </c>
      <c r="G95" s="8">
        <f>SUM(H95:J95)</f>
        <v>444050.61</v>
      </c>
      <c r="H95" s="8"/>
      <c r="I95" s="8"/>
      <c r="J95" s="8">
        <v>444050.61</v>
      </c>
      <c r="K95" s="8">
        <f>SUM(L95:N95)</f>
        <v>21246.130000000005</v>
      </c>
      <c r="L95" s="8">
        <f t="shared" si="53"/>
        <v>0</v>
      </c>
      <c r="M95" s="8">
        <f t="shared" si="53"/>
        <v>0</v>
      </c>
      <c r="N95" s="8">
        <f t="shared" si="53"/>
        <v>21246.130000000005</v>
      </c>
      <c r="O95" s="16">
        <f t="shared" si="49"/>
        <v>105.02504845738628</v>
      </c>
    </row>
    <row r="96" spans="1:15" ht="42.75" customHeight="1" outlineLevel="2">
      <c r="A96" s="11" t="s">
        <v>107</v>
      </c>
      <c r="B96" s="12" t="s">
        <v>108</v>
      </c>
      <c r="C96" s="3">
        <f aca="true" t="shared" si="54" ref="C96:N97">SUM(C97)</f>
        <v>69450</v>
      </c>
      <c r="D96" s="3">
        <f t="shared" si="54"/>
        <v>0</v>
      </c>
      <c r="E96" s="3">
        <f t="shared" si="54"/>
        <v>0</v>
      </c>
      <c r="F96" s="3">
        <f t="shared" si="54"/>
        <v>69450</v>
      </c>
      <c r="G96" s="3">
        <f t="shared" si="54"/>
        <v>7000</v>
      </c>
      <c r="H96" s="3">
        <f t="shared" si="54"/>
        <v>0</v>
      </c>
      <c r="I96" s="3">
        <f t="shared" si="54"/>
        <v>0</v>
      </c>
      <c r="J96" s="3">
        <f t="shared" si="54"/>
        <v>7000</v>
      </c>
      <c r="K96" s="3">
        <f t="shared" si="54"/>
        <v>-62450</v>
      </c>
      <c r="L96" s="3">
        <f t="shared" si="54"/>
        <v>0</v>
      </c>
      <c r="M96" s="3">
        <f t="shared" si="54"/>
        <v>0</v>
      </c>
      <c r="N96" s="3">
        <f t="shared" si="54"/>
        <v>-62450</v>
      </c>
      <c r="O96" s="16">
        <f t="shared" si="49"/>
        <v>10.07919366450684</v>
      </c>
    </row>
    <row r="97" spans="1:15" ht="42.75" customHeight="1" outlineLevel="4">
      <c r="A97" s="11" t="s">
        <v>109</v>
      </c>
      <c r="B97" s="12" t="s">
        <v>110</v>
      </c>
      <c r="C97" s="3">
        <f t="shared" si="54"/>
        <v>69450</v>
      </c>
      <c r="D97" s="3">
        <f t="shared" si="54"/>
        <v>0</v>
      </c>
      <c r="E97" s="3">
        <f t="shared" si="54"/>
        <v>0</v>
      </c>
      <c r="F97" s="3">
        <f t="shared" si="54"/>
        <v>69450</v>
      </c>
      <c r="G97" s="3">
        <f t="shared" si="54"/>
        <v>7000</v>
      </c>
      <c r="H97" s="3">
        <f t="shared" si="54"/>
        <v>0</v>
      </c>
      <c r="I97" s="3">
        <f t="shared" si="54"/>
        <v>0</v>
      </c>
      <c r="J97" s="3">
        <f t="shared" si="54"/>
        <v>7000</v>
      </c>
      <c r="K97" s="3">
        <f t="shared" si="54"/>
        <v>-62450</v>
      </c>
      <c r="L97" s="3">
        <f t="shared" si="54"/>
        <v>0</v>
      </c>
      <c r="M97" s="3">
        <f t="shared" si="54"/>
        <v>0</v>
      </c>
      <c r="N97" s="3">
        <f t="shared" si="54"/>
        <v>-62450</v>
      </c>
      <c r="O97" s="16">
        <f t="shared" si="49"/>
        <v>10.07919366450684</v>
      </c>
    </row>
    <row r="98" spans="1:15" ht="57" customHeight="1" outlineLevel="5">
      <c r="A98" s="9" t="s">
        <v>111</v>
      </c>
      <c r="B98" s="10" t="s">
        <v>112</v>
      </c>
      <c r="C98" s="6">
        <f>SUM(D98:F98)</f>
        <v>69450</v>
      </c>
      <c r="D98" s="6"/>
      <c r="E98" s="6"/>
      <c r="F98" s="6">
        <v>69450</v>
      </c>
      <c r="G98" s="8">
        <f>SUM(H98:J98)</f>
        <v>7000</v>
      </c>
      <c r="H98" s="8"/>
      <c r="I98" s="8"/>
      <c r="J98" s="8">
        <v>7000</v>
      </c>
      <c r="K98" s="8">
        <f>SUM(L98:N98)</f>
        <v>-62450</v>
      </c>
      <c r="L98" s="8">
        <f>SUM(H98-D98)</f>
        <v>0</v>
      </c>
      <c r="M98" s="8">
        <f>SUM(I98-E98)</f>
        <v>0</v>
      </c>
      <c r="N98" s="8">
        <f>SUM(J98-F98)</f>
        <v>-62450</v>
      </c>
      <c r="O98" s="16">
        <f t="shared" si="49"/>
        <v>10.07919366450684</v>
      </c>
    </row>
    <row r="99" spans="1:15" ht="57" customHeight="1" outlineLevel="5">
      <c r="A99" s="11" t="s">
        <v>186</v>
      </c>
      <c r="B99" s="12" t="s">
        <v>182</v>
      </c>
      <c r="C99" s="3">
        <f>SUM(C100)</f>
        <v>0</v>
      </c>
      <c r="D99" s="3">
        <f aca="true" t="shared" si="55" ref="D99:K101">SUM(D100)</f>
        <v>0</v>
      </c>
      <c r="E99" s="3">
        <f t="shared" si="55"/>
        <v>0</v>
      </c>
      <c r="F99" s="3">
        <f t="shared" si="55"/>
        <v>0</v>
      </c>
      <c r="G99" s="3">
        <f t="shared" si="55"/>
        <v>0</v>
      </c>
      <c r="H99" s="3">
        <f t="shared" si="55"/>
        <v>0</v>
      </c>
      <c r="I99" s="3">
        <f t="shared" si="55"/>
        <v>0</v>
      </c>
      <c r="J99" s="3">
        <f t="shared" si="55"/>
        <v>0</v>
      </c>
      <c r="K99" s="3">
        <f t="shared" si="55"/>
        <v>0</v>
      </c>
      <c r="L99" s="3">
        <f aca="true" t="shared" si="56" ref="L99:N101">SUM(L100)</f>
        <v>0</v>
      </c>
      <c r="M99" s="3">
        <f t="shared" si="56"/>
        <v>0</v>
      </c>
      <c r="N99" s="3">
        <f t="shared" si="56"/>
        <v>0</v>
      </c>
      <c r="O99" s="22" t="e">
        <f t="shared" si="49"/>
        <v>#DIV/0!</v>
      </c>
    </row>
    <row r="100" spans="1:15" ht="49.5" customHeight="1" outlineLevel="5">
      <c r="A100" s="11" t="s">
        <v>187</v>
      </c>
      <c r="B100" s="12" t="s">
        <v>183</v>
      </c>
      <c r="C100" s="3">
        <f>SUM(C101)</f>
        <v>0</v>
      </c>
      <c r="D100" s="3">
        <f t="shared" si="55"/>
        <v>0</v>
      </c>
      <c r="E100" s="3">
        <f t="shared" si="55"/>
        <v>0</v>
      </c>
      <c r="F100" s="3">
        <f t="shared" si="55"/>
        <v>0</v>
      </c>
      <c r="G100" s="3">
        <f t="shared" si="55"/>
        <v>0</v>
      </c>
      <c r="H100" s="3">
        <f t="shared" si="55"/>
        <v>0</v>
      </c>
      <c r="I100" s="3">
        <f t="shared" si="55"/>
        <v>0</v>
      </c>
      <c r="J100" s="3">
        <f t="shared" si="55"/>
        <v>0</v>
      </c>
      <c r="K100" s="3">
        <f>SUM(K101)</f>
        <v>0</v>
      </c>
      <c r="L100" s="3">
        <f t="shared" si="56"/>
        <v>0</v>
      </c>
      <c r="M100" s="3">
        <f t="shared" si="56"/>
        <v>0</v>
      </c>
      <c r="N100" s="3">
        <f t="shared" si="56"/>
        <v>0</v>
      </c>
      <c r="O100" s="22" t="e">
        <f t="shared" si="49"/>
        <v>#DIV/0!</v>
      </c>
    </row>
    <row r="101" spans="1:15" ht="72.75" customHeight="1" outlineLevel="5">
      <c r="A101" s="11" t="s">
        <v>188</v>
      </c>
      <c r="B101" s="12" t="s">
        <v>184</v>
      </c>
      <c r="C101" s="3">
        <f>SUM(C102)</f>
        <v>0</v>
      </c>
      <c r="D101" s="3">
        <f t="shared" si="55"/>
        <v>0</v>
      </c>
      <c r="E101" s="3">
        <f t="shared" si="55"/>
        <v>0</v>
      </c>
      <c r="F101" s="3">
        <f t="shared" si="55"/>
        <v>0</v>
      </c>
      <c r="G101" s="3">
        <f t="shared" si="55"/>
        <v>0</v>
      </c>
      <c r="H101" s="3">
        <f t="shared" si="55"/>
        <v>0</v>
      </c>
      <c r="I101" s="3">
        <f t="shared" si="55"/>
        <v>0</v>
      </c>
      <c r="J101" s="3">
        <f t="shared" si="55"/>
        <v>0</v>
      </c>
      <c r="K101" s="3">
        <f>SUM(K102)</f>
        <v>0</v>
      </c>
      <c r="L101" s="3">
        <f t="shared" si="56"/>
        <v>0</v>
      </c>
      <c r="M101" s="3">
        <f t="shared" si="56"/>
        <v>0</v>
      </c>
      <c r="N101" s="3">
        <f t="shared" si="56"/>
        <v>0</v>
      </c>
      <c r="O101" s="22" t="e">
        <f t="shared" si="49"/>
        <v>#DIV/0!</v>
      </c>
    </row>
    <row r="102" spans="1:15" ht="71.25" customHeight="1" outlineLevel="5">
      <c r="A102" s="9" t="s">
        <v>189</v>
      </c>
      <c r="B102" s="10" t="s">
        <v>185</v>
      </c>
      <c r="C102" s="6">
        <f>SUM(D102:F102)</f>
        <v>0</v>
      </c>
      <c r="D102" s="6"/>
      <c r="E102" s="6"/>
      <c r="F102" s="6"/>
      <c r="G102" s="8">
        <f>SUM(H102:J102)</f>
        <v>0</v>
      </c>
      <c r="H102" s="8"/>
      <c r="I102" s="8"/>
      <c r="J102" s="8"/>
      <c r="K102" s="8">
        <f>SUM(L102:N102)</f>
        <v>0</v>
      </c>
      <c r="L102" s="8">
        <f>SUM(H102-D102)</f>
        <v>0</v>
      </c>
      <c r="M102" s="8">
        <f>SUM(I102-E102)</f>
        <v>0</v>
      </c>
      <c r="N102" s="8">
        <f>SUM(J102-F102)</f>
        <v>0</v>
      </c>
      <c r="O102" s="16" t="e">
        <f t="shared" si="49"/>
        <v>#DIV/0!</v>
      </c>
    </row>
    <row r="103" spans="1:15" ht="34.5" customHeight="1" outlineLevel="5">
      <c r="A103" s="67" t="s">
        <v>126</v>
      </c>
      <c r="B103" s="68"/>
      <c r="C103" s="3">
        <f>SUM(C8+C33+C53+C84+C91+C79+C99)</f>
        <v>31190457.819999997</v>
      </c>
      <c r="D103" s="3">
        <f>SUM(D8+D33+D53+D84+D91+D79+D99)</f>
        <v>2208278.8</v>
      </c>
      <c r="E103" s="3">
        <f>SUM(E8+E33+E53+E84+E91+E79+E99)</f>
        <v>13291633.7</v>
      </c>
      <c r="F103" s="3">
        <f>SUM(F8+F33+F53+F84+F91+F79+F99)</f>
        <v>15690545.32</v>
      </c>
      <c r="G103" s="3">
        <f>SUM(G8+G33+G53+G84+G91+G79+G99+G75)</f>
        <v>43930688.559999995</v>
      </c>
      <c r="H103" s="3">
        <f>SUM(H8+H33+H53+H84+H91+H79+H99+H75)</f>
        <v>1292101.59</v>
      </c>
      <c r="I103" s="3">
        <f>SUM(I8+I33+I53+I84+I91+I79+I99+I75)</f>
        <v>17215123.6</v>
      </c>
      <c r="J103" s="3">
        <f>SUM(J8+J33+J53+J84+J91+J79+J99+J75)</f>
        <v>25423463.369999997</v>
      </c>
      <c r="K103" s="3">
        <f>SUM(K8+K33+K53+K84+K91+K79+K99+K75)</f>
        <v>12740230.740000002</v>
      </c>
      <c r="L103" s="3">
        <f>SUM(L8+L33+L53+L84+L91+L79+L99)</f>
        <v>-2206386.8</v>
      </c>
      <c r="M103" s="3">
        <f>SUM(M8+M33+M53+M84+M91+M79+M99)</f>
        <v>1661871.5800000003</v>
      </c>
      <c r="N103" s="3">
        <f>SUM(N8+N33+N53+N84+N91+N79+N99)</f>
        <v>9263802.54</v>
      </c>
      <c r="O103" s="16">
        <f t="shared" si="49"/>
        <v>140.84656536150837</v>
      </c>
    </row>
    <row r="104" spans="1:15" ht="29.25" customHeight="1" outlineLevel="5">
      <c r="A104" s="18" t="s">
        <v>127</v>
      </c>
      <c r="B104" s="19"/>
      <c r="C104" s="15">
        <f>SUM(C103/C123*100)</f>
        <v>99.68593542500231</v>
      </c>
      <c r="D104" s="15"/>
      <c r="E104" s="15"/>
      <c r="F104" s="15">
        <f>SUM(F103/F123*100)</f>
        <v>100</v>
      </c>
      <c r="G104" s="15">
        <f>SUM(G103/G123*100)</f>
        <v>98.73781886738614</v>
      </c>
      <c r="H104" s="4"/>
      <c r="I104" s="4"/>
      <c r="J104" s="4"/>
      <c r="K104" s="15">
        <f>SUM(K103/K123*100)</f>
        <v>96.49104528156627</v>
      </c>
      <c r="L104" s="8"/>
      <c r="M104" s="8"/>
      <c r="N104" s="8"/>
      <c r="O104" s="16">
        <f t="shared" si="49"/>
        <v>99.04889636278783</v>
      </c>
    </row>
    <row r="105" spans="1:15" ht="72.75" customHeight="1" outlineLevel="5">
      <c r="A105" s="24" t="s">
        <v>206</v>
      </c>
      <c r="B105" s="33">
        <v>410000000</v>
      </c>
      <c r="C105" s="34">
        <f>SUM(D105:F105)</f>
        <v>0</v>
      </c>
      <c r="D105" s="34"/>
      <c r="E105" s="34"/>
      <c r="F105" s="34"/>
      <c r="G105" s="34">
        <f>SUM(H105:J105)</f>
        <v>50000</v>
      </c>
      <c r="H105" s="13">
        <f>SUM(H106)</f>
        <v>0</v>
      </c>
      <c r="I105" s="13">
        <f>SUM(I106)</f>
        <v>0</v>
      </c>
      <c r="J105" s="13">
        <f>SUM(J106)</f>
        <v>50000</v>
      </c>
      <c r="K105" s="3">
        <f>SUM(L105:N105)</f>
        <v>50000</v>
      </c>
      <c r="L105" s="6">
        <f aca="true" t="shared" si="57" ref="L105:N110">SUM(H105-D105)</f>
        <v>0</v>
      </c>
      <c r="M105" s="6">
        <f>SUM(I105-E105)</f>
        <v>0</v>
      </c>
      <c r="N105" s="6">
        <f>SUM(J105-F105)</f>
        <v>50000</v>
      </c>
      <c r="O105" s="16" t="e">
        <f t="shared" si="49"/>
        <v>#DIV/0!</v>
      </c>
    </row>
    <row r="106" spans="1:15" ht="34.5" customHeight="1">
      <c r="A106" s="11" t="s">
        <v>165</v>
      </c>
      <c r="B106" s="12" t="s">
        <v>160</v>
      </c>
      <c r="C106" s="3">
        <f>SUM(C107:C110)</f>
        <v>0</v>
      </c>
      <c r="D106" s="3">
        <f aca="true" t="shared" si="58" ref="D106:N106">SUM(D107:D110)</f>
        <v>0</v>
      </c>
      <c r="E106" s="3">
        <f t="shared" si="58"/>
        <v>0</v>
      </c>
      <c r="F106" s="3">
        <f t="shared" si="58"/>
        <v>0</v>
      </c>
      <c r="G106" s="3">
        <f t="shared" si="58"/>
        <v>0</v>
      </c>
      <c r="H106" s="3">
        <f t="shared" si="58"/>
        <v>0</v>
      </c>
      <c r="I106" s="3">
        <f t="shared" si="58"/>
        <v>0</v>
      </c>
      <c r="J106" s="3">
        <f t="shared" si="58"/>
        <v>50000</v>
      </c>
      <c r="K106" s="3">
        <f t="shared" si="58"/>
        <v>50000</v>
      </c>
      <c r="L106" s="3">
        <f t="shared" si="58"/>
        <v>0</v>
      </c>
      <c r="M106" s="3">
        <f t="shared" si="58"/>
        <v>0</v>
      </c>
      <c r="N106" s="3">
        <f t="shared" si="58"/>
        <v>50000</v>
      </c>
      <c r="O106" s="16" t="e">
        <f t="shared" si="49"/>
        <v>#DIV/0!</v>
      </c>
    </row>
    <row r="107" spans="1:15" ht="322.5" customHeight="1">
      <c r="A107" s="9" t="s">
        <v>167</v>
      </c>
      <c r="B107" s="10" t="s">
        <v>161</v>
      </c>
      <c r="C107" s="6">
        <f aca="true" t="shared" si="59" ref="C107:C113">SUM(D107:F107)</f>
        <v>0</v>
      </c>
      <c r="D107" s="6"/>
      <c r="E107" s="6"/>
      <c r="F107" s="6"/>
      <c r="G107" s="6"/>
      <c r="H107" s="6"/>
      <c r="I107" s="6"/>
      <c r="J107" s="6">
        <v>50000</v>
      </c>
      <c r="K107" s="6">
        <f>SUM(L107:N107)</f>
        <v>50000</v>
      </c>
      <c r="L107" s="6">
        <f t="shared" si="57"/>
        <v>0</v>
      </c>
      <c r="M107" s="6">
        <f t="shared" si="57"/>
        <v>0</v>
      </c>
      <c r="N107" s="6">
        <f t="shared" si="57"/>
        <v>50000</v>
      </c>
      <c r="O107" s="16" t="e">
        <f t="shared" si="49"/>
        <v>#DIV/0!</v>
      </c>
    </row>
    <row r="108" spans="1:15" ht="45.75" customHeight="1">
      <c r="A108" s="9" t="s">
        <v>191</v>
      </c>
      <c r="B108" s="10" t="s">
        <v>190</v>
      </c>
      <c r="C108" s="6">
        <f t="shared" si="59"/>
        <v>0</v>
      </c>
      <c r="D108" s="6"/>
      <c r="E108" s="6"/>
      <c r="F108" s="6"/>
      <c r="G108" s="6"/>
      <c r="H108" s="6"/>
      <c r="I108" s="6"/>
      <c r="J108" s="6"/>
      <c r="K108" s="6">
        <f>SUM(L108:N108)</f>
        <v>0</v>
      </c>
      <c r="L108" s="6">
        <f t="shared" si="57"/>
        <v>0</v>
      </c>
      <c r="M108" s="6">
        <f>SUM(I108-E108)</f>
        <v>0</v>
      </c>
      <c r="N108" s="6">
        <f>SUM(J108-F108)</f>
        <v>0</v>
      </c>
      <c r="O108" s="16" t="e">
        <f t="shared" si="49"/>
        <v>#DIV/0!</v>
      </c>
    </row>
    <row r="109" spans="1:15" ht="35.25" customHeight="1">
      <c r="A109" s="9" t="s">
        <v>193</v>
      </c>
      <c r="B109" s="10" t="s">
        <v>192</v>
      </c>
      <c r="C109" s="6">
        <f t="shared" si="59"/>
        <v>0</v>
      </c>
      <c r="D109" s="6"/>
      <c r="E109" s="6"/>
      <c r="F109" s="6"/>
      <c r="G109" s="6"/>
      <c r="H109" s="6"/>
      <c r="I109" s="6"/>
      <c r="J109" s="6"/>
      <c r="K109" s="6">
        <f>SUM(L109:N109)</f>
        <v>0</v>
      </c>
      <c r="L109" s="6">
        <f t="shared" si="57"/>
        <v>0</v>
      </c>
      <c r="M109" s="6">
        <f>SUM(I109-E109)</f>
        <v>0</v>
      </c>
      <c r="N109" s="6">
        <f>SUM(J109-F109)</f>
        <v>0</v>
      </c>
      <c r="O109" s="16" t="e">
        <f t="shared" si="49"/>
        <v>#DIV/0!</v>
      </c>
    </row>
    <row r="110" spans="1:15" ht="49.5" customHeight="1">
      <c r="A110" s="9" t="s">
        <v>166</v>
      </c>
      <c r="B110" s="10" t="s">
        <v>162</v>
      </c>
      <c r="C110" s="6">
        <f t="shared" si="59"/>
        <v>0</v>
      </c>
      <c r="D110" s="6"/>
      <c r="E110" s="6"/>
      <c r="F110" s="6"/>
      <c r="G110" s="6"/>
      <c r="H110" s="6"/>
      <c r="I110" s="6"/>
      <c r="J110" s="6"/>
      <c r="K110" s="6">
        <f>SUM(L110:N110)</f>
        <v>0</v>
      </c>
      <c r="L110" s="6">
        <f t="shared" si="57"/>
        <v>0</v>
      </c>
      <c r="M110" s="6">
        <f t="shared" si="57"/>
        <v>0</v>
      </c>
      <c r="N110" s="6">
        <f t="shared" si="57"/>
        <v>0</v>
      </c>
      <c r="O110" s="16" t="e">
        <f t="shared" si="49"/>
        <v>#DIV/0!</v>
      </c>
    </row>
    <row r="111" spans="1:15" ht="96" customHeight="1">
      <c r="A111" s="11" t="s">
        <v>177</v>
      </c>
      <c r="B111" s="12" t="s">
        <v>174</v>
      </c>
      <c r="C111" s="3">
        <f t="shared" si="59"/>
        <v>0</v>
      </c>
      <c r="D111" s="3">
        <f aca="true" t="shared" si="60" ref="D111:N112">SUM(D112)</f>
        <v>0</v>
      </c>
      <c r="E111" s="3">
        <f t="shared" si="60"/>
        <v>0</v>
      </c>
      <c r="F111" s="3">
        <f t="shared" si="60"/>
        <v>0</v>
      </c>
      <c r="G111" s="3">
        <f t="shared" si="60"/>
        <v>9660</v>
      </c>
      <c r="H111" s="3">
        <f t="shared" si="60"/>
        <v>9660</v>
      </c>
      <c r="I111" s="3">
        <f t="shared" si="60"/>
        <v>0</v>
      </c>
      <c r="J111" s="3">
        <f t="shared" si="60"/>
        <v>0</v>
      </c>
      <c r="K111" s="3">
        <f t="shared" si="60"/>
        <v>9660</v>
      </c>
      <c r="L111" s="3">
        <f t="shared" si="60"/>
        <v>9660</v>
      </c>
      <c r="M111" s="3">
        <f t="shared" si="60"/>
        <v>0</v>
      </c>
      <c r="N111" s="3">
        <f t="shared" si="60"/>
        <v>0</v>
      </c>
      <c r="O111" s="16" t="e">
        <f t="shared" si="49"/>
        <v>#DIV/0!</v>
      </c>
    </row>
    <row r="112" spans="1:15" ht="26.25" customHeight="1">
      <c r="A112" s="11" t="s">
        <v>178</v>
      </c>
      <c r="B112" s="12" t="s">
        <v>175</v>
      </c>
      <c r="C112" s="3">
        <f t="shared" si="59"/>
        <v>0</v>
      </c>
      <c r="D112" s="3">
        <f t="shared" si="60"/>
        <v>0</v>
      </c>
      <c r="E112" s="3">
        <f t="shared" si="60"/>
        <v>0</v>
      </c>
      <c r="F112" s="3">
        <f t="shared" si="60"/>
        <v>0</v>
      </c>
      <c r="G112" s="3">
        <f t="shared" si="60"/>
        <v>9660</v>
      </c>
      <c r="H112" s="3">
        <f t="shared" si="60"/>
        <v>9660</v>
      </c>
      <c r="I112" s="3">
        <f t="shared" si="60"/>
        <v>0</v>
      </c>
      <c r="J112" s="3">
        <f t="shared" si="60"/>
        <v>0</v>
      </c>
      <c r="K112" s="3">
        <f t="shared" si="60"/>
        <v>9660</v>
      </c>
      <c r="L112" s="3">
        <f t="shared" si="60"/>
        <v>9660</v>
      </c>
      <c r="M112" s="3">
        <f t="shared" si="60"/>
        <v>0</v>
      </c>
      <c r="N112" s="3">
        <f t="shared" si="60"/>
        <v>0</v>
      </c>
      <c r="O112" s="16" t="e">
        <f t="shared" si="49"/>
        <v>#DIV/0!</v>
      </c>
    </row>
    <row r="113" spans="1:15" ht="68.25" customHeight="1">
      <c r="A113" s="9" t="s">
        <v>179</v>
      </c>
      <c r="B113" s="10" t="s">
        <v>176</v>
      </c>
      <c r="C113" s="6">
        <f t="shared" si="59"/>
        <v>0</v>
      </c>
      <c r="D113" s="6"/>
      <c r="E113" s="6"/>
      <c r="F113" s="6"/>
      <c r="G113" s="6">
        <f>SUM(H113:J113)</f>
        <v>9660</v>
      </c>
      <c r="H113" s="6">
        <v>9660</v>
      </c>
      <c r="I113" s="6"/>
      <c r="J113" s="6"/>
      <c r="K113" s="6">
        <f>SUM(L113:N113)</f>
        <v>9660</v>
      </c>
      <c r="L113" s="6">
        <f aca="true" t="shared" si="61" ref="L113:N117">SUM(H113-D113)</f>
        <v>9660</v>
      </c>
      <c r="M113" s="6">
        <f t="shared" si="61"/>
        <v>0</v>
      </c>
      <c r="N113" s="6">
        <f t="shared" si="61"/>
        <v>0</v>
      </c>
      <c r="O113" s="16" t="e">
        <f t="shared" si="49"/>
        <v>#DIV/0!</v>
      </c>
    </row>
    <row r="114" spans="1:15" ht="51" customHeight="1">
      <c r="A114" s="32" t="s">
        <v>215</v>
      </c>
      <c r="B114" s="30" t="s">
        <v>211</v>
      </c>
      <c r="C114" s="3">
        <f>SUM(C115)</f>
        <v>0</v>
      </c>
      <c r="D114" s="3">
        <f aca="true" t="shared" si="62" ref="D114:J114">SUM(D115)</f>
        <v>0</v>
      </c>
      <c r="E114" s="3">
        <f t="shared" si="62"/>
        <v>0</v>
      </c>
      <c r="F114" s="3">
        <f t="shared" si="62"/>
        <v>0</v>
      </c>
      <c r="G114" s="3">
        <f t="shared" si="62"/>
        <v>378947</v>
      </c>
      <c r="H114" s="3">
        <f t="shared" si="62"/>
        <v>0</v>
      </c>
      <c r="I114" s="3">
        <f t="shared" si="62"/>
        <v>360000</v>
      </c>
      <c r="J114" s="3">
        <f t="shared" si="62"/>
        <v>18947</v>
      </c>
      <c r="K114" s="6">
        <f>SUM(L114:N114)</f>
        <v>378947</v>
      </c>
      <c r="L114" s="6">
        <f t="shared" si="61"/>
        <v>0</v>
      </c>
      <c r="M114" s="6">
        <f t="shared" si="61"/>
        <v>360000</v>
      </c>
      <c r="N114" s="6">
        <f t="shared" si="61"/>
        <v>18947</v>
      </c>
      <c r="O114" s="16" t="e">
        <f t="shared" si="49"/>
        <v>#DIV/0!</v>
      </c>
    </row>
    <row r="115" spans="1:15" ht="27" customHeight="1">
      <c r="A115" s="32" t="s">
        <v>178</v>
      </c>
      <c r="B115" s="30" t="s">
        <v>212</v>
      </c>
      <c r="C115" s="3">
        <f>SUM(D115:F115)</f>
        <v>0</v>
      </c>
      <c r="D115" s="3">
        <f>SUM(D116:D117)</f>
        <v>0</v>
      </c>
      <c r="E115" s="3">
        <f>SUM(E116:E117)</f>
        <v>0</v>
      </c>
      <c r="F115" s="3">
        <f>SUM(F116:F117)</f>
        <v>0</v>
      </c>
      <c r="G115" s="3">
        <f>SUM(H115:J115)</f>
        <v>378947</v>
      </c>
      <c r="H115" s="3">
        <f>SUM(H116:H117)</f>
        <v>0</v>
      </c>
      <c r="I115" s="3">
        <f>SUM(I116:I117)</f>
        <v>360000</v>
      </c>
      <c r="J115" s="3">
        <f>SUM(J116:J117)</f>
        <v>18947</v>
      </c>
      <c r="K115" s="6">
        <f>SUM(L115:N115)</f>
        <v>378947</v>
      </c>
      <c r="L115" s="6">
        <f t="shared" si="61"/>
        <v>0</v>
      </c>
      <c r="M115" s="6">
        <f t="shared" si="61"/>
        <v>360000</v>
      </c>
      <c r="N115" s="6">
        <f t="shared" si="61"/>
        <v>18947</v>
      </c>
      <c r="O115" s="16" t="e">
        <f t="shared" si="49"/>
        <v>#DIV/0!</v>
      </c>
    </row>
    <row r="116" spans="1:15" ht="68.25" customHeight="1">
      <c r="A116" s="31" t="s">
        <v>216</v>
      </c>
      <c r="B116" s="29" t="s">
        <v>213</v>
      </c>
      <c r="C116" s="3">
        <f>SUM(D116:F116)</f>
        <v>0</v>
      </c>
      <c r="D116" s="6"/>
      <c r="E116" s="6"/>
      <c r="F116" s="6"/>
      <c r="G116" s="3">
        <f>SUM(H116:J116)</f>
        <v>360000</v>
      </c>
      <c r="H116" s="6"/>
      <c r="I116" s="6">
        <v>360000</v>
      </c>
      <c r="J116" s="6"/>
      <c r="K116" s="6">
        <f>SUM(L116:N116)</f>
        <v>360000</v>
      </c>
      <c r="L116" s="6">
        <f t="shared" si="61"/>
        <v>0</v>
      </c>
      <c r="M116" s="6">
        <f t="shared" si="61"/>
        <v>360000</v>
      </c>
      <c r="N116" s="6">
        <f t="shared" si="61"/>
        <v>0</v>
      </c>
      <c r="O116" s="16" t="e">
        <f t="shared" si="49"/>
        <v>#DIV/0!</v>
      </c>
    </row>
    <row r="117" spans="1:15" ht="68.25" customHeight="1">
      <c r="A117" s="31" t="s">
        <v>217</v>
      </c>
      <c r="B117" s="29" t="s">
        <v>214</v>
      </c>
      <c r="C117" s="3">
        <f>SUM(D117:F117)</f>
        <v>0</v>
      </c>
      <c r="D117" s="6"/>
      <c r="E117" s="6"/>
      <c r="F117" s="6"/>
      <c r="G117" s="3">
        <f>SUM(H117:J117)</f>
        <v>18947</v>
      </c>
      <c r="H117" s="6"/>
      <c r="I117" s="6"/>
      <c r="J117" s="6">
        <v>18947</v>
      </c>
      <c r="K117" s="6">
        <f>SUM(L117:N117)</f>
        <v>18947</v>
      </c>
      <c r="L117" s="6">
        <f t="shared" si="61"/>
        <v>0</v>
      </c>
      <c r="M117" s="6">
        <f t="shared" si="61"/>
        <v>0</v>
      </c>
      <c r="N117" s="6">
        <f t="shared" si="61"/>
        <v>18947</v>
      </c>
      <c r="O117" s="16" t="e">
        <f t="shared" si="49"/>
        <v>#DIV/0!</v>
      </c>
    </row>
    <row r="118" spans="1:15" ht="34.5" customHeight="1" outlineLevel="1">
      <c r="A118" s="11" t="s">
        <v>113</v>
      </c>
      <c r="B118" s="12" t="s">
        <v>114</v>
      </c>
      <c r="C118" s="3">
        <f aca="true" t="shared" si="63" ref="C118:N118">SUM(C119)</f>
        <v>98266.8</v>
      </c>
      <c r="D118" s="3">
        <f t="shared" si="63"/>
        <v>98266.8</v>
      </c>
      <c r="E118" s="3">
        <f t="shared" si="63"/>
        <v>0</v>
      </c>
      <c r="F118" s="3">
        <f t="shared" si="63"/>
        <v>0</v>
      </c>
      <c r="G118" s="3">
        <f t="shared" si="63"/>
        <v>122965.93</v>
      </c>
      <c r="H118" s="3">
        <f t="shared" si="63"/>
        <v>122965.93</v>
      </c>
      <c r="I118" s="3">
        <f t="shared" si="63"/>
        <v>0</v>
      </c>
      <c r="J118" s="3">
        <f t="shared" si="63"/>
        <v>0</v>
      </c>
      <c r="K118" s="3">
        <f t="shared" si="63"/>
        <v>24699.12999999999</v>
      </c>
      <c r="L118" s="3">
        <f t="shared" si="63"/>
        <v>24699.12999999999</v>
      </c>
      <c r="M118" s="3">
        <f t="shared" si="63"/>
        <v>0</v>
      </c>
      <c r="N118" s="3">
        <f t="shared" si="63"/>
        <v>0</v>
      </c>
      <c r="O118" s="16">
        <f t="shared" si="49"/>
        <v>125.13476576015499</v>
      </c>
    </row>
    <row r="119" spans="1:15" ht="34.5" customHeight="1" outlineLevel="2">
      <c r="A119" s="11" t="s">
        <v>115</v>
      </c>
      <c r="B119" s="12" t="s">
        <v>116</v>
      </c>
      <c r="C119" s="3">
        <f>SUM(C120+C121)</f>
        <v>98266.8</v>
      </c>
      <c r="D119" s="3">
        <f>SUM(D121)</f>
        <v>98266.8</v>
      </c>
      <c r="E119" s="3">
        <f>SUM(E121)</f>
        <v>0</v>
      </c>
      <c r="F119" s="3">
        <f>SUM(F120+F121)</f>
        <v>0</v>
      </c>
      <c r="G119" s="3">
        <f aca="true" t="shared" si="64" ref="G119:N119">SUM(G120+G121)</f>
        <v>122965.93</v>
      </c>
      <c r="H119" s="3">
        <f t="shared" si="64"/>
        <v>122965.93</v>
      </c>
      <c r="I119" s="3">
        <f t="shared" si="64"/>
        <v>0</v>
      </c>
      <c r="J119" s="3">
        <f t="shared" si="64"/>
        <v>0</v>
      </c>
      <c r="K119" s="3">
        <f t="shared" si="64"/>
        <v>24699.12999999999</v>
      </c>
      <c r="L119" s="3">
        <f t="shared" si="64"/>
        <v>24699.12999999999</v>
      </c>
      <c r="M119" s="3">
        <f t="shared" si="64"/>
        <v>0</v>
      </c>
      <c r="N119" s="3">
        <f t="shared" si="64"/>
        <v>0</v>
      </c>
      <c r="O119" s="16">
        <f t="shared" si="49"/>
        <v>125.13476576015499</v>
      </c>
    </row>
    <row r="120" spans="1:15" ht="63.75" customHeight="1" outlineLevel="2">
      <c r="A120" s="9" t="s">
        <v>164</v>
      </c>
      <c r="B120" s="10" t="s">
        <v>163</v>
      </c>
      <c r="C120" s="6">
        <f>SUM(D120:F120)</f>
        <v>0</v>
      </c>
      <c r="D120" s="6"/>
      <c r="E120" s="6"/>
      <c r="F120" s="6"/>
      <c r="G120" s="6"/>
      <c r="H120" s="6"/>
      <c r="I120" s="6"/>
      <c r="J120" s="6"/>
      <c r="K120" s="8">
        <f>SUM(L120:N120)</f>
        <v>0</v>
      </c>
      <c r="L120" s="6">
        <f aca="true" t="shared" si="65" ref="L120:N122">SUM(H120-D120)</f>
        <v>0</v>
      </c>
      <c r="M120" s="6">
        <f t="shared" si="65"/>
        <v>0</v>
      </c>
      <c r="N120" s="6">
        <f t="shared" si="65"/>
        <v>0</v>
      </c>
      <c r="O120" s="16" t="e">
        <f t="shared" si="49"/>
        <v>#DIV/0!</v>
      </c>
    </row>
    <row r="121" spans="1:15" ht="55.5" customHeight="1" outlineLevel="6">
      <c r="A121" s="9" t="s">
        <v>118</v>
      </c>
      <c r="B121" s="10" t="s">
        <v>117</v>
      </c>
      <c r="C121" s="6">
        <f>SUM(D121:F121)</f>
        <v>98266.8</v>
      </c>
      <c r="D121" s="6">
        <v>98266.8</v>
      </c>
      <c r="E121" s="6"/>
      <c r="F121" s="4"/>
      <c r="G121" s="8">
        <f>SUM(H121:J121)</f>
        <v>122965.93</v>
      </c>
      <c r="H121" s="8">
        <v>122965.93</v>
      </c>
      <c r="I121" s="8"/>
      <c r="J121" s="8"/>
      <c r="K121" s="8">
        <f>SUM(L121:N121)</f>
        <v>24699.12999999999</v>
      </c>
      <c r="L121" s="8">
        <f t="shared" si="65"/>
        <v>24699.12999999999</v>
      </c>
      <c r="M121" s="8">
        <f t="shared" si="65"/>
        <v>0</v>
      </c>
      <c r="N121" s="8">
        <f t="shared" si="65"/>
        <v>0</v>
      </c>
      <c r="O121" s="16">
        <f t="shared" si="49"/>
        <v>125.13476576015499</v>
      </c>
    </row>
    <row r="122" spans="1:15" ht="55.5" customHeight="1" outlineLevel="6">
      <c r="A122" s="11" t="s">
        <v>218</v>
      </c>
      <c r="B122" s="12"/>
      <c r="C122" s="3">
        <f>SUM(D122:F122)</f>
        <v>98266.8</v>
      </c>
      <c r="D122" s="3">
        <f>SUM(D105+D111+D118+D114)</f>
        <v>98266.8</v>
      </c>
      <c r="E122" s="3">
        <f>SUM(E105+E111+E118+E114)</f>
        <v>0</v>
      </c>
      <c r="F122" s="3">
        <f>SUM(F105+F111+F118+F114)</f>
        <v>0</v>
      </c>
      <c r="G122" s="13">
        <f>SUM(H122:J122)</f>
        <v>561572.9299999999</v>
      </c>
      <c r="H122" s="13">
        <f>SUM(H105+H111+H118+H114)</f>
        <v>132625.93</v>
      </c>
      <c r="I122" s="13">
        <f>SUM(I105+I111+I118+I114)</f>
        <v>360000</v>
      </c>
      <c r="J122" s="13">
        <f>SUM(J105+J111+J118+J114)</f>
        <v>68947</v>
      </c>
      <c r="K122" s="13">
        <f>SUM(L122:N122)</f>
        <v>463306.13</v>
      </c>
      <c r="L122" s="13">
        <f t="shared" si="65"/>
        <v>34359.12999999999</v>
      </c>
      <c r="M122" s="13">
        <f t="shared" si="65"/>
        <v>360000</v>
      </c>
      <c r="N122" s="13">
        <f t="shared" si="65"/>
        <v>68947</v>
      </c>
      <c r="O122" s="22">
        <f t="shared" si="49"/>
        <v>571.4777829338087</v>
      </c>
    </row>
    <row r="123" spans="1:15" ht="24" customHeight="1">
      <c r="A123" s="57" t="s">
        <v>119</v>
      </c>
      <c r="B123" s="58"/>
      <c r="C123" s="14">
        <f>SUM(C103+C122)</f>
        <v>31288724.619999997</v>
      </c>
      <c r="D123" s="14">
        <f aca="true" t="shared" si="66" ref="D123:L123">SUM(D103+D122)</f>
        <v>2306545.5999999996</v>
      </c>
      <c r="E123" s="14">
        <f t="shared" si="66"/>
        <v>13291633.7</v>
      </c>
      <c r="F123" s="14">
        <f t="shared" si="66"/>
        <v>15690545.32</v>
      </c>
      <c r="G123" s="14">
        <f t="shared" si="66"/>
        <v>44492261.489999995</v>
      </c>
      <c r="H123" s="14">
        <f t="shared" si="66"/>
        <v>1424727.52</v>
      </c>
      <c r="I123" s="14">
        <f t="shared" si="66"/>
        <v>17575123.6</v>
      </c>
      <c r="J123" s="14">
        <f t="shared" si="66"/>
        <v>25492410.369999997</v>
      </c>
      <c r="K123" s="14">
        <f t="shared" si="66"/>
        <v>13203536.870000003</v>
      </c>
      <c r="L123" s="14">
        <f t="shared" si="66"/>
        <v>-2172027.67</v>
      </c>
      <c r="M123" s="14">
        <f>SUM(M103+M122)</f>
        <v>2021871.5800000003</v>
      </c>
      <c r="N123" s="14">
        <f>SUM(N103+N122)</f>
        <v>9332749.54</v>
      </c>
      <c r="O123" s="17">
        <f t="shared" si="49"/>
        <v>142.19902546478417</v>
      </c>
    </row>
    <row r="124" spans="1:5" ht="12.75" customHeight="1">
      <c r="A124" s="2"/>
      <c r="B124" s="2"/>
      <c r="C124" s="2"/>
      <c r="D124" s="2"/>
      <c r="E124" s="2"/>
    </row>
    <row r="127" ht="15">
      <c r="A127" s="35"/>
    </row>
  </sheetData>
  <sheetProtection/>
  <mergeCells count="17">
    <mergeCell ref="A123:B123"/>
    <mergeCell ref="L5:O5"/>
    <mergeCell ref="D6:F6"/>
    <mergeCell ref="H6:J6"/>
    <mergeCell ref="L6:N6"/>
    <mergeCell ref="O6:O7"/>
    <mergeCell ref="A103:B103"/>
    <mergeCell ref="A2:O2"/>
    <mergeCell ref="A3:O3"/>
    <mergeCell ref="A4:E4"/>
    <mergeCell ref="A5:A7"/>
    <mergeCell ref="B5:B7"/>
    <mergeCell ref="C5:C7"/>
    <mergeCell ref="D5:F5"/>
    <mergeCell ref="G5:G7"/>
    <mergeCell ref="H5:J5"/>
    <mergeCell ref="K5:K7"/>
  </mergeCells>
  <printOptions/>
  <pageMargins left="0.7874015748031497" right="0.3937007874015748" top="0.5905511811023623" bottom="0" header="0" footer="0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Glavbuh</cp:lastModifiedBy>
  <cp:lastPrinted>2018-10-01T11:49:58Z</cp:lastPrinted>
  <dcterms:created xsi:type="dcterms:W3CDTF">2016-12-16T07:12:39Z</dcterms:created>
  <dcterms:modified xsi:type="dcterms:W3CDTF">2018-10-04T12:27:50Z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