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 кв. с 1 кв.18 " sheetId="1" r:id="rId1"/>
  </sheets>
  <externalReferences>
    <externalReference r:id="rId4"/>
  </externalReferences>
  <definedNames>
    <definedName name="_xlnm.Print_Titles" localSheetId="0">'1 кв. с 1 кв.18 '!$5:$7</definedName>
  </definedNames>
  <calcPr fullCalcOnLoad="1"/>
</workbook>
</file>

<file path=xl/sharedStrings.xml><?xml version="1.0" encoding="utf-8"?>
<sst xmlns="http://schemas.openxmlformats.org/spreadsheetml/2006/main" count="171" uniqueCount="160">
  <si>
    <t>Аналитические данные о реализации мероприятий муниципальных программ Савинского городского поселения</t>
  </si>
  <si>
    <t>по состоянию на 01.04.2019 год в сравнении с соответсвующим периодом 2018 года</t>
  </si>
  <si>
    <t>Наименование</t>
  </si>
  <si>
    <t>Целевая статья</t>
  </si>
  <si>
    <t>Исполнено, руб.</t>
  </si>
  <si>
    <t>Абсолютная сумма, руб.</t>
  </si>
  <si>
    <t>Отклонение</t>
  </si>
  <si>
    <t>в том числе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</si>
  <si>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</si>
  <si>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</si>
  <si>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</si>
  <si>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</si>
  <si>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</si>
  <si>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</si>
  <si>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</si>
  <si>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</si>
  <si>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</si>
  <si>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</si>
  <si>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Обеспечение деятельности муниципальных учреждений культуры (учреждения клубного типа)</t>
  </si>
  <si>
    <t>0110100201</t>
  </si>
  <si>
    <t>Проведение различных по форме и тематике культурно-массовых мероприятий</t>
  </si>
  <si>
    <t>0110102001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</si>
  <si>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</si>
  <si>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</si>
  <si>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</si>
  <si>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</si>
  <si>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</si>
  <si>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</si>
  <si>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</si>
  <si>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</si>
  <si>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 xml:space="preserve">              Обеспечение деятельности муниципальных учреждений культуры (библиотеки)</t>
  </si>
  <si>
    <t>0120100203</t>
  </si>
  <si>
    <t>0120102003</t>
  </si>
  <si>
    <t>0120180340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</si>
  <si>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</si>
  <si>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</si>
  <si>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</si>
  <si>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</si>
  <si>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</si>
  <si>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</si>
  <si>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 xml:space="preserve">              Обеспечение деятельности муниципальных учреждений культуры</t>
  </si>
  <si>
    <t>0140100301</t>
  </si>
  <si>
    <t xml:space="preserve">              Проведение различных по форме и тематике культурно-массовых и спортивных мероприятий</t>
  </si>
  <si>
    <t>0140102008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</si>
  <si>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</si>
  <si>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0140108805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</si>
  <si>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</si>
  <si>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0140108806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</si>
  <si>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</si>
  <si>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</si>
  <si>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</si>
  <si>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</si>
  <si>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</si>
  <si>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</si>
  <si>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Муниципальная программа Савинского городского поселения "Благоустройство территории 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</si>
  <si>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</si>
  <si>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</si>
  <si>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</si>
  <si>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</si>
  <si>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</si>
  <si>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 xml:space="preserve">              Содержание автомобильных дорог общего пользования местного значения</t>
  </si>
  <si>
    <t>0210102012</t>
  </si>
  <si>
    <t xml:space="preserve">    Проведение проектных работ на строительство (реконструкцию) автомобильных дорог</t>
  </si>
  <si>
    <t>0210102057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</si>
  <si>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тои числе на формирование муниципальных дорожных фондов за счет местного бюджета </t>
  </si>
  <si>
    <t>02101S0510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</si>
  <si>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</si>
  <si>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</si>
  <si>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</si>
  <si>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</si>
  <si>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 xml:space="preserve">              Организация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</si>
  <si>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</si>
  <si>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</si>
  <si>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</si>
  <si>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</si>
  <si>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</si>
  <si>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 xml:space="preserve">              Обеспечение мер противопожарной безопасности</t>
  </si>
  <si>
    <t>0230102015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</si>
  <si>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</si>
  <si>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</si>
  <si>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</si>
  <si>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</si>
  <si>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 xml:space="preserve">              Прочие мероприятия по благоустройству и озеленению населенных пунктов</t>
  </si>
  <si>
    <t>0250102019</t>
  </si>
  <si>
    <t>Подпрограмма "Формирование современной городской среды на территории Савинского городского поселения савинского муниципального района"</t>
  </si>
  <si>
    <t>0260000000</t>
  </si>
  <si>
    <t>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</si>
  <si>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0260100000</t>
  </si>
  <si>
    <t>Обеспечение мероприятий по формированию современной городской среды, за счет местного бюджета</t>
  </si>
  <si>
    <t>02601L5550</t>
  </si>
  <si>
    <t>Обеспечение мероприятий по формированию современной городской среды</t>
  </si>
  <si>
    <t>02601R5550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</si>
  <si>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</si>
  <si>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</si>
  <si>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</si>
  <si>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</si>
  <si>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</si>
  <si>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</si>
  <si>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</si>
  <si>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0310102024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</si>
  <si>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</si>
  <si>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</si>
  <si>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</si>
  <si>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</si>
  <si>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 xml:space="preserve">              Ремонт и содержание муниципального жилого фонда</t>
  </si>
  <si>
    <t>0320102025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</si>
  <si>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</si>
  <si>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>0320109001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</si>
  <si>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</si>
  <si>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</si>
  <si>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</si>
  <si>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</si>
  <si>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 xml:space="preserve">              Организация обеспечения водоснабжения и водоотведения</t>
  </si>
  <si>
    <t>0330102030</t>
  </si>
  <si>
    <t xml:space="preserve">              Организация технического обслуживания и текущего ремонта систем газоснабжения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</si>
  <si>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</si>
  <si>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</si>
  <si>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</si>
  <si>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 xml:space="preserve">              Субсидии на возмещение убытков, возникающих при обеспечении жителей услугами бытового обслуживания</t>
  </si>
  <si>
    <t>0330206001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</si>
  <si>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</si>
  <si>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</si>
  <si>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</si>
  <si>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</si>
  <si>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</si>
  <si>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</si>
  <si>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</si>
  <si>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</si>
  <si>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</si>
  <si>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</si>
  <si>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</si>
  <si>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</si>
  <si>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Публикации в районных, региональных и республиканских средствах массовой информации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</si>
  <si>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</si>
  <si>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</si>
  <si>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</si>
  <si>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</si>
  <si>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</si>
  <si>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</si>
  <si>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</si>
  <si>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Обеспечение сохранности и содержание имущества казны Савинского городского поселения</t>
  </si>
  <si>
    <t>1210102074</t>
  </si>
  <si>
    <t>ВСЕГО РАСХОДОВ ПО ПРОГРАММАМ:</t>
  </si>
  <si>
    <t>% в общей сумме расходов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</si>
  <si>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</si>
  <si>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</si>
  <si>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</si>
  <si>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</si>
  <si>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>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</si>
  <si>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</si>
  <si>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</si>
  <si>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</si>
  <si>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</si>
  <si>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</si>
  <si>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 xml:space="preserve">              Осуществление первичного воинского учета на территориях, где отсутствуют военные комиссариаты, за счет местного бюджета</t>
  </si>
  <si>
    <t>449000103</t>
  </si>
  <si>
    <t xml:space="preserve">              Осуществление первичного воинского учета на территориях, где отсутствуют военные комиссариаты</t>
  </si>
  <si>
    <t>4490051180</t>
  </si>
  <si>
    <t>ВСЕГО РАСХОДОВ ПО НЕПРОГРАММНЫМ НАПРАВЛЕНИЯМ ДЕЯТЕЛЬНОСТИ</t>
  </si>
  <si>
    <t>Всего расходов: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</si>
</sst>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9" fontId="28" fillId="0" borderId="2">
      <alignment horizontal="center" vertical="top" shrinkToFi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horizontal="left" vertical="top" wrapText="1" indent="2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4" borderId="12" applyNumberFormat="0" applyFont="0" applyAlignment="0" applyProtection="0"/>
    <xf numFmtId="9" fontId="2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46" fillId="0" borderId="0" xfId="41" applyNumberFormat="1" applyFont="1" applyBorder="1" applyAlignment="1" applyProtection="1">
      <alignment horizontal="center" wrapText="1"/>
      <protection locked="0"/>
    </xf>
    <xf numFmtId="0" fontId="46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46" fillId="0" borderId="0" xfId="41" applyNumberFormat="1" applyFont="1" applyBorder="1" applyAlignment="1" applyProtection="1">
      <alignment horizontal="center" wrapText="1"/>
      <protection/>
    </xf>
    <xf numFmtId="0" fontId="46" fillId="0" borderId="0" xfId="41" applyFont="1" applyBorder="1" applyAlignment="1">
      <alignment horizontal="center" wrapText="1"/>
      <protection/>
    </xf>
    <xf numFmtId="0" fontId="47" fillId="0" borderId="0" xfId="42" applyNumberFormat="1" applyFont="1" applyBorder="1" applyProtection="1">
      <alignment horizontal="right"/>
      <protection/>
    </xf>
    <xf numFmtId="0" fontId="47" fillId="0" borderId="0" xfId="42" applyFont="1" applyBorder="1">
      <alignment horizontal="right"/>
      <protection/>
    </xf>
    <xf numFmtId="0" fontId="22" fillId="0" borderId="0" xfId="0" applyFont="1" applyAlignment="1">
      <alignment/>
    </xf>
    <xf numFmtId="0" fontId="48" fillId="0" borderId="14" xfId="44" applyNumberFormat="1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22" fillId="0" borderId="20" xfId="0" applyFont="1" applyBorder="1" applyAlignment="1">
      <alignment wrapText="1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48" fillId="36" borderId="14" xfId="51" applyNumberFormat="1" applyFont="1" applyFill="1" applyBorder="1" applyAlignment="1" applyProtection="1">
      <alignment horizontal="justify" vertical="top" wrapText="1"/>
      <protection/>
    </xf>
    <xf numFmtId="49" fontId="48" fillId="36" borderId="14" xfId="60" applyNumberFormat="1" applyFont="1" applyFill="1" applyBorder="1" applyProtection="1">
      <alignment horizontal="center" vertical="top" shrinkToFit="1"/>
      <protection/>
    </xf>
    <xf numFmtId="4" fontId="48" fillId="36" borderId="14" xfId="63" applyNumberFormat="1" applyFont="1" applyFill="1" applyBorder="1" applyAlignment="1" applyProtection="1">
      <alignment horizontal="right" vertical="top" shrinkToFit="1"/>
      <protection/>
    </xf>
    <xf numFmtId="164" fontId="24" fillId="0" borderId="14" xfId="0" applyNumberFormat="1" applyFont="1" applyBorder="1" applyAlignment="1" applyProtection="1">
      <alignment vertical="top"/>
      <protection locked="0"/>
    </xf>
    <xf numFmtId="0" fontId="47" fillId="36" borderId="14" xfId="51" applyNumberFormat="1" applyFont="1" applyFill="1" applyBorder="1" applyAlignment="1" applyProtection="1">
      <alignment horizontal="justify" vertical="top" wrapText="1"/>
      <protection/>
    </xf>
    <xf numFmtId="49" fontId="47" fillId="36" borderId="14" xfId="60" applyNumberFormat="1" applyFont="1" applyFill="1" applyBorder="1" applyProtection="1">
      <alignment horizontal="center" vertical="top" shrinkToFit="1"/>
      <protection/>
    </xf>
    <xf numFmtId="4" fontId="22" fillId="0" borderId="14" xfId="0" applyNumberFormat="1" applyFont="1" applyBorder="1" applyAlignment="1" applyProtection="1">
      <alignment vertical="top" shrinkToFit="1"/>
      <protection locked="0"/>
    </xf>
    <xf numFmtId="0" fontId="22" fillId="0" borderId="14" xfId="0" applyFont="1" applyBorder="1" applyAlignment="1" applyProtection="1">
      <alignment shrinkToFit="1"/>
      <protection locked="0"/>
    </xf>
    <xf numFmtId="164" fontId="22" fillId="0" borderId="14" xfId="0" applyNumberFormat="1" applyFont="1" applyBorder="1" applyAlignment="1" applyProtection="1">
      <alignment vertical="top"/>
      <protection locked="0"/>
    </xf>
    <xf numFmtId="4" fontId="22" fillId="0" borderId="14" xfId="0" applyNumberFormat="1" applyFont="1" applyBorder="1" applyAlignment="1" applyProtection="1">
      <alignment shrinkToFit="1"/>
      <protection locked="0"/>
    </xf>
    <xf numFmtId="0" fontId="48" fillId="0" borderId="2" xfId="51" applyNumberFormat="1" applyFont="1" applyAlignment="1" applyProtection="1">
      <alignment horizontal="justify" vertical="top" wrapText="1"/>
      <protection/>
    </xf>
    <xf numFmtId="0" fontId="47" fillId="0" borderId="2" xfId="59" applyNumberFormat="1" applyFont="1" applyAlignment="1" applyProtection="1">
      <alignment horizontal="justify" vertical="top" wrapText="1"/>
      <protection/>
    </xf>
    <xf numFmtId="0" fontId="47" fillId="36" borderId="0" xfId="51" applyNumberFormat="1" applyFont="1" applyFill="1" applyBorder="1" applyAlignment="1" applyProtection="1">
      <alignment horizontal="justify" vertical="top" wrapText="1"/>
      <protection/>
    </xf>
    <xf numFmtId="4" fontId="24" fillId="0" borderId="14" xfId="0" applyNumberFormat="1" applyFont="1" applyBorder="1" applyAlignment="1" applyProtection="1">
      <alignment vertical="top" shrinkToFit="1"/>
      <protection locked="0"/>
    </xf>
    <xf numFmtId="4" fontId="22" fillId="0" borderId="14" xfId="0" applyNumberFormat="1" applyFont="1" applyBorder="1" applyAlignment="1" applyProtection="1">
      <alignment vertical="top"/>
      <protection locked="0"/>
    </xf>
    <xf numFmtId="4" fontId="47" fillId="36" borderId="14" xfId="63" applyNumberFormat="1" applyFont="1" applyFill="1" applyBorder="1" applyAlignment="1" applyProtection="1">
      <alignment horizontal="right" vertical="top" shrinkToFit="1"/>
      <protection/>
    </xf>
    <xf numFmtId="0" fontId="48" fillId="0" borderId="14" xfId="60" applyNumberFormat="1" applyFont="1" applyBorder="1" applyAlignment="1" applyProtection="1">
      <alignment horizontal="left"/>
      <protection locked="0"/>
    </xf>
    <xf numFmtId="0" fontId="48" fillId="0" borderId="14" xfId="60" applyNumberFormat="1" applyFont="1" applyBorder="1" applyAlignment="1">
      <alignment horizontal="left"/>
      <protection/>
    </xf>
    <xf numFmtId="0" fontId="48" fillId="0" borderId="14" xfId="60" applyNumberFormat="1" applyFont="1" applyBorder="1" applyAlignment="1" applyProtection="1">
      <alignment horizontal="left"/>
      <protection locked="0"/>
    </xf>
    <xf numFmtId="0" fontId="48" fillId="0" borderId="14" xfId="60" applyNumberFormat="1" applyFont="1" applyBorder="1" applyAlignment="1">
      <alignment horizontal="left"/>
      <protection/>
    </xf>
    <xf numFmtId="165" fontId="47" fillId="36" borderId="14" xfId="63" applyNumberFormat="1" applyFont="1" applyFill="1" applyBorder="1" applyAlignment="1" applyProtection="1">
      <alignment horizontal="right" vertical="top" shrinkToFit="1"/>
      <protection/>
    </xf>
    <xf numFmtId="165" fontId="48" fillId="36" borderId="14" xfId="63" applyNumberFormat="1" applyFont="1" applyFill="1" applyBorder="1" applyAlignment="1" applyProtection="1">
      <alignment horizontal="right" vertical="top" shrinkToFit="1"/>
      <protection/>
    </xf>
    <xf numFmtId="0" fontId="48" fillId="36" borderId="21" xfId="47" applyNumberFormat="1" applyFont="1" applyFill="1" applyBorder="1" applyAlignment="1" applyProtection="1">
      <alignment horizontal="right" vertical="top"/>
      <protection/>
    </xf>
    <xf numFmtId="0" fontId="48" fillId="36" borderId="21" xfId="47" applyFont="1" applyFill="1" applyBorder="1" applyAlignment="1">
      <alignment horizontal="right" vertical="top"/>
      <protection/>
    </xf>
    <xf numFmtId="4" fontId="48" fillId="36" borderId="0" xfId="48" applyNumberFormat="1" applyFont="1" applyFill="1" applyBorder="1" applyAlignment="1" applyProtection="1">
      <alignment horizontal="right" vertical="top" shrinkToFit="1"/>
      <protection/>
    </xf>
    <xf numFmtId="164" fontId="24" fillId="0" borderId="0" xfId="0" applyNumberFormat="1" applyFont="1" applyBorder="1" applyAlignment="1" applyProtection="1">
      <alignment vertical="top"/>
      <protection locked="0"/>
    </xf>
    <xf numFmtId="0" fontId="28" fillId="0" borderId="0" xfId="40" applyNumberForma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3\&#1052;&#1086;&#1080;%20&#1076;&#1086;&#1082;&#1091;&#1084;&#1077;&#1085;&#1090;&#1099;\&#1052;&#1086;&#1080;%20&#1076;&#1086;&#1082;&#1091;&#1084;&#1077;&#1085;&#1090;&#1099;%202\C&#1080;&#1076;&#1086;&#1088;&#1086;&#1074;&#1072;\&#1055;&#1088;&#1086;&#1075;&#1088;&#1072;&#1084;&#1084;&#1099;\2019%20&#1075;&#1086;&#1076;\&#1057;&#1072;&#1074;.&#1075;&#1086;&#1088;.&#1087;&#1086;&#1089;\&#1048;&#1089;&#1087;&#1086;&#1083;&#1085;&#1077;&#1085;&#1080;&#1077;%20&#1087;&#1086;%20&#1087;&#1088;&#1086;&#1075;&#1088;&#1072;&#1084;&#1084;&#1072;&#1084;%20&#1079;&#1072;%201%20&#1082;&#1074;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.  "/>
      <sheetName val="1 кв. с 1 кв.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O88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9" sqref="C79"/>
    </sheetView>
  </sheetViews>
  <sheetFormatPr defaultColWidth="9.140625" defaultRowHeight="15" outlineLevelRow="6"/>
  <cols>
    <col min="1" max="1" width="40.00390625" style="4" customWidth="1"/>
    <col min="2" max="2" width="12.00390625" style="4" customWidth="1"/>
    <col min="3" max="3" width="14.00390625" style="49" customWidth="1"/>
    <col min="4" max="4" width="15.00390625" style="49" customWidth="1"/>
    <col min="5" max="5" width="13.140625" style="49" customWidth="1"/>
    <col min="6" max="6" width="12.57421875" style="49" customWidth="1"/>
    <col min="7" max="7" width="14.00390625" style="49" customWidth="1"/>
    <col min="8" max="8" width="15.00390625" style="49" customWidth="1"/>
    <col min="9" max="9" width="13.140625" style="49" customWidth="1"/>
    <col min="10" max="10" width="12.57421875" style="49" customWidth="1"/>
    <col min="11" max="11" width="13.8515625" style="49" customWidth="1"/>
    <col min="12" max="12" width="14.7109375" style="49" customWidth="1"/>
    <col min="13" max="13" width="13.140625" style="49" customWidth="1"/>
    <col min="14" max="14" width="13.28125" style="49" customWidth="1"/>
    <col min="15" max="15" width="9.421875" style="49" customWidth="1"/>
    <col min="16" max="16384" width="9.140625" style="4" customWidth="1"/>
  </cols>
  <sheetData>
    <row r="2" spans="1:15" ht="18.75" customHeight="1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customHeight="1">
      <c r="A3" s="5" t="s">
        <v>1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customHeight="1">
      <c r="A4" s="7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7.25" customHeight="1">
      <c r="A5" s="10" t="s">
        <v>2</v>
      </c>
      <c r="B5" s="10" t="s">
        <v>3</v>
      </c>
      <c r="C5" s="11" t="s">
        <v>4</v>
      </c>
      <c r="D5" s="12">
        <v>2018</v>
      </c>
      <c r="E5" s="12"/>
      <c r="F5" s="12"/>
      <c r="G5" s="11" t="s">
        <v>4</v>
      </c>
      <c r="H5" s="12">
        <v>2019</v>
      </c>
      <c r="I5" s="12"/>
      <c r="J5" s="12"/>
      <c r="K5" s="13" t="s">
        <v>5</v>
      </c>
      <c r="L5" s="12" t="s">
        <v>6</v>
      </c>
      <c r="M5" s="12"/>
      <c r="N5" s="12"/>
      <c r="O5" s="12"/>
    </row>
    <row r="6" spans="1:15" ht="16.5" customHeight="1">
      <c r="A6" s="10"/>
      <c r="B6" s="10"/>
      <c r="C6" s="11"/>
      <c r="D6" s="14" t="s">
        <v>7</v>
      </c>
      <c r="E6" s="15"/>
      <c r="F6" s="16"/>
      <c r="G6" s="11"/>
      <c r="H6" s="14" t="s">
        <v>7</v>
      </c>
      <c r="I6" s="15"/>
      <c r="J6" s="16"/>
      <c r="K6" s="17"/>
      <c r="L6" s="14" t="s">
        <v>7</v>
      </c>
      <c r="M6" s="15"/>
      <c r="N6" s="16"/>
      <c r="O6" s="18" t="s">
        <v>8</v>
      </c>
    </row>
    <row r="7" spans="1:15" ht="36" customHeight="1">
      <c r="A7" s="10"/>
      <c r="B7" s="10"/>
      <c r="C7" s="11"/>
      <c r="D7" s="19" t="s">
        <v>9</v>
      </c>
      <c r="E7" s="19" t="s">
        <v>10</v>
      </c>
      <c r="F7" s="19" t="s">
        <v>11</v>
      </c>
      <c r="G7" s="11"/>
      <c r="H7" s="19" t="s">
        <v>9</v>
      </c>
      <c r="I7" s="19" t="s">
        <v>10</v>
      </c>
      <c r="J7" s="19" t="s">
        <v>11</v>
      </c>
      <c r="K7" s="20"/>
      <c r="L7" s="19" t="s">
        <v>9</v>
      </c>
      <c r="M7" s="19" t="s">
        <v>10</v>
      </c>
      <c r="N7" s="19" t="s">
        <v>11</v>
      </c>
      <c r="O7" s="21"/>
    </row>
    <row r="8" spans="1:15" ht="61.5" customHeight="1" outlineLevel="1">
      <c r="A8" s="22" t="s">
        <v>12</v>
      </c>
      <c r="B8" s="23" t="s">
        <v>13</v>
      </c>
      <c r="C8" s="24">
        <f aca="true" t="shared" si="0" ref="C8:N8">SUM(C9+C15+C21+C27)</f>
        <v>3380484.72</v>
      </c>
      <c r="D8" s="24">
        <f t="shared" si="0"/>
        <v>0</v>
      </c>
      <c r="E8" s="24">
        <f t="shared" si="0"/>
        <v>871900.42</v>
      </c>
      <c r="F8" s="24">
        <f t="shared" si="0"/>
        <v>2508584.3</v>
      </c>
      <c r="G8" s="24">
        <f t="shared" si="0"/>
        <v>3642201.9899999998</v>
      </c>
      <c r="H8" s="24">
        <f t="shared" si="0"/>
        <v>0</v>
      </c>
      <c r="I8" s="24">
        <f t="shared" si="0"/>
        <v>843936.79</v>
      </c>
      <c r="J8" s="24">
        <f t="shared" si="0"/>
        <v>2798265.1999999997</v>
      </c>
      <c r="K8" s="24">
        <f t="shared" si="0"/>
        <v>261717.27000000002</v>
      </c>
      <c r="L8" s="24">
        <f t="shared" si="0"/>
        <v>0</v>
      </c>
      <c r="M8" s="24">
        <f t="shared" si="0"/>
        <v>-27963.630000000005</v>
      </c>
      <c r="N8" s="24">
        <f t="shared" si="0"/>
        <v>289680.9</v>
      </c>
      <c r="O8" s="25">
        <f>SUM(G8/C8)*100</f>
        <v>107.74200422949995</v>
      </c>
    </row>
    <row r="9" spans="1:15" ht="35.25" customHeight="1" outlineLevel="2">
      <c r="A9" s="22" t="s">
        <v>14</v>
      </c>
      <c r="B9" s="23" t="s">
        <v>15</v>
      </c>
      <c r="C9" s="24">
        <f>SUM(C10)</f>
        <v>2151241.04</v>
      </c>
      <c r="D9" s="24">
        <f aca="true" t="shared" si="1" ref="D9:N9">SUM(D10)</f>
        <v>0</v>
      </c>
      <c r="E9" s="24">
        <f t="shared" si="1"/>
        <v>581648.91</v>
      </c>
      <c r="F9" s="24">
        <f t="shared" si="1"/>
        <v>1569592.13</v>
      </c>
      <c r="G9" s="24">
        <f t="shared" si="1"/>
        <v>2370914.4</v>
      </c>
      <c r="H9" s="24">
        <f t="shared" si="1"/>
        <v>0</v>
      </c>
      <c r="I9" s="24">
        <f t="shared" si="1"/>
        <v>581311.93</v>
      </c>
      <c r="J9" s="24">
        <f t="shared" si="1"/>
        <v>1789602.47</v>
      </c>
      <c r="K9" s="24">
        <f t="shared" si="1"/>
        <v>219673.36000000004</v>
      </c>
      <c r="L9" s="24">
        <f t="shared" si="1"/>
        <v>0</v>
      </c>
      <c r="M9" s="24">
        <f t="shared" si="1"/>
        <v>-336.9799999999814</v>
      </c>
      <c r="N9" s="24">
        <f t="shared" si="1"/>
        <v>220010.34000000003</v>
      </c>
      <c r="O9" s="25">
        <f aca="true" t="shared" si="2" ref="O9:O71">SUM(G9/C9)*100</f>
        <v>110.21147123522708</v>
      </c>
    </row>
    <row r="10" spans="1:15" ht="48" customHeight="1" outlineLevel="4">
      <c r="A10" s="22" t="s">
        <v>16</v>
      </c>
      <c r="B10" s="23" t="s">
        <v>17</v>
      </c>
      <c r="C10" s="24">
        <f aca="true" t="shared" si="3" ref="C10:N10">SUM(C11:C14)</f>
        <v>2151241.04</v>
      </c>
      <c r="D10" s="24">
        <f t="shared" si="3"/>
        <v>0</v>
      </c>
      <c r="E10" s="24">
        <f t="shared" si="3"/>
        <v>581648.91</v>
      </c>
      <c r="F10" s="24">
        <f t="shared" si="3"/>
        <v>1569592.13</v>
      </c>
      <c r="G10" s="24">
        <f t="shared" si="3"/>
        <v>2370914.4</v>
      </c>
      <c r="H10" s="24">
        <f t="shared" si="3"/>
        <v>0</v>
      </c>
      <c r="I10" s="24">
        <f t="shared" si="3"/>
        <v>581311.93</v>
      </c>
      <c r="J10" s="24">
        <f t="shared" si="3"/>
        <v>1789602.47</v>
      </c>
      <c r="K10" s="24">
        <f t="shared" si="3"/>
        <v>219673.36000000004</v>
      </c>
      <c r="L10" s="24">
        <f t="shared" si="3"/>
        <v>0</v>
      </c>
      <c r="M10" s="24">
        <f t="shared" si="3"/>
        <v>-336.9799999999814</v>
      </c>
      <c r="N10" s="24">
        <f t="shared" si="3"/>
        <v>220010.34000000003</v>
      </c>
      <c r="O10" s="25">
        <f t="shared" si="2"/>
        <v>110.21147123522708</v>
      </c>
    </row>
    <row r="11" spans="1:15" ht="49.5" customHeight="1" outlineLevel="6">
      <c r="A11" s="26" t="s">
        <v>18</v>
      </c>
      <c r="B11" s="27" t="s">
        <v>19</v>
      </c>
      <c r="C11" s="28">
        <f>SUM(D11:F11)</f>
        <v>1486880.93</v>
      </c>
      <c r="D11" s="29"/>
      <c r="E11" s="29"/>
      <c r="F11" s="28">
        <v>1486880.93</v>
      </c>
      <c r="G11" s="28">
        <f>SUM(H11:J11)</f>
        <v>1740500.71</v>
      </c>
      <c r="H11" s="29"/>
      <c r="I11" s="29"/>
      <c r="J11" s="28">
        <v>1740500.71</v>
      </c>
      <c r="K11" s="28">
        <f>SUM(L11:N11)</f>
        <v>253619.78000000003</v>
      </c>
      <c r="L11" s="28">
        <f aca="true" t="shared" si="4" ref="L11:N14">SUM(H11-D11)</f>
        <v>0</v>
      </c>
      <c r="M11" s="28">
        <f t="shared" si="4"/>
        <v>0</v>
      </c>
      <c r="N11" s="28">
        <f t="shared" si="4"/>
        <v>253619.78000000003</v>
      </c>
      <c r="O11" s="30">
        <f t="shared" si="2"/>
        <v>117.05716812172714</v>
      </c>
    </row>
    <row r="12" spans="1:15" ht="49.5" customHeight="1" outlineLevel="6">
      <c r="A12" s="26" t="s">
        <v>20</v>
      </c>
      <c r="B12" s="27" t="s">
        <v>21</v>
      </c>
      <c r="C12" s="28">
        <f>SUM(D12:F12)</f>
        <v>18500</v>
      </c>
      <c r="D12" s="29"/>
      <c r="E12" s="29"/>
      <c r="F12" s="28">
        <v>18500</v>
      </c>
      <c r="G12" s="28">
        <f>SUM(H12:J12)</f>
        <v>15000</v>
      </c>
      <c r="H12" s="29"/>
      <c r="I12" s="29"/>
      <c r="J12" s="28">
        <v>15000</v>
      </c>
      <c r="K12" s="28">
        <f>SUM(L12:N12)</f>
        <v>-3500</v>
      </c>
      <c r="L12" s="28">
        <f t="shared" si="4"/>
        <v>0</v>
      </c>
      <c r="M12" s="28">
        <f t="shared" si="4"/>
        <v>0</v>
      </c>
      <c r="N12" s="28">
        <f t="shared" si="4"/>
        <v>-3500</v>
      </c>
      <c r="O12" s="30">
        <f t="shared" si="2"/>
        <v>81.08108108108108</v>
      </c>
    </row>
    <row r="13" spans="1:15" ht="93" customHeight="1" outlineLevel="6">
      <c r="A13" s="26" t="s">
        <v>22</v>
      </c>
      <c r="B13" s="27" t="s">
        <v>23</v>
      </c>
      <c r="C13" s="28">
        <f>SUM(D13:F13)</f>
        <v>581648.91</v>
      </c>
      <c r="D13" s="29"/>
      <c r="E13" s="28">
        <v>581648.91</v>
      </c>
      <c r="F13" s="28"/>
      <c r="G13" s="28">
        <f>SUM(H13:J13)</f>
        <v>581311.93</v>
      </c>
      <c r="H13" s="29"/>
      <c r="I13" s="28">
        <v>581311.93</v>
      </c>
      <c r="J13" s="28"/>
      <c r="K13" s="28">
        <f>SUM(L13:N13)</f>
        <v>-336.9799999999814</v>
      </c>
      <c r="L13" s="28">
        <f t="shared" si="4"/>
        <v>0</v>
      </c>
      <c r="M13" s="28">
        <f t="shared" si="4"/>
        <v>-336.9799999999814</v>
      </c>
      <c r="N13" s="28">
        <f t="shared" si="4"/>
        <v>0</v>
      </c>
      <c r="O13" s="30">
        <f t="shared" si="2"/>
        <v>99.94206470704124</v>
      </c>
    </row>
    <row r="14" spans="1:15" ht="81" customHeight="1" outlineLevel="6">
      <c r="A14" s="26" t="s">
        <v>24</v>
      </c>
      <c r="B14" s="27" t="s">
        <v>25</v>
      </c>
      <c r="C14" s="28">
        <f>SUM(D14:F14)</f>
        <v>64211.2</v>
      </c>
      <c r="D14" s="29"/>
      <c r="E14" s="29"/>
      <c r="F14" s="28">
        <v>64211.2</v>
      </c>
      <c r="G14" s="28">
        <f>SUM(H14:J14)</f>
        <v>34101.76</v>
      </c>
      <c r="H14" s="29"/>
      <c r="I14" s="29"/>
      <c r="J14" s="28">
        <v>34101.76</v>
      </c>
      <c r="K14" s="28">
        <f>SUM(L14:N14)</f>
        <v>-30109.439999999995</v>
      </c>
      <c r="L14" s="28">
        <f t="shared" si="4"/>
        <v>0</v>
      </c>
      <c r="M14" s="28">
        <f t="shared" si="4"/>
        <v>0</v>
      </c>
      <c r="N14" s="28">
        <f t="shared" si="4"/>
        <v>-30109.439999999995</v>
      </c>
      <c r="O14" s="30">
        <f t="shared" si="2"/>
        <v>53.10874115419117</v>
      </c>
    </row>
    <row r="15" spans="1:15" ht="48.75" customHeight="1" outlineLevel="2">
      <c r="A15" s="22" t="s">
        <v>26</v>
      </c>
      <c r="B15" s="23" t="s">
        <v>27</v>
      </c>
      <c r="C15" s="24">
        <f>SUM(C16)</f>
        <v>857050.2600000001</v>
      </c>
      <c r="D15" s="24">
        <f aca="true" t="shared" si="5" ref="D15:N15">SUM(D16)</f>
        <v>0</v>
      </c>
      <c r="E15" s="24">
        <f t="shared" si="5"/>
        <v>290251.51</v>
      </c>
      <c r="F15" s="24">
        <f t="shared" si="5"/>
        <v>566798.7500000001</v>
      </c>
      <c r="G15" s="24">
        <f t="shared" si="5"/>
        <v>880753.82</v>
      </c>
      <c r="H15" s="24">
        <f t="shared" si="5"/>
        <v>0</v>
      </c>
      <c r="I15" s="24">
        <f t="shared" si="5"/>
        <v>262624.86</v>
      </c>
      <c r="J15" s="24">
        <f t="shared" si="5"/>
        <v>618128.96</v>
      </c>
      <c r="K15" s="24">
        <f t="shared" si="5"/>
        <v>23703.559999999954</v>
      </c>
      <c r="L15" s="24">
        <f t="shared" si="5"/>
        <v>0</v>
      </c>
      <c r="M15" s="24">
        <f t="shared" si="5"/>
        <v>-27626.650000000023</v>
      </c>
      <c r="N15" s="24">
        <f t="shared" si="5"/>
        <v>51330.20999999998</v>
      </c>
      <c r="O15" s="25">
        <f t="shared" si="2"/>
        <v>102.76571411342898</v>
      </c>
    </row>
    <row r="16" spans="1:15" ht="47.25" customHeight="1" outlineLevel="4">
      <c r="A16" s="22" t="s">
        <v>28</v>
      </c>
      <c r="B16" s="23" t="s">
        <v>29</v>
      </c>
      <c r="C16" s="24">
        <f>SUM(C17:C20)</f>
        <v>857050.2600000001</v>
      </c>
      <c r="D16" s="24">
        <f aca="true" t="shared" si="6" ref="D16:N16">SUM(D17:D20)</f>
        <v>0</v>
      </c>
      <c r="E16" s="24">
        <f t="shared" si="6"/>
        <v>290251.51</v>
      </c>
      <c r="F16" s="24">
        <f t="shared" si="6"/>
        <v>566798.7500000001</v>
      </c>
      <c r="G16" s="24">
        <f t="shared" si="6"/>
        <v>880753.82</v>
      </c>
      <c r="H16" s="24">
        <f t="shared" si="6"/>
        <v>0</v>
      </c>
      <c r="I16" s="24">
        <f t="shared" si="6"/>
        <v>262624.86</v>
      </c>
      <c r="J16" s="24">
        <f t="shared" si="6"/>
        <v>618128.96</v>
      </c>
      <c r="K16" s="24">
        <f t="shared" si="6"/>
        <v>23703.559999999954</v>
      </c>
      <c r="L16" s="24">
        <f t="shared" si="6"/>
        <v>0</v>
      </c>
      <c r="M16" s="24">
        <f t="shared" si="6"/>
        <v>-27626.650000000023</v>
      </c>
      <c r="N16" s="24">
        <f t="shared" si="6"/>
        <v>51330.20999999998</v>
      </c>
      <c r="O16" s="25">
        <f t="shared" si="2"/>
        <v>102.76571411342898</v>
      </c>
    </row>
    <row r="17" spans="1:15" ht="44.25" customHeight="1" outlineLevel="6">
      <c r="A17" s="26" t="s">
        <v>30</v>
      </c>
      <c r="B17" s="27" t="s">
        <v>31</v>
      </c>
      <c r="C17" s="28">
        <f>SUM(D17:F17)</f>
        <v>523124.83</v>
      </c>
      <c r="D17" s="31"/>
      <c r="E17" s="31"/>
      <c r="F17" s="28">
        <v>523124.83</v>
      </c>
      <c r="G17" s="28">
        <f>SUM(H17:J17)</f>
        <v>600450.74</v>
      </c>
      <c r="H17" s="31"/>
      <c r="I17" s="31"/>
      <c r="J17" s="28">
        <v>600450.74</v>
      </c>
      <c r="K17" s="28">
        <f>SUM(L17:N17)</f>
        <v>77325.90999999997</v>
      </c>
      <c r="L17" s="28">
        <f aca="true" t="shared" si="7" ref="L17:N20">SUM(H17-D17)</f>
        <v>0</v>
      </c>
      <c r="M17" s="28">
        <f t="shared" si="7"/>
        <v>0</v>
      </c>
      <c r="N17" s="28">
        <f t="shared" si="7"/>
        <v>77325.90999999997</v>
      </c>
      <c r="O17" s="30">
        <f>SUM(G17/C17)*100</f>
        <v>114.78154076532745</v>
      </c>
    </row>
    <row r="18" spans="1:15" ht="45.75" customHeight="1" outlineLevel="6">
      <c r="A18" s="26" t="s">
        <v>20</v>
      </c>
      <c r="B18" s="27" t="s">
        <v>32</v>
      </c>
      <c r="C18" s="28">
        <f>SUM(D18:F18)</f>
        <v>1500</v>
      </c>
      <c r="D18" s="31"/>
      <c r="E18" s="31"/>
      <c r="F18" s="28">
        <v>1500</v>
      </c>
      <c r="G18" s="28">
        <f>SUM(H18:J18)</f>
        <v>2500</v>
      </c>
      <c r="H18" s="31"/>
      <c r="I18" s="31"/>
      <c r="J18" s="28">
        <v>2500</v>
      </c>
      <c r="K18" s="28">
        <f>SUM(L18:N18)</f>
        <v>1000</v>
      </c>
      <c r="L18" s="28">
        <f t="shared" si="7"/>
        <v>0</v>
      </c>
      <c r="M18" s="28">
        <f t="shared" si="7"/>
        <v>0</v>
      </c>
      <c r="N18" s="28">
        <f t="shared" si="7"/>
        <v>1000</v>
      </c>
      <c r="O18" s="30">
        <f>SUM(G18/C18)*100</f>
        <v>166.66666666666669</v>
      </c>
    </row>
    <row r="19" spans="1:15" ht="95.25" customHeight="1" outlineLevel="6">
      <c r="A19" s="26" t="s">
        <v>22</v>
      </c>
      <c r="B19" s="27" t="s">
        <v>33</v>
      </c>
      <c r="C19" s="28">
        <f>SUM(D19:F19)</f>
        <v>290251.51</v>
      </c>
      <c r="D19" s="31"/>
      <c r="E19" s="28">
        <v>290251.51</v>
      </c>
      <c r="F19" s="28"/>
      <c r="G19" s="28">
        <f>SUM(H19:J19)</f>
        <v>262624.86</v>
      </c>
      <c r="H19" s="31"/>
      <c r="I19" s="28">
        <v>262624.86</v>
      </c>
      <c r="J19" s="28"/>
      <c r="K19" s="28">
        <f>SUM(L19:N19)</f>
        <v>-27626.650000000023</v>
      </c>
      <c r="L19" s="28">
        <f t="shared" si="7"/>
        <v>0</v>
      </c>
      <c r="M19" s="28">
        <f t="shared" si="7"/>
        <v>-27626.650000000023</v>
      </c>
      <c r="N19" s="28">
        <f t="shared" si="7"/>
        <v>0</v>
      </c>
      <c r="O19" s="30">
        <f>SUM(G19/C19)*100</f>
        <v>90.4818238499431</v>
      </c>
    </row>
    <row r="20" spans="1:15" ht="71.25" customHeight="1" outlineLevel="6">
      <c r="A20" s="26" t="s">
        <v>34</v>
      </c>
      <c r="B20" s="27" t="s">
        <v>35</v>
      </c>
      <c r="C20" s="28">
        <f>SUM(D20:F20)</f>
        <v>42173.92</v>
      </c>
      <c r="D20" s="31"/>
      <c r="E20" s="31"/>
      <c r="F20" s="28">
        <v>42173.92</v>
      </c>
      <c r="G20" s="28">
        <f>SUM(H20:J20)</f>
        <v>15178.22</v>
      </c>
      <c r="H20" s="31"/>
      <c r="I20" s="31"/>
      <c r="J20" s="28">
        <v>15178.22</v>
      </c>
      <c r="K20" s="28">
        <f>SUM(L20:N20)</f>
        <v>-26995.699999999997</v>
      </c>
      <c r="L20" s="28">
        <f t="shared" si="7"/>
        <v>0</v>
      </c>
      <c r="M20" s="28">
        <f t="shared" si="7"/>
        <v>0</v>
      </c>
      <c r="N20" s="28">
        <f t="shared" si="7"/>
        <v>-26995.699999999997</v>
      </c>
      <c r="O20" s="30">
        <f>SUM(G20/C20)*100</f>
        <v>35.98958787800613</v>
      </c>
    </row>
    <row r="21" spans="1:15" ht="42.75" customHeight="1" outlineLevel="2">
      <c r="A21" s="22" t="s">
        <v>36</v>
      </c>
      <c r="B21" s="23" t="s">
        <v>37</v>
      </c>
      <c r="C21" s="24">
        <f>SUM(C22)</f>
        <v>367193.42</v>
      </c>
      <c r="D21" s="24">
        <f aca="true" t="shared" si="8" ref="D21:N21">SUM(D22)</f>
        <v>0</v>
      </c>
      <c r="E21" s="24">
        <f t="shared" si="8"/>
        <v>0</v>
      </c>
      <c r="F21" s="24">
        <f t="shared" si="8"/>
        <v>367193.42</v>
      </c>
      <c r="G21" s="24">
        <f t="shared" si="8"/>
        <v>387533.77</v>
      </c>
      <c r="H21" s="24">
        <f t="shared" si="8"/>
        <v>0</v>
      </c>
      <c r="I21" s="24">
        <f t="shared" si="8"/>
        <v>0</v>
      </c>
      <c r="J21" s="24">
        <f t="shared" si="8"/>
        <v>387533.77</v>
      </c>
      <c r="K21" s="24">
        <f t="shared" si="8"/>
        <v>20340.350000000035</v>
      </c>
      <c r="L21" s="24">
        <f t="shared" si="8"/>
        <v>0</v>
      </c>
      <c r="M21" s="24">
        <f t="shared" si="8"/>
        <v>0</v>
      </c>
      <c r="N21" s="24">
        <f t="shared" si="8"/>
        <v>20340.350000000035</v>
      </c>
      <c r="O21" s="25">
        <f t="shared" si="2"/>
        <v>105.53941026503144</v>
      </c>
    </row>
    <row r="22" spans="1:15" ht="61.5" customHeight="1" outlineLevel="4">
      <c r="A22" s="22" t="s">
        <v>38</v>
      </c>
      <c r="B22" s="23" t="s">
        <v>39</v>
      </c>
      <c r="C22" s="24">
        <f>SUM(C23:C26)</f>
        <v>367193.42</v>
      </c>
      <c r="D22" s="24">
        <f aca="true" t="shared" si="9" ref="D22:N22">SUM(D23:D26)</f>
        <v>0</v>
      </c>
      <c r="E22" s="24">
        <f t="shared" si="9"/>
        <v>0</v>
      </c>
      <c r="F22" s="24">
        <f t="shared" si="9"/>
        <v>367193.42</v>
      </c>
      <c r="G22" s="24">
        <f t="shared" si="9"/>
        <v>387533.77</v>
      </c>
      <c r="H22" s="24">
        <f t="shared" si="9"/>
        <v>0</v>
      </c>
      <c r="I22" s="24">
        <f t="shared" si="9"/>
        <v>0</v>
      </c>
      <c r="J22" s="24">
        <f t="shared" si="9"/>
        <v>387533.77</v>
      </c>
      <c r="K22" s="24">
        <f t="shared" si="9"/>
        <v>20340.350000000035</v>
      </c>
      <c r="L22" s="24">
        <f t="shared" si="9"/>
        <v>0</v>
      </c>
      <c r="M22" s="24">
        <f t="shared" si="9"/>
        <v>0</v>
      </c>
      <c r="N22" s="24">
        <f t="shared" si="9"/>
        <v>20340.350000000035</v>
      </c>
      <c r="O22" s="25">
        <f t="shared" si="2"/>
        <v>105.53941026503144</v>
      </c>
    </row>
    <row r="23" spans="1:15" ht="33.75" customHeight="1" outlineLevel="6">
      <c r="A23" s="26" t="s">
        <v>40</v>
      </c>
      <c r="B23" s="27" t="s">
        <v>41</v>
      </c>
      <c r="C23" s="28">
        <f>SUM(D23:F23)</f>
        <v>280430.42</v>
      </c>
      <c r="D23" s="28"/>
      <c r="E23" s="28"/>
      <c r="F23" s="28">
        <v>280430.42</v>
      </c>
      <c r="G23" s="28">
        <f>SUM(H23:J23)</f>
        <v>298383.77</v>
      </c>
      <c r="H23" s="28"/>
      <c r="I23" s="28"/>
      <c r="J23" s="28">
        <v>298383.77</v>
      </c>
      <c r="K23" s="28">
        <f>SUM(L23:N23)</f>
        <v>17953.350000000035</v>
      </c>
      <c r="L23" s="28">
        <f aca="true" t="shared" si="10" ref="L23:N26">SUM(H23-D23)</f>
        <v>0</v>
      </c>
      <c r="M23" s="28">
        <f t="shared" si="10"/>
        <v>0</v>
      </c>
      <c r="N23" s="28">
        <f t="shared" si="10"/>
        <v>17953.350000000035</v>
      </c>
      <c r="O23" s="30">
        <f>SUM(G23/C23)*100</f>
        <v>106.40206936180464</v>
      </c>
    </row>
    <row r="24" spans="1:15" ht="50.25" customHeight="1" outlineLevel="6">
      <c r="A24" s="26" t="s">
        <v>42</v>
      </c>
      <c r="B24" s="27" t="s">
        <v>43</v>
      </c>
      <c r="C24" s="28">
        <f>SUM(D24:F24)</f>
        <v>1500</v>
      </c>
      <c r="D24" s="28"/>
      <c r="E24" s="28"/>
      <c r="F24" s="28">
        <v>1500</v>
      </c>
      <c r="G24" s="28">
        <f>SUM(H24:J24)</f>
        <v>1200</v>
      </c>
      <c r="H24" s="28"/>
      <c r="I24" s="28"/>
      <c r="J24" s="28">
        <v>1200</v>
      </c>
      <c r="K24" s="28">
        <f>SUM(L24:N24)</f>
        <v>-300</v>
      </c>
      <c r="L24" s="28">
        <f t="shared" si="10"/>
        <v>0</v>
      </c>
      <c r="M24" s="28">
        <f t="shared" si="10"/>
        <v>0</v>
      </c>
      <c r="N24" s="28">
        <f t="shared" si="10"/>
        <v>-300</v>
      </c>
      <c r="O24" s="30">
        <f>SUM(G24/C24)*100</f>
        <v>80</v>
      </c>
    </row>
    <row r="25" spans="1:15" ht="128.25" customHeight="1" outlineLevel="6">
      <c r="A25" s="26" t="s">
        <v>44</v>
      </c>
      <c r="B25" s="27" t="s">
        <v>45</v>
      </c>
      <c r="C25" s="28">
        <f>SUM(D25:F25)</f>
        <v>57263</v>
      </c>
      <c r="D25" s="28"/>
      <c r="E25" s="28"/>
      <c r="F25" s="28">
        <v>57263</v>
      </c>
      <c r="G25" s="28">
        <f>SUM(H25:J25)</f>
        <v>67550</v>
      </c>
      <c r="H25" s="28"/>
      <c r="I25" s="28"/>
      <c r="J25" s="28">
        <v>67550</v>
      </c>
      <c r="K25" s="28">
        <f>SUM(L25:N25)</f>
        <v>10287</v>
      </c>
      <c r="L25" s="28">
        <f t="shared" si="10"/>
        <v>0</v>
      </c>
      <c r="M25" s="28">
        <f t="shared" si="10"/>
        <v>0</v>
      </c>
      <c r="N25" s="28">
        <f t="shared" si="10"/>
        <v>10287</v>
      </c>
      <c r="O25" s="30">
        <f>SUM(G25/C25)*100</f>
        <v>117.9644796814697</v>
      </c>
    </row>
    <row r="26" spans="1:15" ht="81.75" customHeight="1" outlineLevel="6">
      <c r="A26" s="26" t="s">
        <v>46</v>
      </c>
      <c r="B26" s="27" t="s">
        <v>47</v>
      </c>
      <c r="C26" s="28">
        <f>SUM(D26:F26)</f>
        <v>28000</v>
      </c>
      <c r="D26" s="28"/>
      <c r="E26" s="28"/>
      <c r="F26" s="28">
        <v>28000</v>
      </c>
      <c r="G26" s="28">
        <f>SUM(H26:J26)</f>
        <v>20400</v>
      </c>
      <c r="H26" s="28"/>
      <c r="I26" s="28"/>
      <c r="J26" s="28">
        <v>20400</v>
      </c>
      <c r="K26" s="28">
        <f>SUM(L26:N26)</f>
        <v>-7600</v>
      </c>
      <c r="L26" s="28">
        <f t="shared" si="10"/>
        <v>0</v>
      </c>
      <c r="M26" s="28">
        <f t="shared" si="10"/>
        <v>0</v>
      </c>
      <c r="N26" s="28">
        <f t="shared" si="10"/>
        <v>-7600</v>
      </c>
      <c r="O26" s="30">
        <f>SUM(G26/C26)*100</f>
        <v>72.85714285714285</v>
      </c>
    </row>
    <row r="27" spans="1:15" ht="48" customHeight="1" outlineLevel="6">
      <c r="A27" s="32" t="s">
        <v>48</v>
      </c>
      <c r="B27" s="23" t="s">
        <v>49</v>
      </c>
      <c r="C27" s="24">
        <f>SUM(C28)</f>
        <v>5000</v>
      </c>
      <c r="D27" s="24">
        <f aca="true" t="shared" si="11" ref="D27:N28">SUM(D28)</f>
        <v>0</v>
      </c>
      <c r="E27" s="24">
        <f t="shared" si="11"/>
        <v>0</v>
      </c>
      <c r="F27" s="24">
        <f t="shared" si="11"/>
        <v>5000</v>
      </c>
      <c r="G27" s="24">
        <f t="shared" si="11"/>
        <v>3000</v>
      </c>
      <c r="H27" s="24">
        <f t="shared" si="11"/>
        <v>0</v>
      </c>
      <c r="I27" s="24">
        <f t="shared" si="11"/>
        <v>0</v>
      </c>
      <c r="J27" s="24">
        <f t="shared" si="11"/>
        <v>3000</v>
      </c>
      <c r="K27" s="24">
        <f t="shared" si="11"/>
        <v>-2000</v>
      </c>
      <c r="L27" s="24">
        <f t="shared" si="11"/>
        <v>0</v>
      </c>
      <c r="M27" s="24">
        <f t="shared" si="11"/>
        <v>0</v>
      </c>
      <c r="N27" s="24">
        <f t="shared" si="11"/>
        <v>-2000</v>
      </c>
      <c r="O27" s="25">
        <f t="shared" si="2"/>
        <v>60</v>
      </c>
    </row>
    <row r="28" spans="1:15" ht="76.5" customHeight="1" outlineLevel="6">
      <c r="A28" s="32" t="s">
        <v>50</v>
      </c>
      <c r="B28" s="23" t="s">
        <v>51</v>
      </c>
      <c r="C28" s="24">
        <f>SUM(C29)</f>
        <v>5000</v>
      </c>
      <c r="D28" s="24">
        <f t="shared" si="11"/>
        <v>0</v>
      </c>
      <c r="E28" s="24">
        <f t="shared" si="11"/>
        <v>0</v>
      </c>
      <c r="F28" s="24">
        <f t="shared" si="11"/>
        <v>5000</v>
      </c>
      <c r="G28" s="24">
        <f t="shared" si="11"/>
        <v>3000</v>
      </c>
      <c r="H28" s="24">
        <f t="shared" si="11"/>
        <v>0</v>
      </c>
      <c r="I28" s="24">
        <f t="shared" si="11"/>
        <v>0</v>
      </c>
      <c r="J28" s="24">
        <f t="shared" si="11"/>
        <v>3000</v>
      </c>
      <c r="K28" s="24">
        <f t="shared" si="11"/>
        <v>-2000</v>
      </c>
      <c r="L28" s="24">
        <f t="shared" si="11"/>
        <v>0</v>
      </c>
      <c r="M28" s="24">
        <f t="shared" si="11"/>
        <v>0</v>
      </c>
      <c r="N28" s="24">
        <f t="shared" si="11"/>
        <v>-2000</v>
      </c>
      <c r="O28" s="25">
        <f t="shared" si="2"/>
        <v>60</v>
      </c>
    </row>
    <row r="29" spans="1:15" ht="35.25" customHeight="1" outlineLevel="6">
      <c r="A29" s="33" t="s">
        <v>52</v>
      </c>
      <c r="B29" s="27" t="s">
        <v>53</v>
      </c>
      <c r="C29" s="28">
        <f>SUM(D29:F29)</f>
        <v>5000</v>
      </c>
      <c r="D29" s="28"/>
      <c r="E29" s="28"/>
      <c r="F29" s="28">
        <v>5000</v>
      </c>
      <c r="G29" s="28">
        <f>SUM(H29:J29)</f>
        <v>3000</v>
      </c>
      <c r="H29" s="28"/>
      <c r="I29" s="28"/>
      <c r="J29" s="28">
        <v>3000</v>
      </c>
      <c r="K29" s="28">
        <f>SUM(L29:N29)</f>
        <v>-2000</v>
      </c>
      <c r="L29" s="28">
        <f>SUM(H29-D29)</f>
        <v>0</v>
      </c>
      <c r="M29" s="28">
        <f>SUM(I29-E29)</f>
        <v>0</v>
      </c>
      <c r="N29" s="28">
        <f>SUM(J29-F29)</f>
        <v>-2000</v>
      </c>
      <c r="O29" s="30">
        <f>SUM(G29/C29)*100</f>
        <v>60</v>
      </c>
    </row>
    <row r="30" spans="1:15" ht="60" customHeight="1" outlineLevel="1">
      <c r="A30" s="22" t="s">
        <v>54</v>
      </c>
      <c r="B30" s="23" t="s">
        <v>55</v>
      </c>
      <c r="C30" s="24">
        <f>SUM(C31+C36+C39+C42+C45)</f>
        <v>1227235.24</v>
      </c>
      <c r="D30" s="24">
        <f aca="true" t="shared" si="12" ref="D30:N30">SUM(D31+D36+D39+D42+D45)</f>
        <v>0</v>
      </c>
      <c r="E30" s="24">
        <f t="shared" si="12"/>
        <v>0</v>
      </c>
      <c r="F30" s="24">
        <f t="shared" si="12"/>
        <v>1227235.24</v>
      </c>
      <c r="G30" s="24">
        <f t="shared" si="12"/>
        <v>1525967.56</v>
      </c>
      <c r="H30" s="24">
        <f t="shared" si="12"/>
        <v>0</v>
      </c>
      <c r="I30" s="24">
        <f t="shared" si="12"/>
        <v>0</v>
      </c>
      <c r="J30" s="24">
        <f t="shared" si="12"/>
        <v>1525967.56</v>
      </c>
      <c r="K30" s="24">
        <f t="shared" si="12"/>
        <v>298732.32</v>
      </c>
      <c r="L30" s="24">
        <f t="shared" si="12"/>
        <v>0</v>
      </c>
      <c r="M30" s="24">
        <f t="shared" si="12"/>
        <v>0</v>
      </c>
      <c r="N30" s="24">
        <f t="shared" si="12"/>
        <v>298732.32</v>
      </c>
      <c r="O30" s="25">
        <f t="shared" si="2"/>
        <v>124.34189552770664</v>
      </c>
    </row>
    <row r="31" spans="1:15" ht="76.5" customHeight="1" outlineLevel="2">
      <c r="A31" s="22" t="s">
        <v>56</v>
      </c>
      <c r="B31" s="23" t="s">
        <v>57</v>
      </c>
      <c r="C31" s="24">
        <f>SUM(C32)</f>
        <v>900100.71</v>
      </c>
      <c r="D31" s="24">
        <f aca="true" t="shared" si="13" ref="D31:N31">SUM(D32)</f>
        <v>0</v>
      </c>
      <c r="E31" s="24">
        <f t="shared" si="13"/>
        <v>0</v>
      </c>
      <c r="F31" s="24">
        <f t="shared" si="13"/>
        <v>900100.71</v>
      </c>
      <c r="G31" s="24">
        <f t="shared" si="13"/>
        <v>1003435.23</v>
      </c>
      <c r="H31" s="24">
        <f t="shared" si="13"/>
        <v>0</v>
      </c>
      <c r="I31" s="24">
        <f t="shared" si="13"/>
        <v>0</v>
      </c>
      <c r="J31" s="24">
        <f t="shared" si="13"/>
        <v>1003435.23</v>
      </c>
      <c r="K31" s="24">
        <f t="shared" si="13"/>
        <v>103334.52000000002</v>
      </c>
      <c r="L31" s="24">
        <f t="shared" si="13"/>
        <v>0</v>
      </c>
      <c r="M31" s="24">
        <f t="shared" si="13"/>
        <v>0</v>
      </c>
      <c r="N31" s="24">
        <f t="shared" si="13"/>
        <v>103334.52000000002</v>
      </c>
      <c r="O31" s="25">
        <f t="shared" si="2"/>
        <v>111.48032868455353</v>
      </c>
    </row>
    <row r="32" spans="1:15" ht="31.5" customHeight="1" outlineLevel="4">
      <c r="A32" s="22" t="s">
        <v>58</v>
      </c>
      <c r="B32" s="23" t="s">
        <v>59</v>
      </c>
      <c r="C32" s="24">
        <f>SUM(C33:C35)</f>
        <v>900100.71</v>
      </c>
      <c r="D32" s="24">
        <f aca="true" t="shared" si="14" ref="D32:N32">SUM(D33:D35)</f>
        <v>0</v>
      </c>
      <c r="E32" s="24">
        <f t="shared" si="14"/>
        <v>0</v>
      </c>
      <c r="F32" s="24">
        <f t="shared" si="14"/>
        <v>900100.71</v>
      </c>
      <c r="G32" s="24">
        <f t="shared" si="14"/>
        <v>1003435.23</v>
      </c>
      <c r="H32" s="24">
        <f t="shared" si="14"/>
        <v>0</v>
      </c>
      <c r="I32" s="24">
        <f t="shared" si="14"/>
        <v>0</v>
      </c>
      <c r="J32" s="24">
        <f t="shared" si="14"/>
        <v>1003435.23</v>
      </c>
      <c r="K32" s="24">
        <f t="shared" si="14"/>
        <v>103334.52000000002</v>
      </c>
      <c r="L32" s="24">
        <f t="shared" si="14"/>
        <v>0</v>
      </c>
      <c r="M32" s="24">
        <f t="shared" si="14"/>
        <v>0</v>
      </c>
      <c r="N32" s="24">
        <f t="shared" si="14"/>
        <v>103334.52000000002</v>
      </c>
      <c r="O32" s="25">
        <f t="shared" si="2"/>
        <v>111.48032868455353</v>
      </c>
    </row>
    <row r="33" spans="1:15" ht="43.5" customHeight="1" outlineLevel="6">
      <c r="A33" s="26" t="s">
        <v>60</v>
      </c>
      <c r="B33" s="27" t="s">
        <v>61</v>
      </c>
      <c r="C33" s="28">
        <f>SUM(D33:F33)</f>
        <v>900100.71</v>
      </c>
      <c r="D33" s="28"/>
      <c r="E33" s="28"/>
      <c r="F33" s="28">
        <v>900100.71</v>
      </c>
      <c r="G33" s="28">
        <f>SUM(H33:J33)</f>
        <v>819935.23</v>
      </c>
      <c r="H33" s="28"/>
      <c r="I33" s="28"/>
      <c r="J33" s="28">
        <v>819935.23</v>
      </c>
      <c r="K33" s="28">
        <f>SUM(L33:N33)</f>
        <v>-80165.47999999998</v>
      </c>
      <c r="L33" s="28">
        <f aca="true" t="shared" si="15" ref="L33:N35">SUM(H33-D33)</f>
        <v>0</v>
      </c>
      <c r="M33" s="28">
        <f t="shared" si="15"/>
        <v>0</v>
      </c>
      <c r="N33" s="28">
        <f t="shared" si="15"/>
        <v>-80165.47999999998</v>
      </c>
      <c r="O33" s="30">
        <f>SUM(G33/C33)*100</f>
        <v>91.09372105705816</v>
      </c>
    </row>
    <row r="34" spans="1:15" ht="48.75" customHeight="1" outlineLevel="6">
      <c r="A34" s="34" t="s">
        <v>62</v>
      </c>
      <c r="B34" s="27" t="s">
        <v>63</v>
      </c>
      <c r="C34" s="28">
        <f>SUM(D34:F34)</f>
        <v>0</v>
      </c>
      <c r="D34" s="28"/>
      <c r="E34" s="28"/>
      <c r="F34" s="28"/>
      <c r="G34" s="28">
        <f>SUM(H34:J34)</f>
        <v>147500</v>
      </c>
      <c r="H34" s="28"/>
      <c r="I34" s="28"/>
      <c r="J34" s="28">
        <v>147500</v>
      </c>
      <c r="K34" s="28">
        <f>SUM(L34:N34)</f>
        <v>147500</v>
      </c>
      <c r="L34" s="28">
        <f t="shared" si="15"/>
        <v>0</v>
      </c>
      <c r="M34" s="28">
        <f t="shared" si="15"/>
        <v>0</v>
      </c>
      <c r="N34" s="28">
        <f t="shared" si="15"/>
        <v>147500</v>
      </c>
      <c r="O34" s="30" t="e">
        <f>SUM(G34/C34)*100</f>
        <v>#DIV/0!</v>
      </c>
    </row>
    <row r="35" spans="1:15" ht="111.75" customHeight="1" outlineLevel="6">
      <c r="A35" s="26" t="s">
        <v>64</v>
      </c>
      <c r="B35" s="27" t="s">
        <v>65</v>
      </c>
      <c r="C35" s="28">
        <f>SUM(D35:F35)</f>
        <v>0</v>
      </c>
      <c r="D35" s="28"/>
      <c r="E35" s="28"/>
      <c r="F35" s="28"/>
      <c r="G35" s="28">
        <f>SUM(H35:J35)</f>
        <v>36000</v>
      </c>
      <c r="H35" s="28"/>
      <c r="I35" s="28"/>
      <c r="J35" s="28">
        <v>36000</v>
      </c>
      <c r="K35" s="28">
        <f>SUM(L35:N35)</f>
        <v>36000</v>
      </c>
      <c r="L35" s="28">
        <f t="shared" si="15"/>
        <v>0</v>
      </c>
      <c r="M35" s="28">
        <f t="shared" si="15"/>
        <v>0</v>
      </c>
      <c r="N35" s="28">
        <f t="shared" si="15"/>
        <v>36000</v>
      </c>
      <c r="O35" s="30" t="e">
        <f>SUM(G35/C35)*100</f>
        <v>#DIV/0!</v>
      </c>
    </row>
    <row r="36" spans="1:15" ht="30.75" customHeight="1" outlineLevel="6">
      <c r="A36" s="22" t="s">
        <v>66</v>
      </c>
      <c r="B36" s="23" t="s">
        <v>67</v>
      </c>
      <c r="C36" s="24">
        <f>SUM(C37)</f>
        <v>257388.73</v>
      </c>
      <c r="D36" s="24">
        <f aca="true" t="shared" si="16" ref="D36:N36">SUM(D37)</f>
        <v>0</v>
      </c>
      <c r="E36" s="24">
        <f t="shared" si="16"/>
        <v>0</v>
      </c>
      <c r="F36" s="24">
        <f t="shared" si="16"/>
        <v>257388.73</v>
      </c>
      <c r="G36" s="24">
        <f t="shared" si="16"/>
        <v>338515.09</v>
      </c>
      <c r="H36" s="24">
        <f t="shared" si="16"/>
        <v>0</v>
      </c>
      <c r="I36" s="24">
        <f t="shared" si="16"/>
        <v>0</v>
      </c>
      <c r="J36" s="24">
        <f t="shared" si="16"/>
        <v>338515.09</v>
      </c>
      <c r="K36" s="24">
        <f t="shared" si="16"/>
        <v>81126.36000000002</v>
      </c>
      <c r="L36" s="24">
        <f t="shared" si="16"/>
        <v>0</v>
      </c>
      <c r="M36" s="24">
        <f t="shared" si="16"/>
        <v>0</v>
      </c>
      <c r="N36" s="24">
        <f t="shared" si="16"/>
        <v>81126.36000000002</v>
      </c>
      <c r="O36" s="25">
        <f t="shared" si="2"/>
        <v>131.51900240542778</v>
      </c>
    </row>
    <row r="37" spans="1:15" ht="48" customHeight="1" outlineLevel="2">
      <c r="A37" s="22" t="s">
        <v>68</v>
      </c>
      <c r="B37" s="23" t="s">
        <v>69</v>
      </c>
      <c r="C37" s="24">
        <f>SUM(C38)</f>
        <v>257388.73</v>
      </c>
      <c r="D37" s="24">
        <f aca="true" t="shared" si="17" ref="D37:N37">SUM(D38)</f>
        <v>0</v>
      </c>
      <c r="E37" s="24">
        <f t="shared" si="17"/>
        <v>0</v>
      </c>
      <c r="F37" s="24">
        <f t="shared" si="17"/>
        <v>257388.73</v>
      </c>
      <c r="G37" s="24">
        <f t="shared" si="17"/>
        <v>338515.09</v>
      </c>
      <c r="H37" s="24">
        <f t="shared" si="17"/>
        <v>0</v>
      </c>
      <c r="I37" s="24">
        <f t="shared" si="17"/>
        <v>0</v>
      </c>
      <c r="J37" s="24">
        <f t="shared" si="17"/>
        <v>338515.09</v>
      </c>
      <c r="K37" s="24">
        <f t="shared" si="17"/>
        <v>81126.36000000002</v>
      </c>
      <c r="L37" s="24">
        <f t="shared" si="17"/>
        <v>0</v>
      </c>
      <c r="M37" s="24">
        <f t="shared" si="17"/>
        <v>0</v>
      </c>
      <c r="N37" s="24">
        <f t="shared" si="17"/>
        <v>81126.36000000002</v>
      </c>
      <c r="O37" s="25">
        <f t="shared" si="2"/>
        <v>131.51900240542778</v>
      </c>
    </row>
    <row r="38" spans="1:15" ht="35.25" customHeight="1" outlineLevel="4">
      <c r="A38" s="26" t="s">
        <v>70</v>
      </c>
      <c r="B38" s="27" t="s">
        <v>71</v>
      </c>
      <c r="C38" s="28">
        <f>SUM(D38:F38)</f>
        <v>257388.73</v>
      </c>
      <c r="D38" s="28"/>
      <c r="E38" s="28"/>
      <c r="F38" s="28">
        <v>257388.73</v>
      </c>
      <c r="G38" s="28">
        <f>SUM(H38:J38)</f>
        <v>338515.09</v>
      </c>
      <c r="H38" s="28"/>
      <c r="I38" s="28"/>
      <c r="J38" s="28">
        <v>338515.09</v>
      </c>
      <c r="K38" s="28">
        <f>SUM(L38:N38)</f>
        <v>81126.36000000002</v>
      </c>
      <c r="L38" s="28">
        <f>SUM(H38-D38)</f>
        <v>0</v>
      </c>
      <c r="M38" s="28">
        <f>SUM(I38-E38)</f>
        <v>0</v>
      </c>
      <c r="N38" s="28">
        <f>SUM(J38-F38)</f>
        <v>81126.36000000002</v>
      </c>
      <c r="O38" s="30">
        <f>SUM(G38/C38)*100</f>
        <v>131.51900240542778</v>
      </c>
    </row>
    <row r="39" spans="1:15" ht="45" customHeight="1" outlineLevel="6">
      <c r="A39" s="22" t="s">
        <v>72</v>
      </c>
      <c r="B39" s="23" t="s">
        <v>73</v>
      </c>
      <c r="C39" s="24">
        <f>SUM(C40)</f>
        <v>0</v>
      </c>
      <c r="D39" s="24">
        <f aca="true" t="shared" si="18" ref="D39:N40">SUM(D40)</f>
        <v>0</v>
      </c>
      <c r="E39" s="24">
        <f t="shared" si="18"/>
        <v>0</v>
      </c>
      <c r="F39" s="24">
        <f t="shared" si="18"/>
        <v>0</v>
      </c>
      <c r="G39" s="24">
        <f t="shared" si="18"/>
        <v>10981.44</v>
      </c>
      <c r="H39" s="24">
        <f t="shared" si="18"/>
        <v>0</v>
      </c>
      <c r="I39" s="24">
        <f t="shared" si="18"/>
        <v>0</v>
      </c>
      <c r="J39" s="24">
        <f t="shared" si="18"/>
        <v>10981.44</v>
      </c>
      <c r="K39" s="24">
        <f t="shared" si="18"/>
        <v>10981.44</v>
      </c>
      <c r="L39" s="24">
        <f t="shared" si="18"/>
        <v>0</v>
      </c>
      <c r="M39" s="24">
        <f t="shared" si="18"/>
        <v>0</v>
      </c>
      <c r="N39" s="24">
        <f t="shared" si="18"/>
        <v>10981.44</v>
      </c>
      <c r="O39" s="25" t="e">
        <f t="shared" si="2"/>
        <v>#DIV/0!</v>
      </c>
    </row>
    <row r="40" spans="1:15" ht="48" customHeight="1" outlineLevel="2">
      <c r="A40" s="22" t="s">
        <v>74</v>
      </c>
      <c r="B40" s="23" t="s">
        <v>75</v>
      </c>
      <c r="C40" s="24">
        <f>SUM(C41)</f>
        <v>0</v>
      </c>
      <c r="D40" s="24">
        <f t="shared" si="18"/>
        <v>0</v>
      </c>
      <c r="E40" s="24">
        <f t="shared" si="18"/>
        <v>0</v>
      </c>
      <c r="F40" s="24">
        <f t="shared" si="18"/>
        <v>0</v>
      </c>
      <c r="G40" s="24">
        <f t="shared" si="18"/>
        <v>10981.44</v>
      </c>
      <c r="H40" s="24">
        <f t="shared" si="18"/>
        <v>0</v>
      </c>
      <c r="I40" s="24">
        <f t="shared" si="18"/>
        <v>0</v>
      </c>
      <c r="J40" s="24">
        <f t="shared" si="18"/>
        <v>10981.44</v>
      </c>
      <c r="K40" s="24">
        <f t="shared" si="18"/>
        <v>10981.44</v>
      </c>
      <c r="L40" s="24">
        <f t="shared" si="18"/>
        <v>0</v>
      </c>
      <c r="M40" s="24">
        <f t="shared" si="18"/>
        <v>0</v>
      </c>
      <c r="N40" s="24">
        <f t="shared" si="18"/>
        <v>10981.44</v>
      </c>
      <c r="O40" s="25" t="e">
        <f t="shared" si="2"/>
        <v>#DIV/0!</v>
      </c>
    </row>
    <row r="41" spans="1:15" ht="30" customHeight="1" outlineLevel="4">
      <c r="A41" s="26" t="s">
        <v>76</v>
      </c>
      <c r="B41" s="27" t="s">
        <v>77</v>
      </c>
      <c r="C41" s="28">
        <f>SUM(D41:F41)</f>
        <v>0</v>
      </c>
      <c r="D41" s="28"/>
      <c r="E41" s="28"/>
      <c r="F41" s="28"/>
      <c r="G41" s="28">
        <f>SUM(H41:J41)</f>
        <v>10981.44</v>
      </c>
      <c r="H41" s="28"/>
      <c r="I41" s="28"/>
      <c r="J41" s="28">
        <v>10981.44</v>
      </c>
      <c r="K41" s="28">
        <f>SUM(L41:N41)</f>
        <v>10981.44</v>
      </c>
      <c r="L41" s="28">
        <f>SUM(H41-D41)</f>
        <v>0</v>
      </c>
      <c r="M41" s="28">
        <f>SUM(I41-E41)</f>
        <v>0</v>
      </c>
      <c r="N41" s="28">
        <f>SUM(J41-F41)</f>
        <v>10981.44</v>
      </c>
      <c r="O41" s="30" t="e">
        <f>SUM(G41/C41)*100</f>
        <v>#DIV/0!</v>
      </c>
    </row>
    <row r="42" spans="1:15" ht="34.5" customHeight="1" outlineLevel="6">
      <c r="A42" s="22" t="s">
        <v>78</v>
      </c>
      <c r="B42" s="23" t="s">
        <v>79</v>
      </c>
      <c r="C42" s="24">
        <f>SUM(C43)</f>
        <v>69745.8</v>
      </c>
      <c r="D42" s="24">
        <f aca="true" t="shared" si="19" ref="D42:N43">SUM(D43)</f>
        <v>0</v>
      </c>
      <c r="E42" s="24">
        <f t="shared" si="19"/>
        <v>0</v>
      </c>
      <c r="F42" s="24">
        <f t="shared" si="19"/>
        <v>69745.8</v>
      </c>
      <c r="G42" s="24">
        <f t="shared" si="19"/>
        <v>173035.8</v>
      </c>
      <c r="H42" s="24">
        <f t="shared" si="19"/>
        <v>0</v>
      </c>
      <c r="I42" s="24">
        <f t="shared" si="19"/>
        <v>0</v>
      </c>
      <c r="J42" s="24">
        <f t="shared" si="19"/>
        <v>173035.8</v>
      </c>
      <c r="K42" s="24">
        <f t="shared" si="19"/>
        <v>103289.99999999999</v>
      </c>
      <c r="L42" s="24">
        <f t="shared" si="19"/>
        <v>0</v>
      </c>
      <c r="M42" s="24">
        <f t="shared" si="19"/>
        <v>0</v>
      </c>
      <c r="N42" s="24">
        <f t="shared" si="19"/>
        <v>103289.99999999999</v>
      </c>
      <c r="O42" s="25">
        <f t="shared" si="2"/>
        <v>248.09493905009333</v>
      </c>
    </row>
    <row r="43" spans="1:15" ht="63.75" customHeight="1" outlineLevel="6">
      <c r="A43" s="22" t="s">
        <v>80</v>
      </c>
      <c r="B43" s="23" t="s">
        <v>81</v>
      </c>
      <c r="C43" s="24">
        <f>SUM(C44)</f>
        <v>69745.8</v>
      </c>
      <c r="D43" s="24">
        <f t="shared" si="19"/>
        <v>0</v>
      </c>
      <c r="E43" s="24">
        <f t="shared" si="19"/>
        <v>0</v>
      </c>
      <c r="F43" s="24">
        <f t="shared" si="19"/>
        <v>69745.8</v>
      </c>
      <c r="G43" s="24">
        <f t="shared" si="19"/>
        <v>173035.8</v>
      </c>
      <c r="H43" s="24">
        <f t="shared" si="19"/>
        <v>0</v>
      </c>
      <c r="I43" s="24">
        <f t="shared" si="19"/>
        <v>0</v>
      </c>
      <c r="J43" s="24">
        <f t="shared" si="19"/>
        <v>173035.8</v>
      </c>
      <c r="K43" s="24">
        <f t="shared" si="19"/>
        <v>103289.99999999999</v>
      </c>
      <c r="L43" s="24">
        <f t="shared" si="19"/>
        <v>0</v>
      </c>
      <c r="M43" s="24">
        <f t="shared" si="19"/>
        <v>0</v>
      </c>
      <c r="N43" s="24">
        <f t="shared" si="19"/>
        <v>103289.99999999999</v>
      </c>
      <c r="O43" s="25">
        <f t="shared" si="2"/>
        <v>248.09493905009333</v>
      </c>
    </row>
    <row r="44" spans="1:15" ht="45.75" customHeight="1" outlineLevel="6">
      <c r="A44" s="26" t="s">
        <v>82</v>
      </c>
      <c r="B44" s="27" t="s">
        <v>83</v>
      </c>
      <c r="C44" s="28">
        <f>SUM(D44:F44)</f>
        <v>69745.8</v>
      </c>
      <c r="D44" s="28"/>
      <c r="E44" s="28"/>
      <c r="F44" s="28">
        <v>69745.8</v>
      </c>
      <c r="G44" s="28">
        <f>SUM(H44:J44)</f>
        <v>173035.8</v>
      </c>
      <c r="H44" s="28"/>
      <c r="I44" s="28"/>
      <c r="J44" s="28">
        <v>173035.8</v>
      </c>
      <c r="K44" s="28">
        <f>SUM(L44:N44)</f>
        <v>103289.99999999999</v>
      </c>
      <c r="L44" s="28">
        <f>SUM(H44-D44)</f>
        <v>0</v>
      </c>
      <c r="M44" s="28">
        <f>SUM(I44-E44)</f>
        <v>0</v>
      </c>
      <c r="N44" s="28">
        <f>SUM(J44-F44)</f>
        <v>103289.99999999999</v>
      </c>
      <c r="O44" s="30">
        <f>SUM(G44/C44)*100</f>
        <v>248.09493905009333</v>
      </c>
    </row>
    <row r="45" spans="1:15" ht="50.25" customHeight="1" outlineLevel="6">
      <c r="A45" s="22" t="s">
        <v>84</v>
      </c>
      <c r="B45" s="23" t="s">
        <v>85</v>
      </c>
      <c r="C45" s="35">
        <f>SUM(C46)</f>
        <v>0</v>
      </c>
      <c r="D45" s="35">
        <f aca="true" t="shared" si="20" ref="D45:N45">SUM(D46)</f>
        <v>0</v>
      </c>
      <c r="E45" s="35">
        <f t="shared" si="20"/>
        <v>0</v>
      </c>
      <c r="F45" s="35">
        <f t="shared" si="20"/>
        <v>0</v>
      </c>
      <c r="G45" s="35">
        <f t="shared" si="20"/>
        <v>0</v>
      </c>
      <c r="H45" s="35">
        <f t="shared" si="20"/>
        <v>0</v>
      </c>
      <c r="I45" s="35">
        <f t="shared" si="20"/>
        <v>0</v>
      </c>
      <c r="J45" s="35">
        <f t="shared" si="20"/>
        <v>0</v>
      </c>
      <c r="K45" s="35">
        <f t="shared" si="20"/>
        <v>0</v>
      </c>
      <c r="L45" s="35">
        <f t="shared" si="20"/>
        <v>0</v>
      </c>
      <c r="M45" s="35">
        <f t="shared" si="20"/>
        <v>0</v>
      </c>
      <c r="N45" s="35">
        <f t="shared" si="20"/>
        <v>0</v>
      </c>
      <c r="O45" s="25" t="e">
        <f t="shared" si="2"/>
        <v>#DIV/0!</v>
      </c>
    </row>
    <row r="46" spans="1:15" ht="99" customHeight="1" outlineLevel="6">
      <c r="A46" s="22" t="s">
        <v>86</v>
      </c>
      <c r="B46" s="23" t="s">
        <v>87</v>
      </c>
      <c r="C46" s="35">
        <f>SUM(C47:C48)</f>
        <v>0</v>
      </c>
      <c r="D46" s="35">
        <f aca="true" t="shared" si="21" ref="D46:N46">SUM(D47:D48)</f>
        <v>0</v>
      </c>
      <c r="E46" s="35">
        <f t="shared" si="21"/>
        <v>0</v>
      </c>
      <c r="F46" s="35">
        <f t="shared" si="21"/>
        <v>0</v>
      </c>
      <c r="G46" s="35">
        <f t="shared" si="21"/>
        <v>0</v>
      </c>
      <c r="H46" s="35">
        <f t="shared" si="21"/>
        <v>0</v>
      </c>
      <c r="I46" s="35">
        <f t="shared" si="21"/>
        <v>0</v>
      </c>
      <c r="J46" s="35">
        <f t="shared" si="21"/>
        <v>0</v>
      </c>
      <c r="K46" s="35">
        <f t="shared" si="21"/>
        <v>0</v>
      </c>
      <c r="L46" s="35">
        <f t="shared" si="21"/>
        <v>0</v>
      </c>
      <c r="M46" s="35">
        <f t="shared" si="21"/>
        <v>0</v>
      </c>
      <c r="N46" s="35">
        <f t="shared" si="21"/>
        <v>0</v>
      </c>
      <c r="O46" s="25" t="e">
        <f t="shared" si="2"/>
        <v>#DIV/0!</v>
      </c>
    </row>
    <row r="47" spans="1:15" ht="47.25" customHeight="1" outlineLevel="1">
      <c r="A47" s="26" t="s">
        <v>88</v>
      </c>
      <c r="B47" s="27" t="s">
        <v>89</v>
      </c>
      <c r="C47" s="28">
        <f>SUM(D47:F47)</f>
        <v>0</v>
      </c>
      <c r="D47" s="28"/>
      <c r="E47" s="28"/>
      <c r="F47" s="28"/>
      <c r="G47" s="28">
        <f>SUM(H47:J47)</f>
        <v>0</v>
      </c>
      <c r="H47" s="28"/>
      <c r="I47" s="28"/>
      <c r="J47" s="28"/>
      <c r="K47" s="28">
        <f>SUM(L47:N47)</f>
        <v>0</v>
      </c>
      <c r="L47" s="28">
        <f aca="true" t="shared" si="22" ref="L47:N48">SUM(H47-D47)</f>
        <v>0</v>
      </c>
      <c r="M47" s="28">
        <f t="shared" si="22"/>
        <v>0</v>
      </c>
      <c r="N47" s="28">
        <f t="shared" si="22"/>
        <v>0</v>
      </c>
      <c r="O47" s="30" t="e">
        <f>SUM(G47/C47)*100</f>
        <v>#DIV/0!</v>
      </c>
    </row>
    <row r="48" spans="1:15" ht="51" customHeight="1" outlineLevel="2">
      <c r="A48" s="26" t="s">
        <v>90</v>
      </c>
      <c r="B48" s="27" t="s">
        <v>91</v>
      </c>
      <c r="C48" s="28">
        <f>SUM(D48:F48)</f>
        <v>0</v>
      </c>
      <c r="D48" s="28"/>
      <c r="E48" s="28"/>
      <c r="F48" s="28"/>
      <c r="G48" s="28">
        <f>SUM(H48:J48)</f>
        <v>0</v>
      </c>
      <c r="H48" s="28"/>
      <c r="I48" s="28"/>
      <c r="J48" s="28"/>
      <c r="K48" s="28">
        <f>SUM(L48:N48)</f>
        <v>0</v>
      </c>
      <c r="L48" s="28">
        <f t="shared" si="22"/>
        <v>0</v>
      </c>
      <c r="M48" s="28">
        <f t="shared" si="22"/>
        <v>0</v>
      </c>
      <c r="N48" s="28">
        <f t="shared" si="22"/>
        <v>0</v>
      </c>
      <c r="O48" s="36" t="e">
        <f>SUM(G48/C48)*100</f>
        <v>#DIV/0!</v>
      </c>
    </row>
    <row r="49" spans="1:15" ht="124.5" customHeight="1" outlineLevel="4">
      <c r="A49" s="22" t="s">
        <v>92</v>
      </c>
      <c r="B49" s="23" t="s">
        <v>93</v>
      </c>
      <c r="C49" s="24">
        <f>SUM(C50+C53+C57)</f>
        <v>3781668.55</v>
      </c>
      <c r="D49" s="24">
        <f aca="true" t="shared" si="23" ref="D49:N49">SUM(D50+D53+D57)</f>
        <v>0</v>
      </c>
      <c r="E49" s="24">
        <f t="shared" si="23"/>
        <v>0</v>
      </c>
      <c r="F49" s="24">
        <f t="shared" si="23"/>
        <v>3781668.55</v>
      </c>
      <c r="G49" s="24">
        <f t="shared" si="23"/>
        <v>452131.9600000001</v>
      </c>
      <c r="H49" s="24">
        <f t="shared" si="23"/>
        <v>0</v>
      </c>
      <c r="I49" s="24">
        <f t="shared" si="23"/>
        <v>0</v>
      </c>
      <c r="J49" s="24">
        <f t="shared" si="23"/>
        <v>452131.9600000001</v>
      </c>
      <c r="K49" s="24">
        <f t="shared" si="23"/>
        <v>2760540.75</v>
      </c>
      <c r="L49" s="24">
        <f t="shared" si="23"/>
        <v>0</v>
      </c>
      <c r="M49" s="24">
        <f t="shared" si="23"/>
        <v>0</v>
      </c>
      <c r="N49" s="24">
        <f t="shared" si="23"/>
        <v>2760540.75</v>
      </c>
      <c r="O49" s="25">
        <f t="shared" si="2"/>
        <v>11.955885451674503</v>
      </c>
    </row>
    <row r="50" spans="1:15" ht="93" customHeight="1" outlineLevel="6">
      <c r="A50" s="22" t="s">
        <v>94</v>
      </c>
      <c r="B50" s="23" t="s">
        <v>95</v>
      </c>
      <c r="C50" s="24">
        <f>SUM(C51)</f>
        <v>3341085.69</v>
      </c>
      <c r="D50" s="24">
        <f aca="true" t="shared" si="24" ref="D50:N51">SUM(D51)</f>
        <v>0</v>
      </c>
      <c r="E50" s="24">
        <f t="shared" si="24"/>
        <v>0</v>
      </c>
      <c r="F50" s="24">
        <f t="shared" si="24"/>
        <v>3341085.69</v>
      </c>
      <c r="G50" s="24">
        <f t="shared" si="24"/>
        <v>0</v>
      </c>
      <c r="H50" s="24">
        <f t="shared" si="24"/>
        <v>0</v>
      </c>
      <c r="I50" s="24">
        <f t="shared" si="24"/>
        <v>0</v>
      </c>
      <c r="J50" s="24">
        <f t="shared" si="24"/>
        <v>0</v>
      </c>
      <c r="K50" s="24">
        <f t="shared" si="24"/>
        <v>2748991.65</v>
      </c>
      <c r="L50" s="24">
        <f t="shared" si="24"/>
        <v>0</v>
      </c>
      <c r="M50" s="24">
        <f t="shared" si="24"/>
        <v>0</v>
      </c>
      <c r="N50" s="24">
        <f t="shared" si="24"/>
        <v>2748991.65</v>
      </c>
      <c r="O50" s="25">
        <f t="shared" si="2"/>
        <v>0</v>
      </c>
    </row>
    <row r="51" spans="1:15" ht="64.5" customHeight="1" outlineLevel="6">
      <c r="A51" s="22" t="s">
        <v>96</v>
      </c>
      <c r="B51" s="23" t="s">
        <v>97</v>
      </c>
      <c r="C51" s="24">
        <f>SUM(C52)</f>
        <v>3341085.69</v>
      </c>
      <c r="D51" s="24">
        <f t="shared" si="24"/>
        <v>0</v>
      </c>
      <c r="E51" s="24">
        <f t="shared" si="24"/>
        <v>0</v>
      </c>
      <c r="F51" s="24">
        <f t="shared" si="24"/>
        <v>3341085.69</v>
      </c>
      <c r="G51" s="24">
        <f t="shared" si="24"/>
        <v>0</v>
      </c>
      <c r="H51" s="24">
        <f t="shared" si="24"/>
        <v>0</v>
      </c>
      <c r="I51" s="24">
        <f t="shared" si="24"/>
        <v>0</v>
      </c>
      <c r="J51" s="24">
        <f t="shared" si="24"/>
        <v>0</v>
      </c>
      <c r="K51" s="24">
        <f t="shared" si="24"/>
        <v>2748991.65</v>
      </c>
      <c r="L51" s="24">
        <f t="shared" si="24"/>
        <v>0</v>
      </c>
      <c r="M51" s="24">
        <f t="shared" si="24"/>
        <v>0</v>
      </c>
      <c r="N51" s="24">
        <f t="shared" si="24"/>
        <v>2748991.65</v>
      </c>
      <c r="O51" s="25">
        <f t="shared" si="2"/>
        <v>0</v>
      </c>
    </row>
    <row r="52" spans="1:15" ht="96.75" customHeight="1" outlineLevel="6">
      <c r="A52" s="26" t="s">
        <v>98</v>
      </c>
      <c r="B52" s="27" t="s">
        <v>99</v>
      </c>
      <c r="C52" s="28">
        <f>SUM(D52:F52)</f>
        <v>3341085.69</v>
      </c>
      <c r="D52" s="28"/>
      <c r="E52" s="28"/>
      <c r="F52" s="28">
        <v>3341085.69</v>
      </c>
      <c r="G52" s="28">
        <f>SUM(H52:J52)</f>
        <v>0</v>
      </c>
      <c r="H52" s="28"/>
      <c r="I52" s="28"/>
      <c r="J52" s="28"/>
      <c r="K52" s="28">
        <v>2748991.65</v>
      </c>
      <c r="L52" s="28">
        <v>0</v>
      </c>
      <c r="M52" s="28">
        <v>0</v>
      </c>
      <c r="N52" s="28">
        <v>2748991.65</v>
      </c>
      <c r="O52" s="30">
        <f t="shared" si="2"/>
        <v>0</v>
      </c>
    </row>
    <row r="53" spans="1:15" ht="19.5" customHeight="1" outlineLevel="6">
      <c r="A53" s="22" t="s">
        <v>100</v>
      </c>
      <c r="B53" s="23" t="s">
        <v>101</v>
      </c>
      <c r="C53" s="24">
        <f>SUM(C54)</f>
        <v>332047.58</v>
      </c>
      <c r="D53" s="24">
        <f aca="true" t="shared" si="25" ref="D53:N53">SUM(D54)</f>
        <v>0</v>
      </c>
      <c r="E53" s="24">
        <f t="shared" si="25"/>
        <v>0</v>
      </c>
      <c r="F53" s="24">
        <f t="shared" si="25"/>
        <v>332047.58</v>
      </c>
      <c r="G53" s="24">
        <f t="shared" si="25"/>
        <v>0</v>
      </c>
      <c r="H53" s="24">
        <f t="shared" si="25"/>
        <v>0</v>
      </c>
      <c r="I53" s="24">
        <f t="shared" si="25"/>
        <v>0</v>
      </c>
      <c r="J53" s="24">
        <f t="shared" si="25"/>
        <v>0</v>
      </c>
      <c r="K53" s="24">
        <f t="shared" si="25"/>
        <v>-332047.58</v>
      </c>
      <c r="L53" s="24">
        <f t="shared" si="25"/>
        <v>0</v>
      </c>
      <c r="M53" s="24">
        <f t="shared" si="25"/>
        <v>0</v>
      </c>
      <c r="N53" s="24">
        <f t="shared" si="25"/>
        <v>-332047.58</v>
      </c>
      <c r="O53" s="25">
        <f t="shared" si="2"/>
        <v>0</v>
      </c>
    </row>
    <row r="54" spans="1:15" ht="62.25" customHeight="1" outlineLevel="6">
      <c r="A54" s="22" t="s">
        <v>102</v>
      </c>
      <c r="B54" s="23" t="s">
        <v>103</v>
      </c>
      <c r="C54" s="24">
        <f>SUM(C55:C56)</f>
        <v>332047.58</v>
      </c>
      <c r="D54" s="24">
        <f aca="true" t="shared" si="26" ref="D54:N54">SUM(D55:D56)</f>
        <v>0</v>
      </c>
      <c r="E54" s="24">
        <f t="shared" si="26"/>
        <v>0</v>
      </c>
      <c r="F54" s="24">
        <f t="shared" si="26"/>
        <v>332047.58</v>
      </c>
      <c r="G54" s="24">
        <f t="shared" si="26"/>
        <v>0</v>
      </c>
      <c r="H54" s="24">
        <f t="shared" si="26"/>
        <v>0</v>
      </c>
      <c r="I54" s="24">
        <f t="shared" si="26"/>
        <v>0</v>
      </c>
      <c r="J54" s="24">
        <f t="shared" si="26"/>
        <v>0</v>
      </c>
      <c r="K54" s="24">
        <f t="shared" si="26"/>
        <v>-332047.58</v>
      </c>
      <c r="L54" s="24">
        <f t="shared" si="26"/>
        <v>0</v>
      </c>
      <c r="M54" s="24">
        <f t="shared" si="26"/>
        <v>0</v>
      </c>
      <c r="N54" s="24">
        <f t="shared" si="26"/>
        <v>-332047.58</v>
      </c>
      <c r="O54" s="25">
        <f t="shared" si="2"/>
        <v>0</v>
      </c>
    </row>
    <row r="55" spans="1:15" ht="33" customHeight="1" outlineLevel="6">
      <c r="A55" s="26" t="s">
        <v>104</v>
      </c>
      <c r="B55" s="27" t="s">
        <v>105</v>
      </c>
      <c r="C55" s="28">
        <f>SUM(D55:F55)</f>
        <v>313341.02</v>
      </c>
      <c r="D55" s="28"/>
      <c r="E55" s="28"/>
      <c r="F55" s="28">
        <v>313341.02</v>
      </c>
      <c r="G55" s="28">
        <f>SUM(H55:J55)</f>
        <v>0</v>
      </c>
      <c r="H55" s="28"/>
      <c r="I55" s="28"/>
      <c r="J55" s="28"/>
      <c r="K55" s="28">
        <f>SUM(L55:N55)</f>
        <v>-313341.02</v>
      </c>
      <c r="L55" s="28">
        <f aca="true" t="shared" si="27" ref="L55:N56">SUM(H55-D55)</f>
        <v>0</v>
      </c>
      <c r="M55" s="28">
        <f t="shared" si="27"/>
        <v>0</v>
      </c>
      <c r="N55" s="28">
        <f t="shared" si="27"/>
        <v>-313341.02</v>
      </c>
      <c r="O55" s="30">
        <f t="shared" si="2"/>
        <v>0</v>
      </c>
    </row>
    <row r="56" spans="1:15" ht="63.75" customHeight="1" outlineLevel="2">
      <c r="A56" s="26" t="s">
        <v>106</v>
      </c>
      <c r="B56" s="27" t="s">
        <v>107</v>
      </c>
      <c r="C56" s="28">
        <f>SUM(D56:F56)</f>
        <v>18706.56</v>
      </c>
      <c r="D56" s="28"/>
      <c r="E56" s="28"/>
      <c r="F56" s="28">
        <v>18706.56</v>
      </c>
      <c r="G56" s="28">
        <f>SUM(H56:J56)</f>
        <v>0</v>
      </c>
      <c r="H56" s="28"/>
      <c r="I56" s="28"/>
      <c r="J56" s="28"/>
      <c r="K56" s="28">
        <f>SUM(L56:N56)</f>
        <v>-18706.56</v>
      </c>
      <c r="L56" s="28">
        <f t="shared" si="27"/>
        <v>0</v>
      </c>
      <c r="M56" s="28">
        <f t="shared" si="27"/>
        <v>0</v>
      </c>
      <c r="N56" s="28">
        <f t="shared" si="27"/>
        <v>-18706.56</v>
      </c>
      <c r="O56" s="30">
        <f t="shared" si="2"/>
        <v>0</v>
      </c>
    </row>
    <row r="57" spans="1:15" ht="83.25" customHeight="1" outlineLevel="4">
      <c r="A57" s="22" t="s">
        <v>108</v>
      </c>
      <c r="B57" s="23" t="s">
        <v>109</v>
      </c>
      <c r="C57" s="24">
        <f>SUM(C58+C61)</f>
        <v>108535.28</v>
      </c>
      <c r="D57" s="24">
        <f aca="true" t="shared" si="28" ref="D57:N57">SUM(D58+D61)</f>
        <v>0</v>
      </c>
      <c r="E57" s="24">
        <f t="shared" si="28"/>
        <v>0</v>
      </c>
      <c r="F57" s="24">
        <f t="shared" si="28"/>
        <v>108535.28</v>
      </c>
      <c r="G57" s="24">
        <f t="shared" si="28"/>
        <v>452131.9600000001</v>
      </c>
      <c r="H57" s="24">
        <f t="shared" si="28"/>
        <v>0</v>
      </c>
      <c r="I57" s="24">
        <f t="shared" si="28"/>
        <v>0</v>
      </c>
      <c r="J57" s="24">
        <f t="shared" si="28"/>
        <v>452131.9600000001</v>
      </c>
      <c r="K57" s="24">
        <f t="shared" si="28"/>
        <v>343596.68000000005</v>
      </c>
      <c r="L57" s="24">
        <f t="shared" si="28"/>
        <v>0</v>
      </c>
      <c r="M57" s="24">
        <f t="shared" si="28"/>
        <v>0</v>
      </c>
      <c r="N57" s="24">
        <f t="shared" si="28"/>
        <v>343596.68000000005</v>
      </c>
      <c r="O57" s="25">
        <f t="shared" si="2"/>
        <v>416.57602947170733</v>
      </c>
    </row>
    <row r="58" spans="1:15" ht="33.75" customHeight="1" outlineLevel="6">
      <c r="A58" s="22" t="s">
        <v>110</v>
      </c>
      <c r="B58" s="23" t="s">
        <v>111</v>
      </c>
      <c r="C58" s="24">
        <f>SUM(C59:C60)</f>
        <v>62046.77</v>
      </c>
      <c r="D58" s="24">
        <f aca="true" t="shared" si="29" ref="D58:N58">SUM(D59:D60)</f>
        <v>0</v>
      </c>
      <c r="E58" s="24">
        <f t="shared" si="29"/>
        <v>0</v>
      </c>
      <c r="F58" s="24">
        <f t="shared" si="29"/>
        <v>62046.77</v>
      </c>
      <c r="G58" s="24">
        <f t="shared" si="29"/>
        <v>355303.11000000004</v>
      </c>
      <c r="H58" s="24">
        <f t="shared" si="29"/>
        <v>0</v>
      </c>
      <c r="I58" s="24">
        <f t="shared" si="29"/>
        <v>0</v>
      </c>
      <c r="J58" s="24">
        <f t="shared" si="29"/>
        <v>355303.11000000004</v>
      </c>
      <c r="K58" s="24">
        <f t="shared" si="29"/>
        <v>293256.34</v>
      </c>
      <c r="L58" s="24">
        <f t="shared" si="29"/>
        <v>0</v>
      </c>
      <c r="M58" s="24">
        <f t="shared" si="29"/>
        <v>0</v>
      </c>
      <c r="N58" s="24">
        <f t="shared" si="29"/>
        <v>293256.34</v>
      </c>
      <c r="O58" s="25">
        <f t="shared" si="2"/>
        <v>572.6375603435926</v>
      </c>
    </row>
    <row r="59" spans="1:15" ht="33" customHeight="1" outlineLevel="6">
      <c r="A59" s="26" t="s">
        <v>112</v>
      </c>
      <c r="B59" s="27" t="s">
        <v>113</v>
      </c>
      <c r="C59" s="28">
        <f>SUM(D59:F59)</f>
        <v>0</v>
      </c>
      <c r="D59" s="28"/>
      <c r="E59" s="28"/>
      <c r="F59" s="28"/>
      <c r="G59" s="28">
        <f>SUM(H59:J59)</f>
        <v>302218.96</v>
      </c>
      <c r="H59" s="28"/>
      <c r="I59" s="28"/>
      <c r="J59" s="28">
        <v>302218.96</v>
      </c>
      <c r="K59" s="28">
        <f>SUM(L59:N59)</f>
        <v>302218.96</v>
      </c>
      <c r="L59" s="28">
        <f aca="true" t="shared" si="30" ref="L59:N60">SUM(H59-D59)</f>
        <v>0</v>
      </c>
      <c r="M59" s="28">
        <f t="shared" si="30"/>
        <v>0</v>
      </c>
      <c r="N59" s="28">
        <f t="shared" si="30"/>
        <v>302218.96</v>
      </c>
      <c r="O59" s="30" t="e">
        <f t="shared" si="2"/>
        <v>#DIV/0!</v>
      </c>
    </row>
    <row r="60" spans="1:15" ht="45.75" customHeight="1" outlineLevel="2">
      <c r="A60" s="26" t="s">
        <v>114</v>
      </c>
      <c r="B60" s="27" t="s">
        <v>115</v>
      </c>
      <c r="C60" s="28">
        <f>SUM(D60:F60)</f>
        <v>62046.77</v>
      </c>
      <c r="D60" s="28"/>
      <c r="E60" s="28"/>
      <c r="F60" s="28">
        <v>62046.77</v>
      </c>
      <c r="G60" s="28">
        <f>SUM(H60:J60)</f>
        <v>53084.15</v>
      </c>
      <c r="H60" s="28"/>
      <c r="I60" s="28"/>
      <c r="J60" s="28">
        <v>53084.15</v>
      </c>
      <c r="K60" s="28">
        <f>SUM(L60:N60)</f>
        <v>-8962.619999999995</v>
      </c>
      <c r="L60" s="28">
        <f t="shared" si="30"/>
        <v>0</v>
      </c>
      <c r="M60" s="28">
        <f t="shared" si="30"/>
        <v>0</v>
      </c>
      <c r="N60" s="28">
        <f t="shared" si="30"/>
        <v>-8962.619999999995</v>
      </c>
      <c r="O60" s="30">
        <f t="shared" si="2"/>
        <v>85.55505790228888</v>
      </c>
    </row>
    <row r="61" spans="1:15" ht="66" customHeight="1" outlineLevel="4">
      <c r="A61" s="22" t="s">
        <v>116</v>
      </c>
      <c r="B61" s="23" t="s">
        <v>117</v>
      </c>
      <c r="C61" s="24">
        <f>SUM(C62)</f>
        <v>46488.51</v>
      </c>
      <c r="D61" s="24">
        <f aca="true" t="shared" si="31" ref="D61:N61">SUM(D62)</f>
        <v>0</v>
      </c>
      <c r="E61" s="24">
        <f t="shared" si="31"/>
        <v>0</v>
      </c>
      <c r="F61" s="24">
        <f t="shared" si="31"/>
        <v>46488.51</v>
      </c>
      <c r="G61" s="24">
        <f t="shared" si="31"/>
        <v>96828.85</v>
      </c>
      <c r="H61" s="24">
        <f t="shared" si="31"/>
        <v>0</v>
      </c>
      <c r="I61" s="24">
        <f t="shared" si="31"/>
        <v>0</v>
      </c>
      <c r="J61" s="24">
        <f t="shared" si="31"/>
        <v>96828.85</v>
      </c>
      <c r="K61" s="24">
        <f t="shared" si="31"/>
        <v>50340.340000000004</v>
      </c>
      <c r="L61" s="24">
        <f t="shared" si="31"/>
        <v>0</v>
      </c>
      <c r="M61" s="24">
        <f t="shared" si="31"/>
        <v>0</v>
      </c>
      <c r="N61" s="24">
        <f t="shared" si="31"/>
        <v>50340.340000000004</v>
      </c>
      <c r="O61" s="25">
        <f t="shared" si="2"/>
        <v>208.28555270969105</v>
      </c>
    </row>
    <row r="62" spans="1:15" ht="65.25" customHeight="1" outlineLevel="6">
      <c r="A62" s="26" t="s">
        <v>118</v>
      </c>
      <c r="B62" s="27" t="s">
        <v>119</v>
      </c>
      <c r="C62" s="28">
        <f>SUM(D62:F62)</f>
        <v>46488.51</v>
      </c>
      <c r="D62" s="28"/>
      <c r="E62" s="28"/>
      <c r="F62" s="28">
        <v>46488.51</v>
      </c>
      <c r="G62" s="28">
        <f>SUM(H62:J62)</f>
        <v>96828.85</v>
      </c>
      <c r="H62" s="28"/>
      <c r="I62" s="28"/>
      <c r="J62" s="28">
        <v>96828.85</v>
      </c>
      <c r="K62" s="28">
        <f>SUM(L62:N62)</f>
        <v>50340.340000000004</v>
      </c>
      <c r="L62" s="28">
        <f>SUM(H62-D62)</f>
        <v>0</v>
      </c>
      <c r="M62" s="28">
        <f>SUM(I62-E62)</f>
        <v>0</v>
      </c>
      <c r="N62" s="28">
        <f>SUM(J62-F62)</f>
        <v>50340.340000000004</v>
      </c>
      <c r="O62" s="30">
        <f t="shared" si="2"/>
        <v>208.28555270969105</v>
      </c>
    </row>
    <row r="63" spans="1:15" ht="66.75" customHeight="1" outlineLevel="6">
      <c r="A63" s="22" t="s">
        <v>120</v>
      </c>
      <c r="B63" s="23" t="s">
        <v>121</v>
      </c>
      <c r="C63" s="24">
        <f>SUM(C64+C67)</f>
        <v>6140.4</v>
      </c>
      <c r="D63" s="24">
        <f aca="true" t="shared" si="32" ref="D63:N63">SUM(D64+D67)</f>
        <v>0</v>
      </c>
      <c r="E63" s="24">
        <f t="shared" si="32"/>
        <v>0</v>
      </c>
      <c r="F63" s="24">
        <f t="shared" si="32"/>
        <v>6140.4</v>
      </c>
      <c r="G63" s="24">
        <f t="shared" si="32"/>
        <v>10018</v>
      </c>
      <c r="H63" s="24">
        <f t="shared" si="32"/>
        <v>0</v>
      </c>
      <c r="I63" s="24">
        <f t="shared" si="32"/>
        <v>0</v>
      </c>
      <c r="J63" s="24">
        <f t="shared" si="32"/>
        <v>10018</v>
      </c>
      <c r="K63" s="24">
        <f t="shared" si="32"/>
        <v>3877.6000000000004</v>
      </c>
      <c r="L63" s="24">
        <f t="shared" si="32"/>
        <v>0</v>
      </c>
      <c r="M63" s="24">
        <f t="shared" si="32"/>
        <v>0</v>
      </c>
      <c r="N63" s="24">
        <f t="shared" si="32"/>
        <v>3877.6000000000004</v>
      </c>
      <c r="O63" s="25">
        <f t="shared" si="2"/>
        <v>163.14898052244155</v>
      </c>
    </row>
    <row r="64" spans="1:15" ht="34.5" customHeight="1" outlineLevel="6">
      <c r="A64" s="22" t="s">
        <v>122</v>
      </c>
      <c r="B64" s="23" t="s">
        <v>123</v>
      </c>
      <c r="C64" s="24">
        <f>SUM(C65)</f>
        <v>0</v>
      </c>
      <c r="D64" s="24">
        <f aca="true" t="shared" si="33" ref="D64:N64">SUM(D65)</f>
        <v>0</v>
      </c>
      <c r="E64" s="24">
        <f t="shared" si="33"/>
        <v>0</v>
      </c>
      <c r="F64" s="24">
        <f t="shared" si="33"/>
        <v>0</v>
      </c>
      <c r="G64" s="24">
        <f t="shared" si="33"/>
        <v>10018</v>
      </c>
      <c r="H64" s="24">
        <f t="shared" si="33"/>
        <v>0</v>
      </c>
      <c r="I64" s="24">
        <f t="shared" si="33"/>
        <v>0</v>
      </c>
      <c r="J64" s="24">
        <f t="shared" si="33"/>
        <v>10018</v>
      </c>
      <c r="K64" s="24">
        <f t="shared" si="33"/>
        <v>10018</v>
      </c>
      <c r="L64" s="24">
        <f t="shared" si="33"/>
        <v>0</v>
      </c>
      <c r="M64" s="24">
        <f t="shared" si="33"/>
        <v>0</v>
      </c>
      <c r="N64" s="24">
        <f t="shared" si="33"/>
        <v>10018</v>
      </c>
      <c r="O64" s="25" t="e">
        <f t="shared" si="2"/>
        <v>#DIV/0!</v>
      </c>
    </row>
    <row r="65" spans="1:15" ht="36" customHeight="1" outlineLevel="6">
      <c r="A65" s="22" t="s">
        <v>124</v>
      </c>
      <c r="B65" s="23" t="s">
        <v>125</v>
      </c>
      <c r="C65" s="24">
        <f>SUM(C66)</f>
        <v>0</v>
      </c>
      <c r="D65" s="24">
        <f aca="true" t="shared" si="34" ref="D65:N65">SUM(D66)</f>
        <v>0</v>
      </c>
      <c r="E65" s="24">
        <f t="shared" si="34"/>
        <v>0</v>
      </c>
      <c r="F65" s="24">
        <f t="shared" si="34"/>
        <v>0</v>
      </c>
      <c r="G65" s="24">
        <f t="shared" si="34"/>
        <v>10018</v>
      </c>
      <c r="H65" s="24">
        <f t="shared" si="34"/>
        <v>0</v>
      </c>
      <c r="I65" s="24">
        <f t="shared" si="34"/>
        <v>0</v>
      </c>
      <c r="J65" s="24">
        <f t="shared" si="34"/>
        <v>10018</v>
      </c>
      <c r="K65" s="24">
        <f t="shared" si="34"/>
        <v>10018</v>
      </c>
      <c r="L65" s="24">
        <f t="shared" si="34"/>
        <v>0</v>
      </c>
      <c r="M65" s="24">
        <f t="shared" si="34"/>
        <v>0</v>
      </c>
      <c r="N65" s="24">
        <f t="shared" si="34"/>
        <v>10018</v>
      </c>
      <c r="O65" s="25" t="e">
        <f t="shared" si="2"/>
        <v>#DIV/0!</v>
      </c>
    </row>
    <row r="66" spans="1:15" ht="49.5" customHeight="1" outlineLevel="6">
      <c r="A66" s="26" t="s">
        <v>126</v>
      </c>
      <c r="B66" s="27" t="s">
        <v>127</v>
      </c>
      <c r="C66" s="28">
        <f>SUM(D66:F66)</f>
        <v>0</v>
      </c>
      <c r="D66" s="28"/>
      <c r="E66" s="28"/>
      <c r="F66" s="28"/>
      <c r="G66" s="28">
        <f>SUM(H66:J66)</f>
        <v>10018</v>
      </c>
      <c r="H66" s="28"/>
      <c r="I66" s="28"/>
      <c r="J66" s="28">
        <v>10018</v>
      </c>
      <c r="K66" s="28">
        <f>SUM(L66:N66)</f>
        <v>10018</v>
      </c>
      <c r="L66" s="28">
        <f>SUM(H66-D66)</f>
        <v>0</v>
      </c>
      <c r="M66" s="28">
        <f>SUM(I66-E66)</f>
        <v>0</v>
      </c>
      <c r="N66" s="28">
        <f>SUM(J66-F66)</f>
        <v>10018</v>
      </c>
      <c r="O66" s="30" t="e">
        <f t="shared" si="2"/>
        <v>#DIV/0!</v>
      </c>
    </row>
    <row r="67" spans="1:15" ht="46.5" customHeight="1" outlineLevel="6">
      <c r="A67" s="22" t="s">
        <v>128</v>
      </c>
      <c r="B67" s="23" t="s">
        <v>129</v>
      </c>
      <c r="C67" s="24">
        <f>SUM(C68)</f>
        <v>6140.4</v>
      </c>
      <c r="D67" s="24">
        <f aca="true" t="shared" si="35" ref="D67:N68">SUM(D68)</f>
        <v>0</v>
      </c>
      <c r="E67" s="24">
        <f t="shared" si="35"/>
        <v>0</v>
      </c>
      <c r="F67" s="24">
        <f t="shared" si="35"/>
        <v>6140.4</v>
      </c>
      <c r="G67" s="24">
        <f t="shared" si="35"/>
        <v>0</v>
      </c>
      <c r="H67" s="24">
        <f t="shared" si="35"/>
        <v>0</v>
      </c>
      <c r="I67" s="24">
        <f t="shared" si="35"/>
        <v>0</v>
      </c>
      <c r="J67" s="24">
        <f t="shared" si="35"/>
        <v>0</v>
      </c>
      <c r="K67" s="24">
        <f t="shared" si="35"/>
        <v>-6140.4</v>
      </c>
      <c r="L67" s="24">
        <f t="shared" si="35"/>
        <v>0</v>
      </c>
      <c r="M67" s="24">
        <f t="shared" si="35"/>
        <v>0</v>
      </c>
      <c r="N67" s="24">
        <f t="shared" si="35"/>
        <v>-6140.4</v>
      </c>
      <c r="O67" s="25">
        <f t="shared" si="2"/>
        <v>0</v>
      </c>
    </row>
    <row r="68" spans="1:15" ht="63.75" customHeight="1" outlineLevel="6">
      <c r="A68" s="22" t="s">
        <v>130</v>
      </c>
      <c r="B68" s="23" t="s">
        <v>131</v>
      </c>
      <c r="C68" s="24">
        <f>SUM(C69)</f>
        <v>6140.4</v>
      </c>
      <c r="D68" s="24">
        <f t="shared" si="35"/>
        <v>0</v>
      </c>
      <c r="E68" s="24">
        <f t="shared" si="35"/>
        <v>0</v>
      </c>
      <c r="F68" s="24">
        <f t="shared" si="35"/>
        <v>6140.4</v>
      </c>
      <c r="G68" s="24">
        <f t="shared" si="35"/>
        <v>0</v>
      </c>
      <c r="H68" s="24">
        <f t="shared" si="35"/>
        <v>0</v>
      </c>
      <c r="I68" s="24">
        <f t="shared" si="35"/>
        <v>0</v>
      </c>
      <c r="J68" s="24">
        <f t="shared" si="35"/>
        <v>0</v>
      </c>
      <c r="K68" s="24">
        <f t="shared" si="35"/>
        <v>-6140.4</v>
      </c>
      <c r="L68" s="24">
        <f t="shared" si="35"/>
        <v>0</v>
      </c>
      <c r="M68" s="24">
        <f t="shared" si="35"/>
        <v>0</v>
      </c>
      <c r="N68" s="24">
        <f t="shared" si="35"/>
        <v>-6140.4</v>
      </c>
      <c r="O68" s="25">
        <f t="shared" si="2"/>
        <v>0</v>
      </c>
    </row>
    <row r="69" spans="1:15" ht="48.75" customHeight="1" outlineLevel="6">
      <c r="A69" s="26" t="s">
        <v>132</v>
      </c>
      <c r="B69" s="27" t="s">
        <v>133</v>
      </c>
      <c r="C69" s="28">
        <f>SUM(D69:F69)</f>
        <v>6140.4</v>
      </c>
      <c r="D69" s="28"/>
      <c r="E69" s="28"/>
      <c r="F69" s="28">
        <v>6140.4</v>
      </c>
      <c r="G69" s="28">
        <f>SUM(H69:J69)</f>
        <v>0</v>
      </c>
      <c r="H69" s="28"/>
      <c r="I69" s="28"/>
      <c r="J69" s="28"/>
      <c r="K69" s="28">
        <f>SUM(L69:N69)</f>
        <v>-6140.4</v>
      </c>
      <c r="L69" s="28">
        <f>SUM(H69-D69)</f>
        <v>0</v>
      </c>
      <c r="M69" s="28">
        <f>SUM(I69-E69)</f>
        <v>0</v>
      </c>
      <c r="N69" s="28">
        <f>SUM(J69-F69)</f>
        <v>-6140.4</v>
      </c>
      <c r="O69" s="30">
        <f t="shared" si="2"/>
        <v>0</v>
      </c>
    </row>
    <row r="70" spans="1:15" ht="78.75" customHeight="1" outlineLevel="6">
      <c r="A70" s="22" t="s">
        <v>134</v>
      </c>
      <c r="B70" s="23" t="s">
        <v>135</v>
      </c>
      <c r="C70" s="24">
        <f>SUM(C71)</f>
        <v>0</v>
      </c>
      <c r="D70" s="24">
        <f aca="true" t="shared" si="36" ref="D70:N71">SUM(D71)</f>
        <v>0</v>
      </c>
      <c r="E70" s="24">
        <f t="shared" si="36"/>
        <v>0</v>
      </c>
      <c r="F70" s="24">
        <f t="shared" si="36"/>
        <v>0</v>
      </c>
      <c r="G70" s="24">
        <f t="shared" si="36"/>
        <v>492321.91</v>
      </c>
      <c r="H70" s="24">
        <f t="shared" si="36"/>
        <v>0</v>
      </c>
      <c r="I70" s="24">
        <f t="shared" si="36"/>
        <v>0</v>
      </c>
      <c r="J70" s="24">
        <f t="shared" si="36"/>
        <v>492321.91</v>
      </c>
      <c r="K70" s="24">
        <f t="shared" si="36"/>
        <v>492321.91</v>
      </c>
      <c r="L70" s="24">
        <f t="shared" si="36"/>
        <v>0</v>
      </c>
      <c r="M70" s="24">
        <f t="shared" si="36"/>
        <v>0</v>
      </c>
      <c r="N70" s="24">
        <f t="shared" si="36"/>
        <v>492321.91</v>
      </c>
      <c r="O70" s="25" t="e">
        <f t="shared" si="2"/>
        <v>#DIV/0!</v>
      </c>
    </row>
    <row r="71" spans="1:15" ht="64.5" customHeight="1" outlineLevel="6">
      <c r="A71" s="22" t="s">
        <v>136</v>
      </c>
      <c r="B71" s="23" t="s">
        <v>137</v>
      </c>
      <c r="C71" s="24">
        <f>SUM(C72)</f>
        <v>0</v>
      </c>
      <c r="D71" s="24">
        <f t="shared" si="36"/>
        <v>0</v>
      </c>
      <c r="E71" s="24">
        <f t="shared" si="36"/>
        <v>0</v>
      </c>
      <c r="F71" s="24">
        <f t="shared" si="36"/>
        <v>0</v>
      </c>
      <c r="G71" s="24">
        <f t="shared" si="36"/>
        <v>492321.91</v>
      </c>
      <c r="H71" s="24">
        <f t="shared" si="36"/>
        <v>0</v>
      </c>
      <c r="I71" s="24">
        <f t="shared" si="36"/>
        <v>0</v>
      </c>
      <c r="J71" s="24">
        <f t="shared" si="36"/>
        <v>492321.91</v>
      </c>
      <c r="K71" s="24">
        <f t="shared" si="36"/>
        <v>492321.91</v>
      </c>
      <c r="L71" s="24">
        <f t="shared" si="36"/>
        <v>0</v>
      </c>
      <c r="M71" s="24">
        <f t="shared" si="36"/>
        <v>0</v>
      </c>
      <c r="N71" s="24">
        <f t="shared" si="36"/>
        <v>492321.91</v>
      </c>
      <c r="O71" s="25" t="e">
        <f t="shared" si="2"/>
        <v>#DIV/0!</v>
      </c>
    </row>
    <row r="72" spans="1:15" ht="49.5" customHeight="1" outlineLevel="6">
      <c r="A72" s="22" t="s">
        <v>138</v>
      </c>
      <c r="B72" s="23" t="s">
        <v>139</v>
      </c>
      <c r="C72" s="24">
        <f>SUM(C73)</f>
        <v>0</v>
      </c>
      <c r="D72" s="24">
        <f aca="true" t="shared" si="37" ref="D72:N72">SUM(D73)</f>
        <v>0</v>
      </c>
      <c r="E72" s="24">
        <f t="shared" si="37"/>
        <v>0</v>
      </c>
      <c r="F72" s="24">
        <f t="shared" si="37"/>
        <v>0</v>
      </c>
      <c r="G72" s="24">
        <f t="shared" si="37"/>
        <v>492321.91</v>
      </c>
      <c r="H72" s="24">
        <f t="shared" si="37"/>
        <v>0</v>
      </c>
      <c r="I72" s="24">
        <f t="shared" si="37"/>
        <v>0</v>
      </c>
      <c r="J72" s="24">
        <f t="shared" si="37"/>
        <v>492321.91</v>
      </c>
      <c r="K72" s="24">
        <f t="shared" si="37"/>
        <v>492321.91</v>
      </c>
      <c r="L72" s="24">
        <f t="shared" si="37"/>
        <v>0</v>
      </c>
      <c r="M72" s="24">
        <f t="shared" si="37"/>
        <v>0</v>
      </c>
      <c r="N72" s="24">
        <f t="shared" si="37"/>
        <v>492321.91</v>
      </c>
      <c r="O72" s="25" t="e">
        <f>SUM(G72/C72)*100</f>
        <v>#DIV/0!</v>
      </c>
    </row>
    <row r="73" spans="1:15" ht="49.5" customHeight="1" outlineLevel="6">
      <c r="A73" s="26" t="s">
        <v>140</v>
      </c>
      <c r="B73" s="27" t="s">
        <v>141</v>
      </c>
      <c r="C73" s="28">
        <f>SUM(D73:F73)</f>
        <v>0</v>
      </c>
      <c r="D73" s="37"/>
      <c r="E73" s="37"/>
      <c r="F73" s="37"/>
      <c r="G73" s="28">
        <f>SUM(H73:J73)</f>
        <v>492321.91</v>
      </c>
      <c r="H73" s="37"/>
      <c r="I73" s="37"/>
      <c r="J73" s="37">
        <v>492321.91</v>
      </c>
      <c r="K73" s="28">
        <f>SUM(L73:N73)</f>
        <v>492321.91</v>
      </c>
      <c r="L73" s="28">
        <f>SUM(H73-D73)</f>
        <v>0</v>
      </c>
      <c r="M73" s="28">
        <f>SUM(I73-E73)</f>
        <v>0</v>
      </c>
      <c r="N73" s="28">
        <f>SUM(J73-F73)</f>
        <v>492321.91</v>
      </c>
      <c r="O73" s="30" t="e">
        <f>SUM(G73/C73)*100</f>
        <v>#DIV/0!</v>
      </c>
    </row>
    <row r="74" spans="1:15" ht="23.25" customHeight="1" outlineLevel="4">
      <c r="A74" s="38" t="s">
        <v>142</v>
      </c>
      <c r="B74" s="39"/>
      <c r="C74" s="24">
        <f>SUM(C8+C30+C49+C63+C70)</f>
        <v>8395528.91</v>
      </c>
      <c r="D74" s="24">
        <f aca="true" t="shared" si="38" ref="D74:N74">SUM(D8+D30+D49+D63+D70)</f>
        <v>0</v>
      </c>
      <c r="E74" s="24">
        <f t="shared" si="38"/>
        <v>871900.42</v>
      </c>
      <c r="F74" s="24">
        <f t="shared" si="38"/>
        <v>7523628.49</v>
      </c>
      <c r="G74" s="24">
        <f t="shared" si="38"/>
        <v>6122641.42</v>
      </c>
      <c r="H74" s="24">
        <f t="shared" si="38"/>
        <v>0</v>
      </c>
      <c r="I74" s="24">
        <f t="shared" si="38"/>
        <v>843936.79</v>
      </c>
      <c r="J74" s="24">
        <f t="shared" si="38"/>
        <v>5278704.63</v>
      </c>
      <c r="K74" s="24">
        <f t="shared" si="38"/>
        <v>3817189.85</v>
      </c>
      <c r="L74" s="24">
        <f t="shared" si="38"/>
        <v>0</v>
      </c>
      <c r="M74" s="24">
        <f t="shared" si="38"/>
        <v>-27963.630000000005</v>
      </c>
      <c r="N74" s="24">
        <f t="shared" si="38"/>
        <v>3845153.48</v>
      </c>
      <c r="O74" s="25">
        <f>SUM(G74/C74)*100</f>
        <v>72.92740559450947</v>
      </c>
    </row>
    <row r="75" spans="1:15" ht="22.5" customHeight="1" outlineLevel="5">
      <c r="A75" s="40" t="s">
        <v>143</v>
      </c>
      <c r="B75" s="41"/>
      <c r="C75" s="42">
        <f>SUM(C74/C84)*100</f>
        <v>98.96616857744918</v>
      </c>
      <c r="D75" s="42">
        <f>SUM(D74/D84)*100</f>
        <v>0</v>
      </c>
      <c r="E75" s="42">
        <f>SUM(E74/E84)*100</f>
        <v>100</v>
      </c>
      <c r="F75" s="42">
        <f>SUM(F74/F84)*100</f>
        <v>99.33981446190529</v>
      </c>
      <c r="G75" s="42">
        <f>SUM(G74/G84)*100</f>
        <v>99.25258780940291</v>
      </c>
      <c r="H75" s="42">
        <f>SUM(H74/H84)*100</f>
        <v>0</v>
      </c>
      <c r="I75" s="42">
        <f>SUM(I74/I84)*100</f>
        <v>100</v>
      </c>
      <c r="J75" s="42">
        <f>SUM(J74/J84)*100</f>
        <v>100</v>
      </c>
      <c r="K75" s="42">
        <f>SUM(K74/K84)*100</f>
        <v>101.10171658812921</v>
      </c>
      <c r="L75" s="42">
        <f>SUM(L74/L84)*100</f>
        <v>0</v>
      </c>
      <c r="M75" s="42">
        <f>SUM(M74/M84)*100</f>
        <v>100</v>
      </c>
      <c r="N75" s="42">
        <f>SUM(N74/N84)*100</f>
        <v>101.31746977463479</v>
      </c>
      <c r="O75" s="42">
        <f>SUM(O74/O84)*100</f>
        <v>100.28941125646342</v>
      </c>
    </row>
    <row r="76" spans="1:15" ht="63" customHeight="1" outlineLevel="5">
      <c r="A76" s="32" t="s">
        <v>144</v>
      </c>
      <c r="B76" s="23" t="s">
        <v>145</v>
      </c>
      <c r="C76" s="43">
        <f>SUM(C77)</f>
        <v>50000</v>
      </c>
      <c r="D76" s="43">
        <f aca="true" t="shared" si="39" ref="D76:N76">SUM(D77)</f>
        <v>0</v>
      </c>
      <c r="E76" s="43">
        <f t="shared" si="39"/>
        <v>0</v>
      </c>
      <c r="F76" s="43">
        <f t="shared" si="39"/>
        <v>50000</v>
      </c>
      <c r="G76" s="43">
        <f t="shared" si="39"/>
        <v>0</v>
      </c>
      <c r="H76" s="43">
        <f t="shared" si="39"/>
        <v>0</v>
      </c>
      <c r="I76" s="43">
        <f t="shared" si="39"/>
        <v>0</v>
      </c>
      <c r="J76" s="43">
        <f t="shared" si="39"/>
        <v>0</v>
      </c>
      <c r="K76" s="43">
        <f t="shared" si="39"/>
        <v>-50000</v>
      </c>
      <c r="L76" s="43">
        <f t="shared" si="39"/>
        <v>0</v>
      </c>
      <c r="M76" s="43">
        <f t="shared" si="39"/>
        <v>0</v>
      </c>
      <c r="N76" s="43">
        <f t="shared" si="39"/>
        <v>-50000</v>
      </c>
      <c r="O76" s="25">
        <f>SUM(G76/C76)*100</f>
        <v>0</v>
      </c>
    </row>
    <row r="77" spans="1:15" ht="19.5" customHeight="1" outlineLevel="2">
      <c r="A77" s="22" t="s">
        <v>146</v>
      </c>
      <c r="B77" s="23" t="s">
        <v>147</v>
      </c>
      <c r="C77" s="24">
        <f>SUM(C78:C78)</f>
        <v>50000</v>
      </c>
      <c r="D77" s="24">
        <f>SUM(D78:D78)</f>
        <v>0</v>
      </c>
      <c r="E77" s="24">
        <f>SUM(E78:E78)</f>
        <v>0</v>
      </c>
      <c r="F77" s="24">
        <f>SUM(F78:F78)</f>
        <v>50000</v>
      </c>
      <c r="G77" s="24">
        <f>SUM(G78:G78)</f>
        <v>0</v>
      </c>
      <c r="H77" s="24">
        <f>SUM(H78:H78)</f>
        <v>0</v>
      </c>
      <c r="I77" s="24">
        <f>SUM(I78:I78)</f>
        <v>0</v>
      </c>
      <c r="J77" s="24">
        <f>SUM(J78:J78)</f>
        <v>0</v>
      </c>
      <c r="K77" s="24">
        <f>SUM(K78:K78)</f>
        <v>-50000</v>
      </c>
      <c r="L77" s="24">
        <f>SUM(L78:L78)</f>
        <v>0</v>
      </c>
      <c r="M77" s="24">
        <f>SUM(M78:M78)</f>
        <v>0</v>
      </c>
      <c r="N77" s="24">
        <f>SUM(N78:N78)</f>
        <v>-50000</v>
      </c>
      <c r="O77" s="25">
        <f>SUM(G77/C77)*100</f>
        <v>0</v>
      </c>
    </row>
    <row r="78" spans="1:15" ht="367.5" customHeight="1" outlineLevel="4">
      <c r="A78" s="26" t="s">
        <v>148</v>
      </c>
      <c r="B78" s="27" t="s">
        <v>149</v>
      </c>
      <c r="C78" s="28">
        <f>SUM(D78:F78)</f>
        <v>50000</v>
      </c>
      <c r="D78" s="37"/>
      <c r="E78" s="37"/>
      <c r="F78" s="37">
        <v>50000</v>
      </c>
      <c r="G78" s="28">
        <f>SUM(H78:J78)</f>
        <v>0</v>
      </c>
      <c r="H78" s="37"/>
      <c r="I78" s="37"/>
      <c r="J78" s="37"/>
      <c r="K78" s="28">
        <f>SUM(L78:N78)</f>
        <v>-50000</v>
      </c>
      <c r="L78" s="28">
        <f>SUM(H78-D78)</f>
        <v>0</v>
      </c>
      <c r="M78" s="28">
        <f>SUM(I78-E78)</f>
        <v>0</v>
      </c>
      <c r="N78" s="28">
        <f>SUM(J78-F78)</f>
        <v>-50000</v>
      </c>
      <c r="O78" s="30">
        <f>SUM(G78/C78)*100</f>
        <v>0</v>
      </c>
    </row>
    <row r="79" spans="1:15" ht="29.25" customHeight="1" outlineLevel="5">
      <c r="A79" s="22" t="s">
        <v>150</v>
      </c>
      <c r="B79" s="23" t="s">
        <v>151</v>
      </c>
      <c r="C79" s="24">
        <f>SUM(C80)</f>
        <v>37702.31</v>
      </c>
      <c r="D79" s="24">
        <f aca="true" t="shared" si="40" ref="D79:N79">SUM(D80)</f>
        <v>37702.31</v>
      </c>
      <c r="E79" s="24">
        <f t="shared" si="40"/>
        <v>0</v>
      </c>
      <c r="F79" s="24">
        <f t="shared" si="40"/>
        <v>0</v>
      </c>
      <c r="G79" s="24">
        <f t="shared" si="40"/>
        <v>46105.97</v>
      </c>
      <c r="H79" s="24">
        <f t="shared" si="40"/>
        <v>46105.97</v>
      </c>
      <c r="I79" s="24">
        <f t="shared" si="40"/>
        <v>0</v>
      </c>
      <c r="J79" s="24">
        <f t="shared" si="40"/>
        <v>0</v>
      </c>
      <c r="K79" s="24">
        <f t="shared" si="40"/>
        <v>8403.660000000003</v>
      </c>
      <c r="L79" s="24">
        <f t="shared" si="40"/>
        <v>8403.660000000003</v>
      </c>
      <c r="M79" s="24">
        <f t="shared" si="40"/>
        <v>0</v>
      </c>
      <c r="N79" s="24">
        <f t="shared" si="40"/>
        <v>0</v>
      </c>
      <c r="O79" s="25">
        <f>SUM(G79/C79)*100</f>
        <v>122.28950958177364</v>
      </c>
    </row>
    <row r="80" spans="1:15" ht="32.25" customHeight="1" outlineLevel="5">
      <c r="A80" s="22" t="s">
        <v>152</v>
      </c>
      <c r="B80" s="23" t="s">
        <v>153</v>
      </c>
      <c r="C80" s="24">
        <f>SUM(C81:C82)</f>
        <v>37702.31</v>
      </c>
      <c r="D80" s="24">
        <f aca="true" t="shared" si="41" ref="D80:N80">SUM(D81:D82)</f>
        <v>37702.31</v>
      </c>
      <c r="E80" s="24">
        <f t="shared" si="41"/>
        <v>0</v>
      </c>
      <c r="F80" s="24">
        <f t="shared" si="41"/>
        <v>0</v>
      </c>
      <c r="G80" s="24">
        <f t="shared" si="41"/>
        <v>46105.97</v>
      </c>
      <c r="H80" s="24">
        <f t="shared" si="41"/>
        <v>46105.97</v>
      </c>
      <c r="I80" s="24">
        <f t="shared" si="41"/>
        <v>0</v>
      </c>
      <c r="J80" s="24">
        <f t="shared" si="41"/>
        <v>0</v>
      </c>
      <c r="K80" s="24">
        <f t="shared" si="41"/>
        <v>8403.660000000003</v>
      </c>
      <c r="L80" s="24">
        <f t="shared" si="41"/>
        <v>8403.660000000003</v>
      </c>
      <c r="M80" s="24">
        <f t="shared" si="41"/>
        <v>0</v>
      </c>
      <c r="N80" s="24">
        <f t="shared" si="41"/>
        <v>0</v>
      </c>
      <c r="O80" s="25">
        <f>SUM(G80/C80)*100</f>
        <v>122.28950958177364</v>
      </c>
    </row>
    <row r="81" spans="1:15" ht="34.5" customHeight="1">
      <c r="A81" s="26" t="s">
        <v>154</v>
      </c>
      <c r="B81" s="27" t="s">
        <v>155</v>
      </c>
      <c r="C81" s="28">
        <f>SUM(D81:F81)</f>
        <v>0</v>
      </c>
      <c r="D81" s="37"/>
      <c r="E81" s="37"/>
      <c r="F81" s="37"/>
      <c r="G81" s="28">
        <f>SUM(H81:J81)</f>
        <v>0</v>
      </c>
      <c r="H81" s="37"/>
      <c r="I81" s="37"/>
      <c r="J81" s="37"/>
      <c r="K81" s="28">
        <f>SUM(L81:N81)</f>
        <v>0</v>
      </c>
      <c r="L81" s="28">
        <f aca="true" t="shared" si="42" ref="L81:N82">SUM(H81-D81)</f>
        <v>0</v>
      </c>
      <c r="M81" s="28">
        <f t="shared" si="42"/>
        <v>0</v>
      </c>
      <c r="N81" s="28">
        <f t="shared" si="42"/>
        <v>0</v>
      </c>
      <c r="O81" s="30" t="e">
        <f>SUM(G81/C81)*100</f>
        <v>#DIV/0!</v>
      </c>
    </row>
    <row r="82" spans="1:15" ht="51.75" customHeight="1">
      <c r="A82" s="26" t="s">
        <v>156</v>
      </c>
      <c r="B82" s="27" t="s">
        <v>157</v>
      </c>
      <c r="C82" s="28">
        <f>SUM(D82:F82)</f>
        <v>37702.31</v>
      </c>
      <c r="D82" s="28">
        <v>37702.31</v>
      </c>
      <c r="E82" s="28"/>
      <c r="F82" s="28"/>
      <c r="G82" s="28">
        <f>SUM(H82:J82)</f>
        <v>46105.97</v>
      </c>
      <c r="H82" s="28">
        <v>46105.97</v>
      </c>
      <c r="I82" s="28"/>
      <c r="J82" s="28"/>
      <c r="K82" s="28">
        <f>SUM(L82:N82)</f>
        <v>8403.660000000003</v>
      </c>
      <c r="L82" s="28">
        <f t="shared" si="42"/>
        <v>8403.660000000003</v>
      </c>
      <c r="M82" s="28">
        <f t="shared" si="42"/>
        <v>0</v>
      </c>
      <c r="N82" s="28">
        <f t="shared" si="42"/>
        <v>0</v>
      </c>
      <c r="O82" s="30">
        <f>SUM(G82/C82)*100</f>
        <v>122.28950958177364</v>
      </c>
    </row>
    <row r="83" spans="1:15" ht="45.75" customHeight="1">
      <c r="A83" s="22" t="s">
        <v>158</v>
      </c>
      <c r="B83" s="23"/>
      <c r="C83" s="35">
        <f>SUM(C76+C79)</f>
        <v>87702.31</v>
      </c>
      <c r="D83" s="35">
        <f>SUM(D76+D79)</f>
        <v>37702.31</v>
      </c>
      <c r="E83" s="35">
        <f>SUM(E76+E79)</f>
        <v>0</v>
      </c>
      <c r="F83" s="35">
        <f>SUM(F76+F79)</f>
        <v>50000</v>
      </c>
      <c r="G83" s="35">
        <f>SUM(G76+G79)</f>
        <v>46105.97</v>
      </c>
      <c r="H83" s="35">
        <f>SUM(H76+H79)</f>
        <v>46105.97</v>
      </c>
      <c r="I83" s="35">
        <f>SUM(I76+I79)</f>
        <v>0</v>
      </c>
      <c r="J83" s="35">
        <f>SUM(J76+J79)</f>
        <v>0</v>
      </c>
      <c r="K83" s="35">
        <f>SUM(K76+K79)</f>
        <v>-41596.34</v>
      </c>
      <c r="L83" s="35">
        <f>SUM(L76+L79)</f>
        <v>8403.660000000003</v>
      </c>
      <c r="M83" s="35">
        <f>SUM(M76+M79)</f>
        <v>0</v>
      </c>
      <c r="N83" s="35">
        <f>SUM(N76+N79)</f>
        <v>-50000</v>
      </c>
      <c r="O83" s="25">
        <f>SUM(G83/C83)*100</f>
        <v>52.57098701277082</v>
      </c>
    </row>
    <row r="84" spans="1:15" ht="23.25" customHeight="1">
      <c r="A84" s="44" t="s">
        <v>159</v>
      </c>
      <c r="B84" s="45"/>
      <c r="C84" s="46">
        <f>SUM(C74+C83)</f>
        <v>8483231.22</v>
      </c>
      <c r="D84" s="46">
        <f>SUM(D74+D83)</f>
        <v>37702.31</v>
      </c>
      <c r="E84" s="46">
        <f>SUM(E74+E83)</f>
        <v>871900.42</v>
      </c>
      <c r="F84" s="46">
        <f>SUM(F74+F83)</f>
        <v>7573628.49</v>
      </c>
      <c r="G84" s="46">
        <f>SUM(G74+G83)</f>
        <v>6168747.39</v>
      </c>
      <c r="H84" s="46">
        <f>SUM(H74+H83)</f>
        <v>46105.97</v>
      </c>
      <c r="I84" s="46">
        <f>SUM(I74+I83)</f>
        <v>843936.79</v>
      </c>
      <c r="J84" s="46">
        <f>SUM(J74+J83)</f>
        <v>5278704.63</v>
      </c>
      <c r="K84" s="46">
        <f>SUM(K74+K83)</f>
        <v>3775593.5100000002</v>
      </c>
      <c r="L84" s="46">
        <f>SUM(L74+L83)</f>
        <v>8403.660000000003</v>
      </c>
      <c r="M84" s="46">
        <f>SUM(M74+M83)</f>
        <v>-27963.630000000005</v>
      </c>
      <c r="N84" s="46">
        <f>SUM(N74+N83)</f>
        <v>3795153.48</v>
      </c>
      <c r="O84" s="47">
        <f>SUM(G84/C84)*100</f>
        <v>72.71695454270548</v>
      </c>
    </row>
    <row r="85" spans="1:2" ht="12.75" customHeight="1">
      <c r="A85" s="48"/>
      <c r="B85" s="48"/>
    </row>
    <row r="88" ht="15.75">
      <c r="A88" s="50"/>
    </row>
  </sheetData>
  <sheetProtection/>
  <mergeCells count="17">
    <mergeCell ref="A84:B84"/>
    <mergeCell ref="L5:O5"/>
    <mergeCell ref="D6:F6"/>
    <mergeCell ref="H6:J6"/>
    <mergeCell ref="L6:N6"/>
    <mergeCell ref="O6:O7"/>
    <mergeCell ref="A74:B74"/>
    <mergeCell ref="A2:O2"/>
    <mergeCell ref="A3:O3"/>
    <mergeCell ref="A4:E4"/>
    <mergeCell ref="A5:A7"/>
    <mergeCell ref="B5:B7"/>
    <mergeCell ref="C5:C7"/>
    <mergeCell ref="D5:F5"/>
    <mergeCell ref="G5:G7"/>
    <mergeCell ref="H5:J5"/>
    <mergeCell ref="K5:K7"/>
  </mergeCells>
  <printOptions/>
  <pageMargins left="0.7874015748031497" right="0.3937007874015748" top="0.5905511811023623" bottom="0" header="0" footer="0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dcterms:created xsi:type="dcterms:W3CDTF">2019-04-08T05:42:25Z</dcterms:created>
  <dcterms:modified xsi:type="dcterms:W3CDTF">2019-04-08T05:43:35Z</dcterms:modified>
  <cp:category/>
  <cp:version/>
  <cp:contentType/>
  <cp:contentStatus/>
</cp:coreProperties>
</file>