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7 с 16" sheetId="1" r:id="rId1"/>
  </sheets>
  <definedNames>
    <definedName name="_xlnm.Print_Titles" localSheetId="0">'17 с 16'!$5:$7</definedName>
  </definedNames>
  <calcPr fullCalcOnLoad="1"/>
</workbook>
</file>

<file path=xl/sharedStrings.xml><?xml version="1.0" encoding="utf-8"?>
<sst xmlns="http://schemas.openxmlformats.org/spreadsheetml/2006/main" count="275" uniqueCount="262">
  <si>
    <t>Наименование</t>
  </si>
  <si>
    <t>Целевая статья</t>
  </si>
  <si>
    <t>в том числе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</si>
  <si>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</si>
  <si>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</si>
  <si>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</si>
  <si>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</si>
  <si>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</si>
  <si>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</si>
  <si>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</si>
  <si>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</si>
  <si>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</si>
  <si>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  Обеспечение деятельности дошкольных образовательных организаций</t>
  </si>
  <si>
    <t>0110100201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</si>
  <si>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</si>
  <si>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</si>
  <si>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</si>
  <si>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</si>
  <si>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</si>
  <si>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</si>
  <si>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</si>
  <si>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</si>
  <si>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</si>
  <si>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</si>
  <si>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  Обеспечение деятельности муниципальных общеобразовательных организаций</t>
  </si>
  <si>
    <t>0120100202</t>
  </si>
  <si>
    <t xml:space="preserve">              Организация питания обучающихся 1-4 классов муниципальных общеобразовательных организаций</t>
  </si>
  <si>
    <t>0120102003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</si>
  <si>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</si>
  <si>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</si>
  <si>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  Основное мероприятие "Строительство школы"</t>
  </si>
  <si>
    <t>0120200000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</si>
  <si>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</si>
  <si>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</si>
  <si>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</si>
  <si>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</si>
  <si>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  Обеспечение деятельности муниципальных организаций дополнительного образования детей</t>
  </si>
  <si>
    <t>0130100203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</si>
  <si>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</si>
  <si>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</si>
  <si>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</si>
  <si>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</si>
  <si>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  Питание детей из многодетных семей в дошкольных образовательных учреждениях</t>
  </si>
  <si>
    <t>0140102008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</si>
  <si>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</si>
  <si>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</si>
  <si>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</si>
  <si>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</si>
  <si>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  Реализация мероприятий по укреплению пожарной безопасности образовательных организаций</t>
  </si>
  <si>
    <t>0150102012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</si>
  <si>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</si>
  <si>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</si>
  <si>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</si>
  <si>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</si>
  <si>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</si>
  <si>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</si>
  <si>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</si>
  <si>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</si>
  <si>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</si>
  <si>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>01А0000000</t>
  </si>
  <si>
    <t xml:space="preserve">          Основное мероприятие "Развитие кадрового потенциала"</t>
  </si>
  <si>
    <t>01А0100000</t>
  </si>
  <si>
    <t xml:space="preserve">              Курсовая подготовка, семинары, конференции, консультации</t>
  </si>
  <si>
    <t>01А0102022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</si>
  <si>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</si>
  <si>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</si>
  <si>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</si>
  <si>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</si>
  <si>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</si>
  <si>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</si>
  <si>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</si>
  <si>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</si>
  <si>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</si>
  <si>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</si>
  <si>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"Строительство газораспределительной сети для газификации населенных пунктов"</t>
  </si>
  <si>
    <t>0230200000</t>
  </si>
  <si>
    <t xml:space="preserve">       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</si>
  <si>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0230202033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</si>
  <si>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</si>
  <si>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</si>
  <si>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</si>
  <si>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</si>
  <si>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</si>
  <si>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</si>
  <si>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</si>
  <si>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</si>
  <si>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</si>
  <si>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</si>
  <si>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</si>
  <si>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</si>
  <si>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</si>
  <si>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</si>
  <si>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</si>
  <si>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</si>
  <si>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</si>
  <si>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</si>
  <si>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</si>
  <si>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</si>
  <si>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</si>
  <si>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</si>
  <si>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</si>
  <si>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</si>
  <si>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</si>
  <si>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</si>
  <si>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</si>
  <si>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</si>
  <si>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</si>
  <si>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</si>
  <si>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специалистов муниципальных учреждений образования Савинского муниципального района и ОБУЗ "Савинская ЦРБ""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</si>
  <si>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</si>
  <si>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</si>
  <si>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</si>
  <si>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</si>
  <si>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</si>
  <si>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</si>
  <si>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</si>
  <si>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</si>
  <si>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</si>
  <si>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</si>
  <si>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</si>
  <si>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</si>
  <si>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</si>
  <si>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</si>
  <si>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</si>
  <si>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</si>
  <si>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</si>
  <si>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</si>
  <si>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</si>
  <si>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</si>
  <si>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</si>
  <si>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</si>
  <si>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</si>
  <si>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</si>
  <si>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</si>
  <si>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</si>
  <si>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</si>
  <si>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</si>
  <si>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</si>
  <si>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</si>
  <si>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</si>
  <si>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</si>
  <si>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</si>
  <si>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</si>
  <si>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</si>
  <si>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</si>
  <si>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</si>
  <si>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</si>
  <si>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</si>
  <si>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</si>
  <si>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</si>
  <si>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</si>
  <si>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</si>
  <si>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</si>
  <si>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</si>
  <si>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</si>
  <si>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</si>
  <si>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</si>
  <si>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</si>
  <si>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</si>
  <si>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</si>
  <si>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</si>
  <si>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</si>
  <si>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</si>
  <si>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</si>
  <si>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</si>
  <si>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</si>
  <si>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</si>
  <si>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</si>
  <si>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    Обслуживание сайта Савинского муниципального района</t>
  </si>
  <si>
    <t>1130102063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</si>
  <si>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</si>
  <si>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</si>
  <si>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</si>
  <si>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</si>
  <si>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</si>
  <si>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</si>
  <si>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</si>
  <si>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</si>
  <si>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</si>
  <si>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</si>
  <si>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</si>
  <si>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</si>
  <si>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</si>
  <si>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</si>
  <si>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</si>
  <si>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</si>
  <si>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</si>
  <si>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</si>
  <si>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</si>
  <si>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  Приобретение ценных подарков</t>
  </si>
  <si>
    <t>1150102068</t>
  </si>
  <si>
    <t xml:space="preserve">              Выплата вознаграждений</t>
  </si>
  <si>
    <t>1150107007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</si>
  <si>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</si>
  <si>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</si>
  <si>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</si>
  <si>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</si>
  <si>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  Обеспечение деятельности главы Савинского муниципального района</t>
  </si>
  <si>
    <t>1160100101</t>
  </si>
  <si>
    <t>1160200000</t>
  </si>
  <si>
    <t xml:space="preserve">  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</si>
  <si>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</si>
  <si>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</si>
  <si>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</si>
  <si>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</si>
  <si>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</si>
  <si>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</si>
  <si>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</si>
  <si>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  Обеспечение сохранности и содержания имущества казны Савинского муниципального района</t>
  </si>
  <si>
    <t>1210102074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</si>
  <si>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</si>
  <si>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</si>
  <si>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</si>
  <si>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</si>
  <si>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</si>
  <si>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</si>
  <si>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Изготовление рекламной продукции</t>
  </si>
  <si>
    <t>1510102080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</si>
  <si>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</si>
  <si>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</si>
  <si>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</si>
  <si>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</si>
  <si>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</si>
  <si>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</si>
  <si>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</si>
  <si>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</si>
  <si>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</si>
  <si>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</si>
  <si>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>ВСЕГО РАСХОДОВ ПО НЕПРОГРАММНЫМ НАПРАВЛЕНИЯМ ДЕЯТЕЛЬНОСТИ:</t>
  </si>
  <si>
    <t>ВСЕГО РАСХОДОВ:</t>
  </si>
  <si>
    <t>Исполнено, руб.</t>
  </si>
  <si>
    <t xml:space="preserve">    Мероприятия по проекту "Общеобразовательная школа на 700 учащихся в п. Савино Ивановской области"</t>
  </si>
  <si>
    <t>0120202061</t>
  </si>
  <si>
    <t xml:space="preserve">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</si>
  <si>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</si>
  <si>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</si>
  <si>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 xml:space="preserve">      Подпрограмма "Улучшение условий и охраны труда в муниципальных учреждениях"</t>
  </si>
  <si>
    <t>1600000000</t>
  </si>
  <si>
    <t>1610000000</t>
  </si>
  <si>
    <t xml:space="preserve">    Основное мероприятие "Совершенствование охраны труда"</t>
  </si>
  <si>
    <t xml:space="preserve">    Специальная оценка условий труда</t>
  </si>
  <si>
    <t>1610100000</t>
  </si>
  <si>
    <t>1610102085</t>
  </si>
  <si>
    <t>по состоянию на 01.04.2017 год в сравнении с соответсвующим периодом 2016 года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</si>
  <si>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</si>
  <si>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</si>
  <si>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</si>
  <si>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</si>
  <si>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Муниципальная программа Савинского муниципального района "Развитие сельского хозяйства в Савинском муниципальном районе на 2014-2020 годы"</t>
  </si>
  <si>
    <t>0900000000</t>
  </si>
  <si>
    <t xml:space="preserve">        Подпрограмма "Обеспечение деятельности отдела сельского хозяйства и развития сельских территорий администрации Савинского муниципального района"</t>
  </si>
  <si>
    <t>0910000000</t>
  </si>
  <si>
    <t xml:space="preserve">  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</si>
  <si>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0910100000</t>
  </si>
  <si>
    <t xml:space="preserve">                Обеспечение деятельности отдела сельского хозяйства и развития сельских территорий администрации Савинского муниципального района</t>
  </si>
  <si>
    <t>0910100104</t>
  </si>
  <si>
    <t xml:space="preserve">                Субсидии отдельным общественным организациям и иным некоммерческим объединениям</t>
  </si>
  <si>
    <t>4190006004</t>
  </si>
  <si>
    <t>Отклонение</t>
  </si>
  <si>
    <t>Аналитические данные о реализации мероприятий муниципальных программ Савинского муниципального района</t>
  </si>
  <si>
    <t>Абсолютная сумма, руб.</t>
  </si>
  <si>
    <t>Темп роста, 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</si>
</sst>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"/>
    <numFmt numFmtId="168" formatCode="[$-FC19]d\ mmmm\ yyyy\ &quot;г.&quot;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4" borderId="12" applyNumberFormat="0" applyFont="0" applyAlignment="0" applyProtection="0"/>
    <xf numFmtId="9" fontId="29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4" xfId="0" applyFont="1" applyBorder="1" applyAlignment="1">
      <alignment horizontal="center" vertical="center" wrapText="1"/>
    </xf>
    <xf numFmtId="0" fontId="49" fillId="36" borderId="2" xfId="51" applyNumberFormat="1" applyFont="1" applyFill="1" applyAlignment="1" applyProtection="1">
      <alignment horizontal="justify" vertical="top" wrapText="1"/>
      <protection/>
    </xf>
    <xf numFmtId="0" fontId="50" fillId="36" borderId="2" xfId="51" applyNumberFormat="1" applyFont="1" applyFill="1" applyAlignment="1" applyProtection="1">
      <alignment horizontal="justify" vertical="top" wrapText="1"/>
      <protection/>
    </xf>
    <xf numFmtId="4" fontId="49" fillId="36" borderId="14" xfId="48" applyNumberFormat="1" applyFont="1" applyFill="1" applyBorder="1" applyProtection="1">
      <alignment horizontal="right" vertical="top" shrinkToFit="1"/>
      <protection/>
    </xf>
    <xf numFmtId="0" fontId="51" fillId="0" borderId="2" xfId="52" applyNumberFormat="1" applyFont="1" applyAlignment="1" applyProtection="1">
      <alignment horizontal="left"/>
      <protection locked="0"/>
    </xf>
    <xf numFmtId="0" fontId="51" fillId="0" borderId="15" xfId="52" applyNumberFormat="1" applyFont="1" applyBorder="1" applyAlignment="1" applyProtection="1">
      <alignment horizontal="justify" wrapText="1"/>
      <protection locked="0"/>
    </xf>
    <xf numFmtId="0" fontId="51" fillId="0" borderId="14" xfId="52" applyNumberFormat="1" applyFont="1" applyBorder="1" applyAlignment="1" applyProtection="1">
      <alignment horizontal="left"/>
      <protection locked="0"/>
    </xf>
    <xf numFmtId="0" fontId="50" fillId="0" borderId="0" xfId="40" applyNumberFormat="1" applyFont="1" applyProtection="1">
      <alignment/>
      <protection/>
    </xf>
    <xf numFmtId="0" fontId="0" fillId="0" borderId="0" xfId="0" applyAlignment="1" applyProtection="1">
      <alignment/>
      <protection locked="0"/>
    </xf>
    <xf numFmtId="4" fontId="50" fillId="36" borderId="14" xfId="53" applyNumberFormat="1" applyFont="1" applyFill="1" applyBorder="1" applyProtection="1">
      <alignment horizontal="right" vertical="top" shrinkToFit="1"/>
      <protection/>
    </xf>
    <xf numFmtId="49" fontId="49" fillId="36" borderId="16" xfId="52" applyNumberFormat="1" applyFont="1" applyFill="1" applyBorder="1" applyProtection="1">
      <alignment horizontal="center" vertical="top" shrinkToFit="1"/>
      <protection/>
    </xf>
    <xf numFmtId="49" fontId="50" fillId="36" borderId="16" xfId="52" applyNumberFormat="1" applyFont="1" applyFill="1" applyBorder="1" applyProtection="1">
      <alignment horizontal="center" vertical="top" shrinkToFit="1"/>
      <protection/>
    </xf>
    <xf numFmtId="0" fontId="51" fillId="0" borderId="16" xfId="52" applyNumberFormat="1" applyFont="1" applyBorder="1" applyAlignment="1">
      <alignment horizontal="left"/>
      <protection/>
    </xf>
    <xf numFmtId="49" fontId="50" fillId="36" borderId="17" xfId="52" applyNumberFormat="1" applyFont="1" applyFill="1" applyBorder="1" applyProtection="1">
      <alignment horizontal="center" vertical="top" shrinkToFit="1"/>
      <protection/>
    </xf>
    <xf numFmtId="0" fontId="51" fillId="0" borderId="18" xfId="52" applyNumberFormat="1" applyFont="1" applyBorder="1" applyAlignment="1">
      <alignment horizontal="left"/>
      <protection/>
    </xf>
    <xf numFmtId="4" fontId="49" fillId="36" borderId="14" xfId="53" applyNumberFormat="1" applyFont="1" applyFill="1" applyBorder="1" applyProtection="1">
      <alignment horizontal="right" vertical="top" shrinkToFit="1"/>
      <protection/>
    </xf>
    <xf numFmtId="164" fontId="49" fillId="36" borderId="14" xfId="53" applyNumberFormat="1" applyFont="1" applyFill="1" applyBorder="1" applyProtection="1">
      <alignment horizontal="right" vertical="top" shrinkToFit="1"/>
      <protection/>
    </xf>
    <xf numFmtId="0" fontId="50" fillId="36" borderId="2" xfId="57" applyNumberFormat="1" applyFont="1" applyFill="1" applyAlignment="1" applyProtection="1">
      <alignment horizontal="justify" vertical="top" wrapText="1"/>
      <protection locked="0"/>
    </xf>
    <xf numFmtId="49" fontId="50" fillId="36" borderId="2" xfId="48" applyNumberFormat="1" applyFont="1" applyFill="1" applyBorder="1" applyAlignment="1" applyProtection="1">
      <alignment horizontal="center" vertical="top" shrinkToFit="1"/>
      <protection locked="0"/>
    </xf>
    <xf numFmtId="0" fontId="49" fillId="36" borderId="2" xfId="57" applyNumberFormat="1" applyFont="1" applyFill="1" applyAlignment="1" applyProtection="1">
      <alignment horizontal="justify" vertical="top" wrapText="1"/>
      <protection locked="0"/>
    </xf>
    <xf numFmtId="49" fontId="49" fillId="36" borderId="2" xfId="48" applyNumberFormat="1" applyFont="1" applyFill="1" applyBorder="1" applyAlignment="1" applyProtection="1">
      <alignment horizontal="center" vertical="top" shrinkToFit="1"/>
      <protection locked="0"/>
    </xf>
    <xf numFmtId="166" fontId="2" fillId="0" borderId="14" xfId="84" applyNumberFormat="1" applyFont="1" applyBorder="1" applyAlignment="1" applyProtection="1">
      <alignment vertical="top"/>
      <protection locked="0"/>
    </xf>
    <xf numFmtId="166" fontId="4" fillId="0" borderId="14" xfId="84" applyNumberFormat="1" applyFont="1" applyBorder="1" applyAlignment="1" applyProtection="1">
      <alignment vertical="top"/>
      <protection locked="0"/>
    </xf>
    <xf numFmtId="0" fontId="32" fillId="0" borderId="0" xfId="41" applyNumberFormat="1" applyBorder="1" applyProtection="1">
      <alignment horizontal="center"/>
      <protection/>
    </xf>
    <xf numFmtId="0" fontId="32" fillId="0" borderId="0" xfId="41" applyBorder="1">
      <alignment horizontal="center"/>
      <protection/>
    </xf>
    <xf numFmtId="0" fontId="50" fillId="0" borderId="0" xfId="42" applyNumberFormat="1" applyFont="1" applyBorder="1" applyProtection="1">
      <alignment horizontal="right"/>
      <protection/>
    </xf>
    <xf numFmtId="0" fontId="50" fillId="0" borderId="0" xfId="42" applyFont="1" applyBorder="1">
      <alignment horizontal="right"/>
      <protection/>
    </xf>
    <xf numFmtId="0" fontId="49" fillId="0" borderId="15" xfId="44" applyNumberFormat="1" applyFont="1" applyBorder="1" applyAlignment="1" applyProtection="1">
      <alignment horizontal="center" vertical="center" wrapText="1"/>
      <protection/>
    </xf>
    <xf numFmtId="0" fontId="49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51" fillId="0" borderId="2" xfId="52" applyNumberFormat="1" applyFont="1" applyAlignment="1" applyProtection="1">
      <alignment horizontal="left"/>
      <protection locked="0"/>
    </xf>
    <xf numFmtId="0" fontId="52" fillId="0" borderId="0" xfId="41" applyNumberFormat="1" applyFont="1" applyBorder="1" applyAlignment="1" applyProtection="1">
      <alignment horizontal="center" wrapText="1"/>
      <protection locked="0"/>
    </xf>
    <xf numFmtId="0" fontId="52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2" fillId="0" borderId="0" xfId="41" applyNumberFormat="1" applyFont="1" applyBorder="1" applyAlignment="1" applyProtection="1">
      <alignment horizontal="center" wrapText="1"/>
      <protection/>
    </xf>
    <xf numFmtId="0" fontId="52" fillId="0" borderId="0" xfId="41" applyFont="1" applyBorder="1" applyAlignment="1">
      <alignment horizont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9" fillId="0" borderId="24" xfId="44" applyNumberFormat="1" applyFont="1" applyBorder="1" applyAlignment="1" applyProtection="1">
      <alignment horizontal="center" vertical="center" wrapText="1"/>
      <protection/>
    </xf>
    <xf numFmtId="0" fontId="49" fillId="0" borderId="17" xfId="44" applyNumberFormat="1" applyFont="1" applyBorder="1" applyAlignment="1" applyProtection="1">
      <alignment horizontal="center" vertical="center" wrapText="1"/>
      <protection/>
    </xf>
    <xf numFmtId="0" fontId="49" fillId="0" borderId="25" xfId="44" applyNumberFormat="1" applyFont="1" applyBorder="1" applyAlignment="1" applyProtection="1">
      <alignment horizontal="center" vertical="center" wrapText="1"/>
      <protection/>
    </xf>
    <xf numFmtId="0" fontId="49" fillId="0" borderId="26" xfId="44" applyNumberFormat="1" applyFont="1" applyBorder="1" applyAlignment="1" applyProtection="1">
      <alignment horizontal="center" vertical="center" wrapText="1"/>
      <protection/>
    </xf>
    <xf numFmtId="0" fontId="51" fillId="0" borderId="16" xfId="52" applyNumberFormat="1" applyFont="1" applyBorder="1" applyAlignment="1">
      <alignment horizontal="left"/>
      <protection/>
    </xf>
    <xf numFmtId="0" fontId="6" fillId="0" borderId="23" xfId="0" applyFont="1" applyBorder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9.140625" defaultRowHeight="15" outlineLevelRow="6"/>
  <cols>
    <col min="1" max="1" width="47.57421875" style="1" customWidth="1"/>
    <col min="2" max="2" width="10.7109375" style="1" hidden="1" customWidth="1"/>
    <col min="3" max="3" width="14.7109375" style="1" customWidth="1"/>
    <col min="4" max="6" width="13.00390625" style="1" customWidth="1"/>
    <col min="7" max="7" width="14.7109375" style="1" customWidth="1"/>
    <col min="8" max="10" width="13.00390625" style="1" customWidth="1"/>
    <col min="11" max="11" width="14.7109375" style="1" customWidth="1"/>
    <col min="12" max="14" width="13.00390625" style="1" customWidth="1"/>
    <col min="15" max="42" width="9.140625" style="1" customWidth="1"/>
    <col min="43" max="16384" width="9.140625" style="10" customWidth="1"/>
  </cols>
  <sheetData>
    <row r="1" spans="1:15" ht="16.5" customHeight="1">
      <c r="A1" s="33" t="s">
        <v>259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 customHeight="1">
      <c r="A2" s="36" t="s">
        <v>243</v>
      </c>
      <c r="B2" s="3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" ht="15.75" customHeight="1">
      <c r="A3" s="25"/>
      <c r="B3" s="26"/>
    </row>
    <row r="4" spans="1:2" ht="12" customHeight="1">
      <c r="A4" s="27"/>
      <c r="B4" s="28"/>
    </row>
    <row r="5" spans="1:15" s="1" customFormat="1" ht="22.5" customHeight="1">
      <c r="A5" s="29" t="s">
        <v>0</v>
      </c>
      <c r="B5" s="46" t="s">
        <v>1</v>
      </c>
      <c r="C5" s="40">
        <v>2016</v>
      </c>
      <c r="D5" s="41"/>
      <c r="E5" s="41"/>
      <c r="F5" s="50"/>
      <c r="G5" s="40">
        <v>2017</v>
      </c>
      <c r="H5" s="41"/>
      <c r="I5" s="41"/>
      <c r="J5" s="50"/>
      <c r="K5" s="40" t="s">
        <v>258</v>
      </c>
      <c r="L5" s="41"/>
      <c r="M5" s="41"/>
      <c r="N5" s="41"/>
      <c r="O5" s="42"/>
    </row>
    <row r="6" spans="1:15" s="1" customFormat="1" ht="22.5" customHeight="1">
      <c r="A6" s="45"/>
      <c r="B6" s="47"/>
      <c r="C6" s="38" t="s">
        <v>230</v>
      </c>
      <c r="D6" s="31" t="s">
        <v>2</v>
      </c>
      <c r="E6" s="31"/>
      <c r="F6" s="31"/>
      <c r="G6" s="38" t="s">
        <v>230</v>
      </c>
      <c r="H6" s="31" t="s">
        <v>2</v>
      </c>
      <c r="I6" s="31"/>
      <c r="J6" s="31"/>
      <c r="K6" s="38" t="s">
        <v>260</v>
      </c>
      <c r="L6" s="31" t="s">
        <v>2</v>
      </c>
      <c r="M6" s="31"/>
      <c r="N6" s="31"/>
      <c r="O6" s="43" t="s">
        <v>261</v>
      </c>
    </row>
    <row r="7" spans="1:15" s="1" customFormat="1" ht="34.5" customHeight="1">
      <c r="A7" s="30"/>
      <c r="B7" s="48"/>
      <c r="C7" s="39"/>
      <c r="D7" s="2" t="s">
        <v>3</v>
      </c>
      <c r="E7" s="2" t="s">
        <v>4</v>
      </c>
      <c r="F7" s="2" t="s">
        <v>5</v>
      </c>
      <c r="G7" s="39"/>
      <c r="H7" s="2" t="s">
        <v>3</v>
      </c>
      <c r="I7" s="2" t="s">
        <v>4</v>
      </c>
      <c r="J7" s="2" t="s">
        <v>5</v>
      </c>
      <c r="K7" s="39"/>
      <c r="L7" s="2" t="s">
        <v>3</v>
      </c>
      <c r="M7" s="2" t="s">
        <v>4</v>
      </c>
      <c r="N7" s="2" t="s">
        <v>5</v>
      </c>
      <c r="O7" s="44"/>
    </row>
    <row r="8" spans="1:15" s="1" customFormat="1" ht="65.25" customHeight="1" outlineLevel="1">
      <c r="A8" s="3" t="s">
        <v>6</v>
      </c>
      <c r="B8" s="12" t="s">
        <v>7</v>
      </c>
      <c r="C8" s="17">
        <f aca="true" t="shared" si="0" ref="C8:N8">SUM(C9+C15+C22+C27+C30+C33+C37+C40)</f>
        <v>26926477.26</v>
      </c>
      <c r="D8" s="17">
        <f t="shared" si="0"/>
        <v>0</v>
      </c>
      <c r="E8" s="17">
        <f t="shared" si="0"/>
        <v>13691872.56</v>
      </c>
      <c r="F8" s="17">
        <f t="shared" si="0"/>
        <v>13234604.7</v>
      </c>
      <c r="G8" s="17">
        <f t="shared" si="0"/>
        <v>29412248.459999997</v>
      </c>
      <c r="H8" s="17">
        <f t="shared" si="0"/>
        <v>0</v>
      </c>
      <c r="I8" s="17">
        <f t="shared" si="0"/>
        <v>13850695.370000001</v>
      </c>
      <c r="J8" s="17">
        <f t="shared" si="0"/>
        <v>15561553.090000002</v>
      </c>
      <c r="K8" s="17">
        <f t="shared" si="0"/>
        <v>2485771.1999999997</v>
      </c>
      <c r="L8" s="17">
        <f t="shared" si="0"/>
        <v>0</v>
      </c>
      <c r="M8" s="17">
        <f t="shared" si="0"/>
        <v>158822.80999999918</v>
      </c>
      <c r="N8" s="17">
        <f t="shared" si="0"/>
        <v>2326948.3900000006</v>
      </c>
      <c r="O8" s="24">
        <f>SUM(G8/C8)*100</f>
        <v>109.23169850997432</v>
      </c>
    </row>
    <row r="9" spans="1:15" s="1" customFormat="1" ht="15" customHeight="1" outlineLevel="2">
      <c r="A9" s="3" t="s">
        <v>8</v>
      </c>
      <c r="B9" s="12" t="s">
        <v>9</v>
      </c>
      <c r="C9" s="17">
        <f aca="true" t="shared" si="1" ref="C9:J9">SUM(C10)</f>
        <v>7921010.300000001</v>
      </c>
      <c r="D9" s="17">
        <f t="shared" si="1"/>
        <v>0</v>
      </c>
      <c r="E9" s="17">
        <f t="shared" si="1"/>
        <v>3044588.4200000004</v>
      </c>
      <c r="F9" s="17">
        <f t="shared" si="1"/>
        <v>4876421.88</v>
      </c>
      <c r="G9" s="17">
        <f t="shared" si="1"/>
        <v>8876750.51</v>
      </c>
      <c r="H9" s="17">
        <f t="shared" si="1"/>
        <v>0</v>
      </c>
      <c r="I9" s="17">
        <f t="shared" si="1"/>
        <v>3043722.46</v>
      </c>
      <c r="J9" s="17">
        <f t="shared" si="1"/>
        <v>5833028.05</v>
      </c>
      <c r="K9" s="17">
        <f>SUM(K10)</f>
        <v>955740.2099999995</v>
      </c>
      <c r="L9" s="17">
        <f>SUM(L10)</f>
        <v>0</v>
      </c>
      <c r="M9" s="17">
        <f>SUM(M10)</f>
        <v>-865.9600000003848</v>
      </c>
      <c r="N9" s="17">
        <f>SUM(N10)</f>
        <v>956606.1699999999</v>
      </c>
      <c r="O9" s="24">
        <f aca="true" t="shared" si="2" ref="O9:O68">SUM(G9/C9)*100</f>
        <v>112.06588773151826</v>
      </c>
    </row>
    <row r="10" spans="1:15" s="1" customFormat="1" ht="34.5" customHeight="1" outlineLevel="4">
      <c r="A10" s="4" t="s">
        <v>10</v>
      </c>
      <c r="B10" s="13" t="s">
        <v>11</v>
      </c>
      <c r="C10" s="11">
        <f aca="true" t="shared" si="3" ref="C10:J10">SUM(C11:C14)</f>
        <v>7921010.300000001</v>
      </c>
      <c r="D10" s="11">
        <f t="shared" si="3"/>
        <v>0</v>
      </c>
      <c r="E10" s="11">
        <f t="shared" si="3"/>
        <v>3044588.4200000004</v>
      </c>
      <c r="F10" s="11">
        <f t="shared" si="3"/>
        <v>4876421.88</v>
      </c>
      <c r="G10" s="11">
        <f t="shared" si="3"/>
        <v>8876750.51</v>
      </c>
      <c r="H10" s="11">
        <f t="shared" si="3"/>
        <v>0</v>
      </c>
      <c r="I10" s="11">
        <f t="shared" si="3"/>
        <v>3043722.46</v>
      </c>
      <c r="J10" s="11">
        <f t="shared" si="3"/>
        <v>5833028.05</v>
      </c>
      <c r="K10" s="11">
        <f>SUM(K11:K14)</f>
        <v>955740.2099999995</v>
      </c>
      <c r="L10" s="11">
        <f>SUM(L11:L14)</f>
        <v>0</v>
      </c>
      <c r="M10" s="11">
        <f>SUM(M11:M14)</f>
        <v>-865.9600000003848</v>
      </c>
      <c r="N10" s="11">
        <f>SUM(N11:N14)</f>
        <v>956606.1699999999</v>
      </c>
      <c r="O10" s="23">
        <f t="shared" si="2"/>
        <v>112.06588773151826</v>
      </c>
    </row>
    <row r="11" spans="1:15" s="1" customFormat="1" ht="33" customHeight="1" outlineLevel="6">
      <c r="A11" s="4" t="s">
        <v>12</v>
      </c>
      <c r="B11" s="13" t="s">
        <v>13</v>
      </c>
      <c r="C11" s="11">
        <f>SUM(D11:F11)</f>
        <v>4876421.88</v>
      </c>
      <c r="D11" s="11"/>
      <c r="E11" s="11"/>
      <c r="F11" s="11">
        <v>4876421.88</v>
      </c>
      <c r="G11" s="11">
        <f>SUM(H11:J11)</f>
        <v>5833028.05</v>
      </c>
      <c r="H11" s="11"/>
      <c r="I11" s="11"/>
      <c r="J11" s="11">
        <v>5833028.05</v>
      </c>
      <c r="K11" s="11">
        <f>SUM(L11:N11)</f>
        <v>956606.1699999999</v>
      </c>
      <c r="L11" s="11">
        <f aca="true" t="shared" si="4" ref="L11:N14">SUM(H11-D11)</f>
        <v>0</v>
      </c>
      <c r="M11" s="11">
        <f t="shared" si="4"/>
        <v>0</v>
      </c>
      <c r="N11" s="11">
        <f t="shared" si="4"/>
        <v>956606.1699999999</v>
      </c>
      <c r="O11" s="23">
        <f t="shared" si="2"/>
        <v>119.61696903057944</v>
      </c>
    </row>
    <row r="12" spans="1:15" s="1" customFormat="1" ht="161.25" customHeight="1" outlineLevel="6">
      <c r="A12" s="4" t="s">
        <v>14</v>
      </c>
      <c r="B12" s="13" t="s">
        <v>15</v>
      </c>
      <c r="C12" s="11">
        <f>SUM(D12:F12)</f>
        <v>44627.66</v>
      </c>
      <c r="D12" s="11"/>
      <c r="E12" s="11">
        <v>44627.66</v>
      </c>
      <c r="F12" s="11"/>
      <c r="G12" s="11">
        <f>SUM(H12:J12)</f>
        <v>66236.24</v>
      </c>
      <c r="H12" s="11"/>
      <c r="I12" s="11">
        <v>66236.24</v>
      </c>
      <c r="J12" s="11"/>
      <c r="K12" s="11">
        <f>SUM(L12:N12)</f>
        <v>21608.58</v>
      </c>
      <c r="L12" s="11">
        <f t="shared" si="4"/>
        <v>0</v>
      </c>
      <c r="M12" s="11">
        <f t="shared" si="4"/>
        <v>21608.58</v>
      </c>
      <c r="N12" s="11">
        <f t="shared" si="4"/>
        <v>0</v>
      </c>
      <c r="O12" s="23">
        <f t="shared" si="2"/>
        <v>148.4197020412901</v>
      </c>
    </row>
    <row r="13" spans="1:15" s="1" customFormat="1" ht="108.75" customHeight="1" outlineLevel="6">
      <c r="A13" s="4" t="s">
        <v>16</v>
      </c>
      <c r="B13" s="13" t="s">
        <v>17</v>
      </c>
      <c r="C13" s="11">
        <f>SUM(D13:F13)</f>
        <v>288003.77</v>
      </c>
      <c r="D13" s="11"/>
      <c r="E13" s="11">
        <v>288003.77</v>
      </c>
      <c r="F13" s="11"/>
      <c r="G13" s="11">
        <f>SUM(H13:J13)</f>
        <v>147872.36</v>
      </c>
      <c r="H13" s="11"/>
      <c r="I13" s="11">
        <v>147872.36</v>
      </c>
      <c r="J13" s="11"/>
      <c r="K13" s="11">
        <f>SUM(L13:N13)</f>
        <v>-140131.41000000003</v>
      </c>
      <c r="L13" s="11">
        <f t="shared" si="4"/>
        <v>0</v>
      </c>
      <c r="M13" s="11">
        <f t="shared" si="4"/>
        <v>-140131.41000000003</v>
      </c>
      <c r="N13" s="11">
        <f t="shared" si="4"/>
        <v>0</v>
      </c>
      <c r="O13" s="23">
        <f t="shared" si="2"/>
        <v>51.34389733856608</v>
      </c>
    </row>
    <row r="14" spans="1:15" s="1" customFormat="1" ht="204.75" customHeight="1" outlineLevel="6">
      <c r="A14" s="4" t="s">
        <v>18</v>
      </c>
      <c r="B14" s="13" t="s">
        <v>19</v>
      </c>
      <c r="C14" s="11">
        <f>SUM(D14:F14)</f>
        <v>2711956.99</v>
      </c>
      <c r="D14" s="11"/>
      <c r="E14" s="11">
        <v>2711956.99</v>
      </c>
      <c r="F14" s="11"/>
      <c r="G14" s="11">
        <f>SUM(H14:J14)</f>
        <v>2829613.86</v>
      </c>
      <c r="H14" s="11"/>
      <c r="I14" s="11">
        <v>2829613.86</v>
      </c>
      <c r="J14" s="11"/>
      <c r="K14" s="11">
        <f>SUM(L14:N14)</f>
        <v>117656.86999999965</v>
      </c>
      <c r="L14" s="11">
        <f t="shared" si="4"/>
        <v>0</v>
      </c>
      <c r="M14" s="11">
        <f t="shared" si="4"/>
        <v>117656.86999999965</v>
      </c>
      <c r="N14" s="11">
        <f t="shared" si="4"/>
        <v>0</v>
      </c>
      <c r="O14" s="23">
        <f t="shared" si="2"/>
        <v>104.33844896633113</v>
      </c>
    </row>
    <row r="15" spans="1:15" s="1" customFormat="1" ht="18.75" customHeight="1" outlineLevel="2">
      <c r="A15" s="3" t="s">
        <v>20</v>
      </c>
      <c r="B15" s="12" t="s">
        <v>21</v>
      </c>
      <c r="C15" s="17">
        <f aca="true" t="shared" si="5" ref="C15:J15">SUM(C16+C20)</f>
        <v>15671047.73</v>
      </c>
      <c r="D15" s="17">
        <f t="shared" si="5"/>
        <v>0</v>
      </c>
      <c r="E15" s="17">
        <f t="shared" si="5"/>
        <v>10647284.14</v>
      </c>
      <c r="F15" s="17">
        <f t="shared" si="5"/>
        <v>5023763.59</v>
      </c>
      <c r="G15" s="17">
        <f t="shared" si="5"/>
        <v>17095118.57</v>
      </c>
      <c r="H15" s="17">
        <f t="shared" si="5"/>
        <v>0</v>
      </c>
      <c r="I15" s="17">
        <f t="shared" si="5"/>
        <v>10806972.91</v>
      </c>
      <c r="J15" s="17">
        <f t="shared" si="5"/>
        <v>6288145.66</v>
      </c>
      <c r="K15" s="17">
        <f>SUM(K16+K20)</f>
        <v>1424070.8400000003</v>
      </c>
      <c r="L15" s="17">
        <f>SUM(L16+L20)</f>
        <v>0</v>
      </c>
      <c r="M15" s="17">
        <f>SUM(M16+M20)</f>
        <v>159688.76999999955</v>
      </c>
      <c r="N15" s="17">
        <f>SUM(N16+N20)</f>
        <v>1264382.0700000008</v>
      </c>
      <c r="O15" s="24">
        <f t="shared" si="2"/>
        <v>109.08727268613838</v>
      </c>
    </row>
    <row r="16" spans="1:15" s="1" customFormat="1" ht="30.75" customHeight="1" outlineLevel="4">
      <c r="A16" s="4" t="s">
        <v>22</v>
      </c>
      <c r="B16" s="13" t="s">
        <v>23</v>
      </c>
      <c r="C16" s="11">
        <f aca="true" t="shared" si="6" ref="C16:J16">SUM(C17:C19)</f>
        <v>15671047.73</v>
      </c>
      <c r="D16" s="11">
        <f t="shared" si="6"/>
        <v>0</v>
      </c>
      <c r="E16" s="11">
        <f t="shared" si="6"/>
        <v>10647284.14</v>
      </c>
      <c r="F16" s="11">
        <f t="shared" si="6"/>
        <v>5023763.59</v>
      </c>
      <c r="G16" s="11">
        <f t="shared" si="6"/>
        <v>17059054.57</v>
      </c>
      <c r="H16" s="11">
        <f t="shared" si="6"/>
        <v>0</v>
      </c>
      <c r="I16" s="11">
        <f t="shared" si="6"/>
        <v>10806972.91</v>
      </c>
      <c r="J16" s="11">
        <f t="shared" si="6"/>
        <v>6252081.66</v>
      </c>
      <c r="K16" s="11">
        <f>SUM(K17:K19)</f>
        <v>1388006.8400000003</v>
      </c>
      <c r="L16" s="11">
        <f>SUM(L17:L19)</f>
        <v>0</v>
      </c>
      <c r="M16" s="11">
        <f>SUM(M17:M19)</f>
        <v>159688.76999999955</v>
      </c>
      <c r="N16" s="11">
        <f>SUM(N17:N19)</f>
        <v>1228318.0700000008</v>
      </c>
      <c r="O16" s="23">
        <f t="shared" si="2"/>
        <v>108.85714129593809</v>
      </c>
    </row>
    <row r="17" spans="1:15" s="1" customFormat="1" ht="48.75" customHeight="1" outlineLevel="6">
      <c r="A17" s="4" t="s">
        <v>24</v>
      </c>
      <c r="B17" s="13" t="s">
        <v>25</v>
      </c>
      <c r="C17" s="11">
        <f>SUM(D17:F17)</f>
        <v>4732970.1</v>
      </c>
      <c r="D17" s="11"/>
      <c r="E17" s="11"/>
      <c r="F17" s="11">
        <v>4732970.1</v>
      </c>
      <c r="G17" s="11">
        <f>SUM(H17:J17)</f>
        <v>5867486.86</v>
      </c>
      <c r="H17" s="11"/>
      <c r="I17" s="11"/>
      <c r="J17" s="11">
        <v>5867486.86</v>
      </c>
      <c r="K17" s="11">
        <f>SUM(L17:N17)</f>
        <v>1134516.7600000007</v>
      </c>
      <c r="L17" s="11">
        <f aca="true" t="shared" si="7" ref="L17:N19">SUM(H17-D17)</f>
        <v>0</v>
      </c>
      <c r="M17" s="11">
        <f t="shared" si="7"/>
        <v>0</v>
      </c>
      <c r="N17" s="11">
        <f t="shared" si="7"/>
        <v>1134516.7600000007</v>
      </c>
      <c r="O17" s="23">
        <f t="shared" si="2"/>
        <v>123.97050342659044</v>
      </c>
    </row>
    <row r="18" spans="1:15" s="1" customFormat="1" ht="48.75" customHeight="1" outlineLevel="6">
      <c r="A18" s="4" t="s">
        <v>26</v>
      </c>
      <c r="B18" s="13" t="s">
        <v>27</v>
      </c>
      <c r="C18" s="11">
        <f>SUM(D18:F18)</f>
        <v>290793.49</v>
      </c>
      <c r="D18" s="11"/>
      <c r="E18" s="11"/>
      <c r="F18" s="11">
        <v>290793.49</v>
      </c>
      <c r="G18" s="11">
        <f>SUM(H18:J18)</f>
        <v>384594.8</v>
      </c>
      <c r="H18" s="11"/>
      <c r="I18" s="11"/>
      <c r="J18" s="11">
        <v>384594.8</v>
      </c>
      <c r="K18" s="11">
        <f>SUM(L18:N18)</f>
        <v>93801.31</v>
      </c>
      <c r="L18" s="11">
        <f t="shared" si="7"/>
        <v>0</v>
      </c>
      <c r="M18" s="11">
        <f t="shared" si="7"/>
        <v>0</v>
      </c>
      <c r="N18" s="11">
        <f t="shared" si="7"/>
        <v>93801.31</v>
      </c>
      <c r="O18" s="23">
        <f t="shared" si="2"/>
        <v>132.25701854604793</v>
      </c>
    </row>
    <row r="19" spans="1:15" s="1" customFormat="1" ht="224.25" customHeight="1" outlineLevel="6">
      <c r="A19" s="4" t="s">
        <v>28</v>
      </c>
      <c r="B19" s="13" t="s">
        <v>29</v>
      </c>
      <c r="C19" s="11">
        <f>SUM(D19:F19)</f>
        <v>10647284.14</v>
      </c>
      <c r="D19" s="11"/>
      <c r="E19" s="11">
        <v>10647284.14</v>
      </c>
      <c r="F19" s="11"/>
      <c r="G19" s="11">
        <f>SUM(H19:J19)</f>
        <v>10806972.91</v>
      </c>
      <c r="H19" s="11"/>
      <c r="I19" s="11">
        <v>10806972.91</v>
      </c>
      <c r="J19" s="11"/>
      <c r="K19" s="11">
        <f>SUM(L19:N19)</f>
        <v>159688.76999999955</v>
      </c>
      <c r="L19" s="11">
        <f t="shared" si="7"/>
        <v>0</v>
      </c>
      <c r="M19" s="11">
        <f t="shared" si="7"/>
        <v>159688.76999999955</v>
      </c>
      <c r="N19" s="11">
        <f t="shared" si="7"/>
        <v>0</v>
      </c>
      <c r="O19" s="23">
        <f t="shared" si="2"/>
        <v>101.49980753683539</v>
      </c>
    </row>
    <row r="20" spans="1:15" s="1" customFormat="1" ht="28.5" customHeight="1" outlineLevel="4">
      <c r="A20" s="4" t="s">
        <v>30</v>
      </c>
      <c r="B20" s="13" t="s">
        <v>31</v>
      </c>
      <c r="C20" s="11">
        <f aca="true" t="shared" si="8" ref="C20:N20">SUM(C21:C21)</f>
        <v>0</v>
      </c>
      <c r="D20" s="11">
        <f t="shared" si="8"/>
        <v>0</v>
      </c>
      <c r="E20" s="11">
        <f t="shared" si="8"/>
        <v>0</v>
      </c>
      <c r="F20" s="11">
        <f t="shared" si="8"/>
        <v>0</v>
      </c>
      <c r="G20" s="11">
        <f t="shared" si="8"/>
        <v>36064</v>
      </c>
      <c r="H20" s="11">
        <f t="shared" si="8"/>
        <v>0</v>
      </c>
      <c r="I20" s="11">
        <f t="shared" si="8"/>
        <v>0</v>
      </c>
      <c r="J20" s="11">
        <f t="shared" si="8"/>
        <v>36064</v>
      </c>
      <c r="K20" s="11">
        <f t="shared" si="8"/>
        <v>36064</v>
      </c>
      <c r="L20" s="11">
        <f t="shared" si="8"/>
        <v>0</v>
      </c>
      <c r="M20" s="11">
        <f t="shared" si="8"/>
        <v>0</v>
      </c>
      <c r="N20" s="11">
        <f t="shared" si="8"/>
        <v>36064</v>
      </c>
      <c r="O20" s="23"/>
    </row>
    <row r="21" spans="1:15" s="1" customFormat="1" ht="50.25" customHeight="1" outlineLevel="4">
      <c r="A21" s="4" t="s">
        <v>231</v>
      </c>
      <c r="B21" s="13" t="s">
        <v>232</v>
      </c>
      <c r="C21" s="11">
        <f>SUM(D21:F21)</f>
        <v>0</v>
      </c>
      <c r="D21" s="11"/>
      <c r="E21" s="11"/>
      <c r="F21" s="11"/>
      <c r="G21" s="11">
        <f>SUM(H21:J21)</f>
        <v>36064</v>
      </c>
      <c r="H21" s="11"/>
      <c r="I21" s="11"/>
      <c r="J21" s="11">
        <v>36064</v>
      </c>
      <c r="K21" s="11">
        <f>SUM(L21:N21)</f>
        <v>36064</v>
      </c>
      <c r="L21" s="11">
        <f>SUM(H21-D21)</f>
        <v>0</v>
      </c>
      <c r="M21" s="11">
        <f>SUM(I21-E21)</f>
        <v>0</v>
      </c>
      <c r="N21" s="11">
        <f>SUM(J21-F21)</f>
        <v>36064</v>
      </c>
      <c r="O21" s="23"/>
    </row>
    <row r="22" spans="1:15" s="1" customFormat="1" ht="34.5" customHeight="1" outlineLevel="2">
      <c r="A22" s="3" t="s">
        <v>32</v>
      </c>
      <c r="B22" s="12" t="s">
        <v>33</v>
      </c>
      <c r="C22" s="17">
        <f>SUM(C23)</f>
        <v>1104606.72</v>
      </c>
      <c r="D22" s="17">
        <f aca="true" t="shared" si="9" ref="D22:N22">SUM(D23)</f>
        <v>0</v>
      </c>
      <c r="E22" s="17">
        <f t="shared" si="9"/>
        <v>0</v>
      </c>
      <c r="F22" s="17">
        <f t="shared" si="9"/>
        <v>1104606.72</v>
      </c>
      <c r="G22" s="17">
        <f>SUM(G23)</f>
        <v>1315302.02</v>
      </c>
      <c r="H22" s="17">
        <f t="shared" si="9"/>
        <v>0</v>
      </c>
      <c r="I22" s="17">
        <f t="shared" si="9"/>
        <v>0</v>
      </c>
      <c r="J22" s="17">
        <f t="shared" si="9"/>
        <v>1315302.02</v>
      </c>
      <c r="K22" s="17">
        <f>SUM(K23)</f>
        <v>210695.29999999996</v>
      </c>
      <c r="L22" s="17">
        <f t="shared" si="9"/>
        <v>0</v>
      </c>
      <c r="M22" s="17">
        <f t="shared" si="9"/>
        <v>0</v>
      </c>
      <c r="N22" s="17">
        <f t="shared" si="9"/>
        <v>210695.29999999996</v>
      </c>
      <c r="O22" s="24">
        <f t="shared" si="2"/>
        <v>119.07423666587871</v>
      </c>
    </row>
    <row r="23" spans="1:15" s="1" customFormat="1" ht="33.75" customHeight="1" outlineLevel="4">
      <c r="A23" s="4" t="s">
        <v>34</v>
      </c>
      <c r="B23" s="13" t="s">
        <v>35</v>
      </c>
      <c r="C23" s="11">
        <f>SUM(C24:C26)</f>
        <v>1104606.72</v>
      </c>
      <c r="D23" s="11">
        <f aca="true" t="shared" si="10" ref="D23:J23">SUM(D24:D26)</f>
        <v>0</v>
      </c>
      <c r="E23" s="11">
        <f t="shared" si="10"/>
        <v>0</v>
      </c>
      <c r="F23" s="11">
        <f t="shared" si="10"/>
        <v>1104606.72</v>
      </c>
      <c r="G23" s="11">
        <f t="shared" si="10"/>
        <v>1315302.02</v>
      </c>
      <c r="H23" s="11">
        <f t="shared" si="10"/>
        <v>0</v>
      </c>
      <c r="I23" s="11">
        <f t="shared" si="10"/>
        <v>0</v>
      </c>
      <c r="J23" s="11">
        <f t="shared" si="10"/>
        <v>1315302.02</v>
      </c>
      <c r="K23" s="11">
        <f>SUM(K24:K26)</f>
        <v>210695.29999999996</v>
      </c>
      <c r="L23" s="11">
        <f>SUM(L24:L26)</f>
        <v>0</v>
      </c>
      <c r="M23" s="11">
        <f>SUM(M24:M26)</f>
        <v>0</v>
      </c>
      <c r="N23" s="11">
        <f>SUM(N24:N26)</f>
        <v>210695.29999999996</v>
      </c>
      <c r="O23" s="23">
        <f t="shared" si="2"/>
        <v>119.07423666587871</v>
      </c>
    </row>
    <row r="24" spans="1:15" s="1" customFormat="1" ht="48" customHeight="1" outlineLevel="6">
      <c r="A24" s="4" t="s">
        <v>36</v>
      </c>
      <c r="B24" s="13" t="s">
        <v>37</v>
      </c>
      <c r="C24" s="11">
        <f>SUM(D24:F24)</f>
        <v>960571.56</v>
      </c>
      <c r="D24" s="11"/>
      <c r="E24" s="11"/>
      <c r="F24" s="11">
        <v>960571.56</v>
      </c>
      <c r="G24" s="11">
        <f>SUM(H24:J24)</f>
        <v>1315302.02</v>
      </c>
      <c r="H24" s="11"/>
      <c r="I24" s="11"/>
      <c r="J24" s="11">
        <v>1315302.02</v>
      </c>
      <c r="K24" s="11">
        <f>SUM(L24:N24)</f>
        <v>354730.45999999996</v>
      </c>
      <c r="L24" s="11">
        <f aca="true" t="shared" si="11" ref="L24:N26">SUM(H24-D24)</f>
        <v>0</v>
      </c>
      <c r="M24" s="11">
        <f t="shared" si="11"/>
        <v>0</v>
      </c>
      <c r="N24" s="11">
        <f t="shared" si="11"/>
        <v>354730.45999999996</v>
      </c>
      <c r="O24" s="23">
        <f t="shared" si="2"/>
        <v>136.92910291868313</v>
      </c>
    </row>
    <row r="25" spans="1:15" s="1" customFormat="1" ht="95.25" customHeight="1" outlineLevel="6">
      <c r="A25" s="19" t="s">
        <v>244</v>
      </c>
      <c r="B25" s="20" t="s">
        <v>245</v>
      </c>
      <c r="C25" s="11">
        <f>SUM(D25:F25)</f>
        <v>68561.94</v>
      </c>
      <c r="D25" s="11"/>
      <c r="E25" s="11"/>
      <c r="F25" s="11">
        <v>68561.94</v>
      </c>
      <c r="G25" s="11">
        <f>SUM(H25:J25)</f>
        <v>0</v>
      </c>
      <c r="H25" s="11"/>
      <c r="I25" s="11"/>
      <c r="J25" s="11"/>
      <c r="K25" s="11">
        <f>SUM(L25:N25)</f>
        <v>-68561.94</v>
      </c>
      <c r="L25" s="11">
        <f t="shared" si="11"/>
        <v>0</v>
      </c>
      <c r="M25" s="11">
        <f t="shared" si="11"/>
        <v>0</v>
      </c>
      <c r="N25" s="11">
        <f t="shared" si="11"/>
        <v>-68561.94</v>
      </c>
      <c r="O25" s="23">
        <f t="shared" si="2"/>
        <v>0</v>
      </c>
    </row>
    <row r="26" spans="1:15" s="1" customFormat="1" ht="90.75" customHeight="1" outlineLevel="6">
      <c r="A26" s="19" t="s">
        <v>246</v>
      </c>
      <c r="B26" s="20" t="s">
        <v>247</v>
      </c>
      <c r="C26" s="11">
        <f>SUM(D26:F26)</f>
        <v>75473.22</v>
      </c>
      <c r="D26" s="11"/>
      <c r="E26" s="11"/>
      <c r="F26" s="11">
        <v>75473.22</v>
      </c>
      <c r="G26" s="11">
        <f>SUM(H26:J26)</f>
        <v>0</v>
      </c>
      <c r="H26" s="11"/>
      <c r="I26" s="11"/>
      <c r="J26" s="11"/>
      <c r="K26" s="11">
        <f>SUM(L26:N26)</f>
        <v>-75473.22</v>
      </c>
      <c r="L26" s="11">
        <f t="shared" si="11"/>
        <v>0</v>
      </c>
      <c r="M26" s="11">
        <f t="shared" si="11"/>
        <v>0</v>
      </c>
      <c r="N26" s="11">
        <f t="shared" si="11"/>
        <v>-75473.22</v>
      </c>
      <c r="O26" s="23">
        <f t="shared" si="2"/>
        <v>0</v>
      </c>
    </row>
    <row r="27" spans="1:15" s="1" customFormat="1" ht="32.25" customHeight="1" outlineLevel="2">
      <c r="A27" s="3" t="s">
        <v>38</v>
      </c>
      <c r="B27" s="12" t="s">
        <v>39</v>
      </c>
      <c r="C27" s="17">
        <f aca="true" t="shared" si="12" ref="C27:J27">SUM(C28)</f>
        <v>79999.51</v>
      </c>
      <c r="D27" s="17">
        <f t="shared" si="12"/>
        <v>0</v>
      </c>
      <c r="E27" s="17">
        <f t="shared" si="12"/>
        <v>0</v>
      </c>
      <c r="F27" s="17">
        <f t="shared" si="12"/>
        <v>79999.51</v>
      </c>
      <c r="G27" s="17">
        <f t="shared" si="12"/>
        <v>96194.64</v>
      </c>
      <c r="H27" s="17">
        <f t="shared" si="12"/>
        <v>0</v>
      </c>
      <c r="I27" s="17">
        <f t="shared" si="12"/>
        <v>0</v>
      </c>
      <c r="J27" s="17">
        <f t="shared" si="12"/>
        <v>96194.64</v>
      </c>
      <c r="K27" s="17">
        <f>SUM(K28)</f>
        <v>16195.130000000005</v>
      </c>
      <c r="L27" s="17">
        <f>SUM(L28)</f>
        <v>0</v>
      </c>
      <c r="M27" s="17">
        <f>SUM(M28)</f>
        <v>0</v>
      </c>
      <c r="N27" s="17">
        <f>SUM(N28)</f>
        <v>16195.130000000005</v>
      </c>
      <c r="O27" s="23">
        <f t="shared" si="2"/>
        <v>120.24403649472353</v>
      </c>
    </row>
    <row r="28" spans="1:15" s="1" customFormat="1" ht="33" customHeight="1" outlineLevel="4">
      <c r="A28" s="4" t="s">
        <v>40</v>
      </c>
      <c r="B28" s="13" t="s">
        <v>41</v>
      </c>
      <c r="C28" s="11">
        <f aca="true" t="shared" si="13" ref="C28:N28">SUM(C29:C29)</f>
        <v>79999.51</v>
      </c>
      <c r="D28" s="11">
        <f t="shared" si="13"/>
        <v>0</v>
      </c>
      <c r="E28" s="11">
        <f t="shared" si="13"/>
        <v>0</v>
      </c>
      <c r="F28" s="11">
        <f t="shared" si="13"/>
        <v>79999.51</v>
      </c>
      <c r="G28" s="11">
        <f t="shared" si="13"/>
        <v>96194.64</v>
      </c>
      <c r="H28" s="11">
        <f t="shared" si="13"/>
        <v>0</v>
      </c>
      <c r="I28" s="11">
        <f t="shared" si="13"/>
        <v>0</v>
      </c>
      <c r="J28" s="11">
        <f t="shared" si="13"/>
        <v>96194.64</v>
      </c>
      <c r="K28" s="11">
        <f t="shared" si="13"/>
        <v>16195.130000000005</v>
      </c>
      <c r="L28" s="11">
        <f t="shared" si="13"/>
        <v>0</v>
      </c>
      <c r="M28" s="11">
        <f t="shared" si="13"/>
        <v>0</v>
      </c>
      <c r="N28" s="11">
        <f t="shared" si="13"/>
        <v>16195.130000000005</v>
      </c>
      <c r="O28" s="23">
        <f t="shared" si="2"/>
        <v>120.24403649472353</v>
      </c>
    </row>
    <row r="29" spans="1:15" s="1" customFormat="1" ht="33.75" customHeight="1" outlineLevel="6">
      <c r="A29" s="4" t="s">
        <v>42</v>
      </c>
      <c r="B29" s="13" t="s">
        <v>43</v>
      </c>
      <c r="C29" s="11">
        <f>SUM(D29:F29)</f>
        <v>79999.51</v>
      </c>
      <c r="D29" s="11"/>
      <c r="E29" s="11"/>
      <c r="F29" s="11">
        <v>79999.51</v>
      </c>
      <c r="G29" s="11">
        <f>SUM(H29:J29)</f>
        <v>96194.64</v>
      </c>
      <c r="H29" s="11"/>
      <c r="I29" s="11"/>
      <c r="J29" s="11">
        <v>96194.64</v>
      </c>
      <c r="K29" s="11">
        <f>SUM(L29:N29)</f>
        <v>16195.130000000005</v>
      </c>
      <c r="L29" s="11">
        <f>SUM(H29-D29)</f>
        <v>0</v>
      </c>
      <c r="M29" s="11">
        <f>SUM(I29-E29)</f>
        <v>0</v>
      </c>
      <c r="N29" s="11">
        <f>SUM(J29-F29)</f>
        <v>16195.130000000005</v>
      </c>
      <c r="O29" s="23">
        <f t="shared" si="2"/>
        <v>120.24403649472353</v>
      </c>
    </row>
    <row r="30" spans="1:15" s="1" customFormat="1" ht="79.5" customHeight="1" outlineLevel="2">
      <c r="A30" s="3" t="s">
        <v>44</v>
      </c>
      <c r="B30" s="12" t="s">
        <v>45</v>
      </c>
      <c r="C30" s="17">
        <f>SUM(C31)</f>
        <v>325249.57</v>
      </c>
      <c r="D30" s="17">
        <f aca="true" t="shared" si="14" ref="D30:N31">SUM(D31)</f>
        <v>0</v>
      </c>
      <c r="E30" s="17">
        <f t="shared" si="14"/>
        <v>0</v>
      </c>
      <c r="F30" s="17">
        <f t="shared" si="14"/>
        <v>325249.57</v>
      </c>
      <c r="G30" s="17">
        <f>SUM(G31)</f>
        <v>267311.4</v>
      </c>
      <c r="H30" s="17">
        <f t="shared" si="14"/>
        <v>0</v>
      </c>
      <c r="I30" s="17">
        <f t="shared" si="14"/>
        <v>0</v>
      </c>
      <c r="J30" s="17">
        <f t="shared" si="14"/>
        <v>267311.4</v>
      </c>
      <c r="K30" s="17">
        <f>SUM(K31)</f>
        <v>-57938.169999999984</v>
      </c>
      <c r="L30" s="17">
        <f t="shared" si="14"/>
        <v>0</v>
      </c>
      <c r="M30" s="17">
        <f t="shared" si="14"/>
        <v>0</v>
      </c>
      <c r="N30" s="17">
        <f t="shared" si="14"/>
        <v>-57938.169999999984</v>
      </c>
      <c r="O30" s="24">
        <f t="shared" si="2"/>
        <v>82.18654985462395</v>
      </c>
    </row>
    <row r="31" spans="1:15" s="1" customFormat="1" ht="51" customHeight="1" outlineLevel="4">
      <c r="A31" s="4" t="s">
        <v>46</v>
      </c>
      <c r="B31" s="13" t="s">
        <v>47</v>
      </c>
      <c r="C31" s="11">
        <f>SUM(C32)</f>
        <v>325249.57</v>
      </c>
      <c r="D31" s="11">
        <f t="shared" si="14"/>
        <v>0</v>
      </c>
      <c r="E31" s="11">
        <f t="shared" si="14"/>
        <v>0</v>
      </c>
      <c r="F31" s="11">
        <f t="shared" si="14"/>
        <v>325249.57</v>
      </c>
      <c r="G31" s="11">
        <f>SUM(G32)</f>
        <v>267311.4</v>
      </c>
      <c r="H31" s="11">
        <f t="shared" si="14"/>
        <v>0</v>
      </c>
      <c r="I31" s="11">
        <f t="shared" si="14"/>
        <v>0</v>
      </c>
      <c r="J31" s="11">
        <f t="shared" si="14"/>
        <v>267311.4</v>
      </c>
      <c r="K31" s="11">
        <f>SUM(K32)</f>
        <v>-57938.169999999984</v>
      </c>
      <c r="L31" s="11">
        <f aca="true" t="shared" si="15" ref="L31:N32">SUM(H31-D31)</f>
        <v>0</v>
      </c>
      <c r="M31" s="11">
        <f t="shared" si="15"/>
        <v>0</v>
      </c>
      <c r="N31" s="11">
        <f t="shared" si="15"/>
        <v>-57938.169999999984</v>
      </c>
      <c r="O31" s="23">
        <f t="shared" si="2"/>
        <v>82.18654985462395</v>
      </c>
    </row>
    <row r="32" spans="1:15" s="1" customFormat="1" ht="46.5" customHeight="1" outlineLevel="6">
      <c r="A32" s="4" t="s">
        <v>48</v>
      </c>
      <c r="B32" s="13" t="s">
        <v>49</v>
      </c>
      <c r="C32" s="11">
        <f>SUM(D32:F32)</f>
        <v>325249.57</v>
      </c>
      <c r="D32" s="11"/>
      <c r="E32" s="11"/>
      <c r="F32" s="11">
        <v>325249.57</v>
      </c>
      <c r="G32" s="11">
        <f>SUM(H32:J32)</f>
        <v>267311.4</v>
      </c>
      <c r="H32" s="11"/>
      <c r="I32" s="11"/>
      <c r="J32" s="11">
        <v>267311.4</v>
      </c>
      <c r="K32" s="11">
        <f>SUM(L32:N32)</f>
        <v>-57938.169999999984</v>
      </c>
      <c r="L32" s="11">
        <f t="shared" si="15"/>
        <v>0</v>
      </c>
      <c r="M32" s="11">
        <f t="shared" si="15"/>
        <v>0</v>
      </c>
      <c r="N32" s="11">
        <f t="shared" si="15"/>
        <v>-57938.169999999984</v>
      </c>
      <c r="O32" s="23">
        <f t="shared" si="2"/>
        <v>82.18654985462395</v>
      </c>
    </row>
    <row r="33" spans="1:15" s="1" customFormat="1" ht="62.25" customHeight="1" outlineLevel="2">
      <c r="A33" s="3" t="s">
        <v>50</v>
      </c>
      <c r="B33" s="12" t="s">
        <v>51</v>
      </c>
      <c r="C33" s="17">
        <f aca="true" t="shared" si="16" ref="C33:J33">SUM(C34)</f>
        <v>1448256.7</v>
      </c>
      <c r="D33" s="17">
        <f t="shared" si="16"/>
        <v>0</v>
      </c>
      <c r="E33" s="17">
        <f t="shared" si="16"/>
        <v>0</v>
      </c>
      <c r="F33" s="17">
        <f t="shared" si="16"/>
        <v>1448256.7</v>
      </c>
      <c r="G33" s="17">
        <f t="shared" si="16"/>
        <v>1256069.05</v>
      </c>
      <c r="H33" s="17">
        <f t="shared" si="16"/>
        <v>0</v>
      </c>
      <c r="I33" s="17">
        <f t="shared" si="16"/>
        <v>0</v>
      </c>
      <c r="J33" s="17">
        <f t="shared" si="16"/>
        <v>1256069.05</v>
      </c>
      <c r="K33" s="17">
        <f>SUM(K34)</f>
        <v>-192187.65000000002</v>
      </c>
      <c r="L33" s="17">
        <f>SUM(L34)</f>
        <v>0</v>
      </c>
      <c r="M33" s="17">
        <f>SUM(M34)</f>
        <v>0</v>
      </c>
      <c r="N33" s="17">
        <f>SUM(N34)</f>
        <v>-192187.65000000002</v>
      </c>
      <c r="O33" s="24">
        <f t="shared" si="2"/>
        <v>86.72972477876333</v>
      </c>
    </row>
    <row r="34" spans="1:15" s="1" customFormat="1" ht="66" customHeight="1" outlineLevel="4">
      <c r="A34" s="4" t="s">
        <v>52</v>
      </c>
      <c r="B34" s="13" t="s">
        <v>53</v>
      </c>
      <c r="C34" s="11">
        <f aca="true" t="shared" si="17" ref="C34:J34">SUM(C35:C36)</f>
        <v>1448256.7</v>
      </c>
      <c r="D34" s="11">
        <f t="shared" si="17"/>
        <v>0</v>
      </c>
      <c r="E34" s="11">
        <f t="shared" si="17"/>
        <v>0</v>
      </c>
      <c r="F34" s="11">
        <f t="shared" si="17"/>
        <v>1448256.7</v>
      </c>
      <c r="G34" s="11">
        <f t="shared" si="17"/>
        <v>1256069.05</v>
      </c>
      <c r="H34" s="11">
        <f t="shared" si="17"/>
        <v>0</v>
      </c>
      <c r="I34" s="11">
        <f t="shared" si="17"/>
        <v>0</v>
      </c>
      <c r="J34" s="11">
        <f t="shared" si="17"/>
        <v>1256069.05</v>
      </c>
      <c r="K34" s="11">
        <f>SUM(K35:K36)</f>
        <v>-192187.65000000002</v>
      </c>
      <c r="L34" s="11">
        <f>SUM(L35:L36)</f>
        <v>0</v>
      </c>
      <c r="M34" s="11">
        <f>SUM(M35:M36)</f>
        <v>0</v>
      </c>
      <c r="N34" s="11">
        <f>SUM(N35:N36)</f>
        <v>-192187.65000000002</v>
      </c>
      <c r="O34" s="23">
        <f t="shared" si="2"/>
        <v>86.72972477876333</v>
      </c>
    </row>
    <row r="35" spans="1:15" s="1" customFormat="1" ht="50.25" customHeight="1" outlineLevel="6">
      <c r="A35" s="4" t="s">
        <v>54</v>
      </c>
      <c r="B35" s="13" t="s">
        <v>55</v>
      </c>
      <c r="C35" s="11">
        <f>SUM(D35:F35)</f>
        <v>317144.17</v>
      </c>
      <c r="D35" s="11"/>
      <c r="E35" s="11"/>
      <c r="F35" s="11">
        <v>317144.17</v>
      </c>
      <c r="G35" s="11">
        <f>SUM(H35:J35)</f>
        <v>325170.19</v>
      </c>
      <c r="H35" s="11"/>
      <c r="I35" s="11"/>
      <c r="J35" s="11">
        <v>325170.19</v>
      </c>
      <c r="K35" s="11">
        <f>SUM(L35:N35)</f>
        <v>8026.020000000019</v>
      </c>
      <c r="L35" s="11">
        <f aca="true" t="shared" si="18" ref="L35:N36">SUM(H35-D35)</f>
        <v>0</v>
      </c>
      <c r="M35" s="11">
        <f t="shared" si="18"/>
        <v>0</v>
      </c>
      <c r="N35" s="11">
        <f t="shared" si="18"/>
        <v>8026.020000000019</v>
      </c>
      <c r="O35" s="23">
        <f t="shared" si="2"/>
        <v>102.53071655077248</v>
      </c>
    </row>
    <row r="36" spans="1:15" s="1" customFormat="1" ht="63" customHeight="1" outlineLevel="6">
      <c r="A36" s="4" t="s">
        <v>56</v>
      </c>
      <c r="B36" s="13" t="s">
        <v>57</v>
      </c>
      <c r="C36" s="11">
        <f>SUM(D36:F36)</f>
        <v>1131112.53</v>
      </c>
      <c r="D36" s="11"/>
      <c r="E36" s="11"/>
      <c r="F36" s="11">
        <v>1131112.53</v>
      </c>
      <c r="G36" s="11">
        <f>SUM(H36:J36)</f>
        <v>930898.86</v>
      </c>
      <c r="H36" s="11"/>
      <c r="I36" s="11"/>
      <c r="J36" s="11">
        <v>930898.86</v>
      </c>
      <c r="K36" s="11">
        <f>SUM(L36:N36)</f>
        <v>-200213.67000000004</v>
      </c>
      <c r="L36" s="11">
        <f t="shared" si="18"/>
        <v>0</v>
      </c>
      <c r="M36" s="11">
        <f t="shared" si="18"/>
        <v>0</v>
      </c>
      <c r="N36" s="11">
        <f t="shared" si="18"/>
        <v>-200213.67000000004</v>
      </c>
      <c r="O36" s="23">
        <f t="shared" si="2"/>
        <v>82.29940304878419</v>
      </c>
    </row>
    <row r="37" spans="1:15" s="1" customFormat="1" ht="21" customHeight="1" outlineLevel="2">
      <c r="A37" s="3" t="s">
        <v>58</v>
      </c>
      <c r="B37" s="12" t="s">
        <v>59</v>
      </c>
      <c r="C37" s="17">
        <f>SUM(C38)</f>
        <v>1950</v>
      </c>
      <c r="D37" s="17">
        <f aca="true" t="shared" si="19" ref="D37:N38">SUM(D38)</f>
        <v>0</v>
      </c>
      <c r="E37" s="17">
        <f t="shared" si="19"/>
        <v>0</v>
      </c>
      <c r="F37" s="17">
        <f t="shared" si="19"/>
        <v>1950</v>
      </c>
      <c r="G37" s="17">
        <f>SUM(G38)</f>
        <v>8807</v>
      </c>
      <c r="H37" s="17">
        <f t="shared" si="19"/>
        <v>0</v>
      </c>
      <c r="I37" s="17">
        <f t="shared" si="19"/>
        <v>0</v>
      </c>
      <c r="J37" s="17">
        <f t="shared" si="19"/>
        <v>8807</v>
      </c>
      <c r="K37" s="17">
        <f>SUM(K38)</f>
        <v>6857</v>
      </c>
      <c r="L37" s="17">
        <f t="shared" si="19"/>
        <v>0</v>
      </c>
      <c r="M37" s="17">
        <f t="shared" si="19"/>
        <v>0</v>
      </c>
      <c r="N37" s="17">
        <f t="shared" si="19"/>
        <v>6857</v>
      </c>
      <c r="O37" s="24">
        <f t="shared" si="2"/>
        <v>451.64102564102564</v>
      </c>
    </row>
    <row r="38" spans="1:15" s="1" customFormat="1" ht="30.75" customHeight="1" outlineLevel="4">
      <c r="A38" s="4" t="s">
        <v>60</v>
      </c>
      <c r="B38" s="13" t="s">
        <v>61</v>
      </c>
      <c r="C38" s="11">
        <f>SUM(C39)</f>
        <v>1950</v>
      </c>
      <c r="D38" s="11">
        <f t="shared" si="19"/>
        <v>0</v>
      </c>
      <c r="E38" s="11">
        <f t="shared" si="19"/>
        <v>0</v>
      </c>
      <c r="F38" s="11">
        <f t="shared" si="19"/>
        <v>1950</v>
      </c>
      <c r="G38" s="11">
        <f>SUM(G39)</f>
        <v>8807</v>
      </c>
      <c r="H38" s="11">
        <f t="shared" si="19"/>
        <v>0</v>
      </c>
      <c r="I38" s="11">
        <f t="shared" si="19"/>
        <v>0</v>
      </c>
      <c r="J38" s="11">
        <f t="shared" si="19"/>
        <v>8807</v>
      </c>
      <c r="K38" s="11">
        <f>SUM(K39)</f>
        <v>6857</v>
      </c>
      <c r="L38" s="11">
        <f t="shared" si="19"/>
        <v>0</v>
      </c>
      <c r="M38" s="11">
        <f t="shared" si="19"/>
        <v>0</v>
      </c>
      <c r="N38" s="11">
        <f t="shared" si="19"/>
        <v>6857</v>
      </c>
      <c r="O38" s="23">
        <f t="shared" si="2"/>
        <v>451.64102564102564</v>
      </c>
    </row>
    <row r="39" spans="1:15" s="1" customFormat="1" ht="34.5" customHeight="1" outlineLevel="6">
      <c r="A39" s="4" t="s">
        <v>62</v>
      </c>
      <c r="B39" s="13" t="s">
        <v>63</v>
      </c>
      <c r="C39" s="11">
        <f>SUM(D39:F39)</f>
        <v>1950</v>
      </c>
      <c r="D39" s="11"/>
      <c r="E39" s="11"/>
      <c r="F39" s="11">
        <v>1950</v>
      </c>
      <c r="G39" s="11">
        <f>SUM(H39:J39)</f>
        <v>8807</v>
      </c>
      <c r="H39" s="11"/>
      <c r="I39" s="11"/>
      <c r="J39" s="11">
        <v>8807</v>
      </c>
      <c r="K39" s="11">
        <f>SUM(L39:N39)</f>
        <v>6857</v>
      </c>
      <c r="L39" s="11">
        <f>SUM(H39-D39)</f>
        <v>0</v>
      </c>
      <c r="M39" s="11">
        <f>SUM(I39-E39)</f>
        <v>0</v>
      </c>
      <c r="N39" s="11">
        <f>SUM(J39-F39)</f>
        <v>6857</v>
      </c>
      <c r="O39" s="23">
        <f t="shared" si="2"/>
        <v>451.64102564102564</v>
      </c>
    </row>
    <row r="40" spans="1:15" s="1" customFormat="1" ht="66.75" customHeight="1" outlineLevel="2">
      <c r="A40" s="3" t="s">
        <v>64</v>
      </c>
      <c r="B40" s="12" t="s">
        <v>65</v>
      </c>
      <c r="C40" s="17">
        <f>SUM(C41)</f>
        <v>374356.73</v>
      </c>
      <c r="D40" s="17">
        <f aca="true" t="shared" si="20" ref="D40:N41">SUM(D41)</f>
        <v>0</v>
      </c>
      <c r="E40" s="17">
        <f t="shared" si="20"/>
        <v>0</v>
      </c>
      <c r="F40" s="17">
        <f t="shared" si="20"/>
        <v>374356.73</v>
      </c>
      <c r="G40" s="17">
        <f>SUM(G41)</f>
        <v>496695.27</v>
      </c>
      <c r="H40" s="17">
        <f t="shared" si="20"/>
        <v>0</v>
      </c>
      <c r="I40" s="17">
        <f t="shared" si="20"/>
        <v>0</v>
      </c>
      <c r="J40" s="17">
        <f t="shared" si="20"/>
        <v>496695.27</v>
      </c>
      <c r="K40" s="17">
        <f>SUM(K41)</f>
        <v>122338.54000000004</v>
      </c>
      <c r="L40" s="17">
        <f t="shared" si="20"/>
        <v>0</v>
      </c>
      <c r="M40" s="17">
        <f t="shared" si="20"/>
        <v>0</v>
      </c>
      <c r="N40" s="17">
        <f t="shared" si="20"/>
        <v>122338.54000000004</v>
      </c>
      <c r="O40" s="24">
        <f t="shared" si="2"/>
        <v>132.67966893502893</v>
      </c>
    </row>
    <row r="41" spans="1:15" s="1" customFormat="1" ht="50.25" customHeight="1" outlineLevel="4">
      <c r="A41" s="4" t="s">
        <v>66</v>
      </c>
      <c r="B41" s="13" t="s">
        <v>67</v>
      </c>
      <c r="C41" s="11">
        <f>SUM(C42)</f>
        <v>374356.73</v>
      </c>
      <c r="D41" s="11">
        <f t="shared" si="20"/>
        <v>0</v>
      </c>
      <c r="E41" s="11">
        <f t="shared" si="20"/>
        <v>0</v>
      </c>
      <c r="F41" s="11">
        <f t="shared" si="20"/>
        <v>374356.73</v>
      </c>
      <c r="G41" s="11">
        <f>SUM(G42)</f>
        <v>496695.27</v>
      </c>
      <c r="H41" s="11">
        <f t="shared" si="20"/>
        <v>0</v>
      </c>
      <c r="I41" s="11">
        <f t="shared" si="20"/>
        <v>0</v>
      </c>
      <c r="J41" s="11">
        <f t="shared" si="20"/>
        <v>496695.27</v>
      </c>
      <c r="K41" s="11">
        <f>SUM(K42)</f>
        <v>122338.54000000004</v>
      </c>
      <c r="L41" s="11">
        <f t="shared" si="20"/>
        <v>0</v>
      </c>
      <c r="M41" s="11">
        <f t="shared" si="20"/>
        <v>0</v>
      </c>
      <c r="N41" s="11">
        <f t="shared" si="20"/>
        <v>122338.54000000004</v>
      </c>
      <c r="O41" s="23">
        <f t="shared" si="2"/>
        <v>132.67966893502893</v>
      </c>
    </row>
    <row r="42" spans="1:15" s="1" customFormat="1" ht="18.75" customHeight="1" outlineLevel="6">
      <c r="A42" s="4" t="s">
        <v>68</v>
      </c>
      <c r="B42" s="13" t="s">
        <v>69</v>
      </c>
      <c r="C42" s="11">
        <f>SUM(D42:F42)</f>
        <v>374356.73</v>
      </c>
      <c r="D42" s="11"/>
      <c r="E42" s="11"/>
      <c r="F42" s="11">
        <v>374356.73</v>
      </c>
      <c r="G42" s="11">
        <f>SUM(H42:J42)</f>
        <v>496695.27</v>
      </c>
      <c r="H42" s="11"/>
      <c r="I42" s="11"/>
      <c r="J42" s="11">
        <v>496695.27</v>
      </c>
      <c r="K42" s="11">
        <f>SUM(L42:N42)</f>
        <v>122338.54000000004</v>
      </c>
      <c r="L42" s="11">
        <f>SUM(H42-D42)</f>
        <v>0</v>
      </c>
      <c r="M42" s="11">
        <f>SUM(I42-E42)</f>
        <v>0</v>
      </c>
      <c r="N42" s="11">
        <f>SUM(J42-F42)</f>
        <v>122338.54000000004</v>
      </c>
      <c r="O42" s="23">
        <f t="shared" si="2"/>
        <v>132.67966893502893</v>
      </c>
    </row>
    <row r="43" spans="1:15" s="1" customFormat="1" ht="112.5" customHeight="1" outlineLevel="1">
      <c r="A43" s="3" t="s">
        <v>70</v>
      </c>
      <c r="B43" s="12" t="s">
        <v>71</v>
      </c>
      <c r="C43" s="17">
        <f>SUM(C44)</f>
        <v>0</v>
      </c>
      <c r="D43" s="17">
        <f aca="true" t="shared" si="21" ref="D43:N43">SUM(D44)</f>
        <v>0</v>
      </c>
      <c r="E43" s="17">
        <f t="shared" si="21"/>
        <v>0</v>
      </c>
      <c r="F43" s="17">
        <f t="shared" si="21"/>
        <v>0</v>
      </c>
      <c r="G43" s="17">
        <f t="shared" si="21"/>
        <v>149000</v>
      </c>
      <c r="H43" s="17">
        <f t="shared" si="21"/>
        <v>0</v>
      </c>
      <c r="I43" s="17">
        <f t="shared" si="21"/>
        <v>0</v>
      </c>
      <c r="J43" s="17">
        <f t="shared" si="21"/>
        <v>149000</v>
      </c>
      <c r="K43" s="17">
        <f t="shared" si="21"/>
        <v>149000</v>
      </c>
      <c r="L43" s="17">
        <f t="shared" si="21"/>
        <v>0</v>
      </c>
      <c r="M43" s="17">
        <f t="shared" si="21"/>
        <v>0</v>
      </c>
      <c r="N43" s="17">
        <f t="shared" si="21"/>
        <v>149000</v>
      </c>
      <c r="O43" s="23"/>
    </row>
    <row r="44" spans="1:15" s="1" customFormat="1" ht="33.75" customHeight="1" outlineLevel="2">
      <c r="A44" s="3" t="s">
        <v>72</v>
      </c>
      <c r="B44" s="12" t="s">
        <v>73</v>
      </c>
      <c r="C44" s="17">
        <f>SUM(C45)</f>
        <v>0</v>
      </c>
      <c r="D44" s="17">
        <f aca="true" t="shared" si="22" ref="D44:N45">SUM(D45)</f>
        <v>0</v>
      </c>
      <c r="E44" s="17">
        <f t="shared" si="22"/>
        <v>0</v>
      </c>
      <c r="F44" s="17">
        <f t="shared" si="22"/>
        <v>0</v>
      </c>
      <c r="G44" s="17">
        <f>SUM(G45)</f>
        <v>149000</v>
      </c>
      <c r="H44" s="17">
        <f t="shared" si="22"/>
        <v>0</v>
      </c>
      <c r="I44" s="17">
        <f t="shared" si="22"/>
        <v>0</v>
      </c>
      <c r="J44" s="17">
        <f t="shared" si="22"/>
        <v>149000</v>
      </c>
      <c r="K44" s="17">
        <f>SUM(K45)</f>
        <v>149000</v>
      </c>
      <c r="L44" s="17">
        <f t="shared" si="22"/>
        <v>0</v>
      </c>
      <c r="M44" s="17">
        <f t="shared" si="22"/>
        <v>0</v>
      </c>
      <c r="N44" s="17">
        <f t="shared" si="22"/>
        <v>149000</v>
      </c>
      <c r="O44" s="23"/>
    </row>
    <row r="45" spans="1:15" s="1" customFormat="1" ht="47.25" customHeight="1" outlineLevel="4">
      <c r="A45" s="4" t="s">
        <v>74</v>
      </c>
      <c r="B45" s="13" t="s">
        <v>75</v>
      </c>
      <c r="C45" s="11">
        <f>SUM(C46)</f>
        <v>0</v>
      </c>
      <c r="D45" s="11">
        <f t="shared" si="22"/>
        <v>0</v>
      </c>
      <c r="E45" s="11">
        <f t="shared" si="22"/>
        <v>0</v>
      </c>
      <c r="F45" s="11">
        <f t="shared" si="22"/>
        <v>0</v>
      </c>
      <c r="G45" s="11">
        <f>SUM(G46)</f>
        <v>149000</v>
      </c>
      <c r="H45" s="11">
        <f t="shared" si="22"/>
        <v>0</v>
      </c>
      <c r="I45" s="11">
        <f t="shared" si="22"/>
        <v>0</v>
      </c>
      <c r="J45" s="11">
        <f t="shared" si="22"/>
        <v>149000</v>
      </c>
      <c r="K45" s="11">
        <f>SUM(K46)</f>
        <v>149000</v>
      </c>
      <c r="L45" s="11">
        <f t="shared" si="22"/>
        <v>0</v>
      </c>
      <c r="M45" s="11">
        <f t="shared" si="22"/>
        <v>0</v>
      </c>
      <c r="N45" s="11">
        <f t="shared" si="22"/>
        <v>149000</v>
      </c>
      <c r="O45" s="23"/>
    </row>
    <row r="46" spans="1:15" s="1" customFormat="1" ht="96.75" customHeight="1" outlineLevel="6">
      <c r="A46" s="4" t="s">
        <v>76</v>
      </c>
      <c r="B46" s="13" t="s">
        <v>77</v>
      </c>
      <c r="C46" s="11">
        <f>SUM(D46:F46)</f>
        <v>0</v>
      </c>
      <c r="D46" s="11"/>
      <c r="E46" s="11"/>
      <c r="F46" s="11"/>
      <c r="G46" s="11">
        <f>SUM(H46:J46)</f>
        <v>149000</v>
      </c>
      <c r="H46" s="11"/>
      <c r="I46" s="11"/>
      <c r="J46" s="11">
        <v>149000</v>
      </c>
      <c r="K46" s="11">
        <f>SUM(L46:N46)</f>
        <v>149000</v>
      </c>
      <c r="L46" s="11">
        <f>SUM(H46-D46)</f>
        <v>0</v>
      </c>
      <c r="M46" s="11">
        <f>SUM(I46-E46)</f>
        <v>0</v>
      </c>
      <c r="N46" s="11">
        <f>SUM(J46-F46)</f>
        <v>149000</v>
      </c>
      <c r="O46" s="23"/>
    </row>
    <row r="47" spans="1:15" s="1" customFormat="1" ht="63" customHeight="1" outlineLevel="1">
      <c r="A47" s="3" t="s">
        <v>78</v>
      </c>
      <c r="B47" s="12" t="s">
        <v>79</v>
      </c>
      <c r="C47" s="17">
        <f>SUM(C48)</f>
        <v>12000</v>
      </c>
      <c r="D47" s="17">
        <f aca="true" t="shared" si="23" ref="D47:N47">SUM(D48)</f>
        <v>0</v>
      </c>
      <c r="E47" s="17">
        <f t="shared" si="23"/>
        <v>12000</v>
      </c>
      <c r="F47" s="17">
        <f t="shared" si="23"/>
        <v>0</v>
      </c>
      <c r="G47" s="17">
        <f t="shared" si="23"/>
        <v>0</v>
      </c>
      <c r="H47" s="17">
        <f t="shared" si="23"/>
        <v>0</v>
      </c>
      <c r="I47" s="17">
        <f t="shared" si="23"/>
        <v>0</v>
      </c>
      <c r="J47" s="17">
        <f t="shared" si="23"/>
        <v>0</v>
      </c>
      <c r="K47" s="17">
        <f t="shared" si="23"/>
        <v>-12000</v>
      </c>
      <c r="L47" s="17">
        <f t="shared" si="23"/>
        <v>0</v>
      </c>
      <c r="M47" s="17">
        <f t="shared" si="23"/>
        <v>-12000</v>
      </c>
      <c r="N47" s="17">
        <f t="shared" si="23"/>
        <v>0</v>
      </c>
      <c r="O47" s="24">
        <f t="shared" si="2"/>
        <v>0</v>
      </c>
    </row>
    <row r="48" spans="1:15" s="1" customFormat="1" ht="51" customHeight="1" outlineLevel="2">
      <c r="A48" s="3" t="s">
        <v>80</v>
      </c>
      <c r="B48" s="12" t="s">
        <v>81</v>
      </c>
      <c r="C48" s="17">
        <f>SUM(C49)</f>
        <v>12000</v>
      </c>
      <c r="D48" s="17">
        <f aca="true" t="shared" si="24" ref="D48:N49">SUM(D49)</f>
        <v>0</v>
      </c>
      <c r="E48" s="17">
        <f t="shared" si="24"/>
        <v>12000</v>
      </c>
      <c r="F48" s="17">
        <f t="shared" si="24"/>
        <v>0</v>
      </c>
      <c r="G48" s="17">
        <f>SUM(G49)</f>
        <v>0</v>
      </c>
      <c r="H48" s="17">
        <f t="shared" si="24"/>
        <v>0</v>
      </c>
      <c r="I48" s="17">
        <f t="shared" si="24"/>
        <v>0</v>
      </c>
      <c r="J48" s="17">
        <f t="shared" si="24"/>
        <v>0</v>
      </c>
      <c r="K48" s="17">
        <f>SUM(K49)</f>
        <v>-12000</v>
      </c>
      <c r="L48" s="17">
        <f t="shared" si="24"/>
        <v>0</v>
      </c>
      <c r="M48" s="17">
        <f t="shared" si="24"/>
        <v>-12000</v>
      </c>
      <c r="N48" s="17">
        <f t="shared" si="24"/>
        <v>0</v>
      </c>
      <c r="O48" s="24">
        <f t="shared" si="2"/>
        <v>0</v>
      </c>
    </row>
    <row r="49" spans="1:15" s="1" customFormat="1" ht="47.25" customHeight="1" outlineLevel="4">
      <c r="A49" s="4" t="s">
        <v>82</v>
      </c>
      <c r="B49" s="13" t="s">
        <v>83</v>
      </c>
      <c r="C49" s="11">
        <f>SUM(C50)</f>
        <v>12000</v>
      </c>
      <c r="D49" s="11">
        <f t="shared" si="24"/>
        <v>0</v>
      </c>
      <c r="E49" s="11">
        <f t="shared" si="24"/>
        <v>12000</v>
      </c>
      <c r="F49" s="11">
        <f t="shared" si="24"/>
        <v>0</v>
      </c>
      <c r="G49" s="11">
        <f>SUM(G50)</f>
        <v>0</v>
      </c>
      <c r="H49" s="11">
        <f t="shared" si="24"/>
        <v>0</v>
      </c>
      <c r="I49" s="11">
        <f t="shared" si="24"/>
        <v>0</v>
      </c>
      <c r="J49" s="11">
        <f t="shared" si="24"/>
        <v>0</v>
      </c>
      <c r="K49" s="11">
        <f>SUM(K50)</f>
        <v>-12000</v>
      </c>
      <c r="L49" s="11">
        <f t="shared" si="24"/>
        <v>0</v>
      </c>
      <c r="M49" s="11">
        <f t="shared" si="24"/>
        <v>-12000</v>
      </c>
      <c r="N49" s="11">
        <f t="shared" si="24"/>
        <v>0</v>
      </c>
      <c r="O49" s="23">
        <f t="shared" si="2"/>
        <v>0</v>
      </c>
    </row>
    <row r="50" spans="1:15" s="1" customFormat="1" ht="141.75" customHeight="1" outlineLevel="6">
      <c r="A50" s="4" t="s">
        <v>84</v>
      </c>
      <c r="B50" s="13" t="s">
        <v>85</v>
      </c>
      <c r="C50" s="11">
        <f>SUM(D50:F50)</f>
        <v>12000</v>
      </c>
      <c r="D50" s="11"/>
      <c r="E50" s="11">
        <v>12000</v>
      </c>
      <c r="F50" s="11"/>
      <c r="G50" s="11">
        <f>SUM(H50:J50)</f>
        <v>0</v>
      </c>
      <c r="H50" s="11"/>
      <c r="I50" s="11"/>
      <c r="J50" s="11"/>
      <c r="K50" s="11">
        <f>SUM(L50:N50)</f>
        <v>-12000</v>
      </c>
      <c r="L50" s="11">
        <f>SUM(H50-D50)</f>
        <v>0</v>
      </c>
      <c r="M50" s="11">
        <f>SUM(I50-E50)</f>
        <v>-12000</v>
      </c>
      <c r="N50" s="11">
        <f>SUM(J50-F50)</f>
        <v>0</v>
      </c>
      <c r="O50" s="23">
        <f t="shared" si="2"/>
        <v>0</v>
      </c>
    </row>
    <row r="51" spans="1:15" s="1" customFormat="1" ht="66" customHeight="1" outlineLevel="1">
      <c r="A51" s="3" t="s">
        <v>86</v>
      </c>
      <c r="B51" s="12" t="s">
        <v>87</v>
      </c>
      <c r="C51" s="17">
        <f>SUM(C52)</f>
        <v>405744.6</v>
      </c>
      <c r="D51" s="17">
        <f aca="true" t="shared" si="25" ref="D51:N52">SUM(D52)</f>
        <v>0</v>
      </c>
      <c r="E51" s="17">
        <f t="shared" si="25"/>
        <v>0</v>
      </c>
      <c r="F51" s="17">
        <f t="shared" si="25"/>
        <v>405744.6</v>
      </c>
      <c r="G51" s="17">
        <f>SUM(G52)</f>
        <v>487669.65</v>
      </c>
      <c r="H51" s="17">
        <f t="shared" si="25"/>
        <v>0</v>
      </c>
      <c r="I51" s="17">
        <f t="shared" si="25"/>
        <v>0</v>
      </c>
      <c r="J51" s="17">
        <f t="shared" si="25"/>
        <v>487669.65</v>
      </c>
      <c r="K51" s="17">
        <f>SUM(K52)</f>
        <v>81925.05</v>
      </c>
      <c r="L51" s="17">
        <f t="shared" si="25"/>
        <v>0</v>
      </c>
      <c r="M51" s="17">
        <f t="shared" si="25"/>
        <v>0</v>
      </c>
      <c r="N51" s="17">
        <f t="shared" si="25"/>
        <v>81925.05</v>
      </c>
      <c r="O51" s="24">
        <f t="shared" si="2"/>
        <v>120.19128535536889</v>
      </c>
    </row>
    <row r="52" spans="1:15" s="1" customFormat="1" ht="64.5" customHeight="1" outlineLevel="2">
      <c r="A52" s="3" t="s">
        <v>88</v>
      </c>
      <c r="B52" s="12" t="s">
        <v>89</v>
      </c>
      <c r="C52" s="17">
        <f>SUM(C53)</f>
        <v>405744.6</v>
      </c>
      <c r="D52" s="17">
        <f t="shared" si="25"/>
        <v>0</v>
      </c>
      <c r="E52" s="17">
        <f t="shared" si="25"/>
        <v>0</v>
      </c>
      <c r="F52" s="17">
        <f t="shared" si="25"/>
        <v>405744.6</v>
      </c>
      <c r="G52" s="17">
        <f>SUM(G53)</f>
        <v>487669.65</v>
      </c>
      <c r="H52" s="17">
        <f t="shared" si="25"/>
        <v>0</v>
      </c>
      <c r="I52" s="17">
        <f t="shared" si="25"/>
        <v>0</v>
      </c>
      <c r="J52" s="17">
        <f t="shared" si="25"/>
        <v>487669.65</v>
      </c>
      <c r="K52" s="17">
        <f>SUM(K53)</f>
        <v>81925.05</v>
      </c>
      <c r="L52" s="17">
        <f t="shared" si="25"/>
        <v>0</v>
      </c>
      <c r="M52" s="17">
        <f t="shared" si="25"/>
        <v>0</v>
      </c>
      <c r="N52" s="17">
        <f t="shared" si="25"/>
        <v>81925.05</v>
      </c>
      <c r="O52" s="24">
        <f t="shared" si="2"/>
        <v>120.19128535536889</v>
      </c>
    </row>
    <row r="53" spans="1:15" s="1" customFormat="1" ht="64.5" customHeight="1" outlineLevel="4">
      <c r="A53" s="4" t="s">
        <v>90</v>
      </c>
      <c r="B53" s="13" t="s">
        <v>91</v>
      </c>
      <c r="C53" s="11">
        <f aca="true" t="shared" si="26" ref="C53:J53">SUM(C54:C55)</f>
        <v>405744.6</v>
      </c>
      <c r="D53" s="11">
        <f t="shared" si="26"/>
        <v>0</v>
      </c>
      <c r="E53" s="11">
        <f t="shared" si="26"/>
        <v>0</v>
      </c>
      <c r="F53" s="11">
        <f t="shared" si="26"/>
        <v>405744.6</v>
      </c>
      <c r="G53" s="11">
        <f t="shared" si="26"/>
        <v>487669.65</v>
      </c>
      <c r="H53" s="11">
        <f t="shared" si="26"/>
        <v>0</v>
      </c>
      <c r="I53" s="11">
        <f t="shared" si="26"/>
        <v>0</v>
      </c>
      <c r="J53" s="11">
        <f t="shared" si="26"/>
        <v>487669.65</v>
      </c>
      <c r="K53" s="11">
        <f>SUM(K54:K55)</f>
        <v>81925.05</v>
      </c>
      <c r="L53" s="11">
        <f>SUM(L54:L55)</f>
        <v>0</v>
      </c>
      <c r="M53" s="11">
        <f>SUM(M54:M55)</f>
        <v>0</v>
      </c>
      <c r="N53" s="11">
        <f>SUM(N54:N55)</f>
        <v>81925.05</v>
      </c>
      <c r="O53" s="23">
        <f t="shared" si="2"/>
        <v>120.19128535536889</v>
      </c>
    </row>
    <row r="54" spans="1:15" s="1" customFormat="1" ht="50.25" customHeight="1" outlineLevel="6">
      <c r="A54" s="4" t="s">
        <v>92</v>
      </c>
      <c r="B54" s="13" t="s">
        <v>93</v>
      </c>
      <c r="C54" s="11">
        <f>SUM(D54:F54)</f>
        <v>362666</v>
      </c>
      <c r="D54" s="11"/>
      <c r="E54" s="11"/>
      <c r="F54" s="11">
        <v>362666</v>
      </c>
      <c r="G54" s="11">
        <f>SUM(H54:J54)</f>
        <v>450000</v>
      </c>
      <c r="H54" s="11"/>
      <c r="I54" s="11"/>
      <c r="J54" s="11">
        <v>450000</v>
      </c>
      <c r="K54" s="11">
        <f>SUM(L54:N54)</f>
        <v>87334</v>
      </c>
      <c r="L54" s="11">
        <f aca="true" t="shared" si="27" ref="L54:N55">SUM(H54-D54)</f>
        <v>0</v>
      </c>
      <c r="M54" s="11">
        <f t="shared" si="27"/>
        <v>0</v>
      </c>
      <c r="N54" s="11">
        <f t="shared" si="27"/>
        <v>87334</v>
      </c>
      <c r="O54" s="23">
        <f t="shared" si="2"/>
        <v>124.08111044321772</v>
      </c>
    </row>
    <row r="55" spans="1:15" s="1" customFormat="1" ht="114" customHeight="1" outlineLevel="6">
      <c r="A55" s="4" t="s">
        <v>94</v>
      </c>
      <c r="B55" s="13" t="s">
        <v>95</v>
      </c>
      <c r="C55" s="11">
        <f>SUM(D55:F55)</f>
        <v>43078.6</v>
      </c>
      <c r="D55" s="11"/>
      <c r="E55" s="11"/>
      <c r="F55" s="11">
        <v>43078.6</v>
      </c>
      <c r="G55" s="11">
        <f>SUM(H55:J55)</f>
        <v>37669.65</v>
      </c>
      <c r="H55" s="11"/>
      <c r="I55" s="11"/>
      <c r="J55" s="11">
        <v>37669.65</v>
      </c>
      <c r="K55" s="11">
        <f>SUM(L55:N55)</f>
        <v>-5408.949999999997</v>
      </c>
      <c r="L55" s="11">
        <f t="shared" si="27"/>
        <v>0</v>
      </c>
      <c r="M55" s="11">
        <f t="shared" si="27"/>
        <v>0</v>
      </c>
      <c r="N55" s="11">
        <f t="shared" si="27"/>
        <v>-5408.949999999997</v>
      </c>
      <c r="O55" s="23">
        <f t="shared" si="2"/>
        <v>87.4439977158032</v>
      </c>
    </row>
    <row r="56" spans="1:15" s="1" customFormat="1" ht="48.75" customHeight="1" outlineLevel="1">
      <c r="A56" s="3" t="s">
        <v>96</v>
      </c>
      <c r="B56" s="12" t="s">
        <v>97</v>
      </c>
      <c r="C56" s="17">
        <f aca="true" t="shared" si="28" ref="C56:J56">SUM(C57+C62)</f>
        <v>112349.05</v>
      </c>
      <c r="D56" s="17">
        <f t="shared" si="28"/>
        <v>0</v>
      </c>
      <c r="E56" s="17">
        <f t="shared" si="28"/>
        <v>71849.05</v>
      </c>
      <c r="F56" s="17">
        <f t="shared" si="28"/>
        <v>40500</v>
      </c>
      <c r="G56" s="17">
        <f t="shared" si="28"/>
        <v>111924.77</v>
      </c>
      <c r="H56" s="17">
        <f t="shared" si="28"/>
        <v>0</v>
      </c>
      <c r="I56" s="17">
        <f t="shared" si="28"/>
        <v>67424.77</v>
      </c>
      <c r="J56" s="17">
        <f t="shared" si="28"/>
        <v>44500</v>
      </c>
      <c r="K56" s="17">
        <f>SUM(K57+K62)</f>
        <v>-424.27999999999884</v>
      </c>
      <c r="L56" s="17">
        <f>SUM(L57+L62)</f>
        <v>0</v>
      </c>
      <c r="M56" s="17">
        <f>SUM(M57+M62)</f>
        <v>-4424.279999999999</v>
      </c>
      <c r="N56" s="17">
        <f>SUM(N57+N62)</f>
        <v>4000</v>
      </c>
      <c r="O56" s="24">
        <f t="shared" si="2"/>
        <v>99.62235550723393</v>
      </c>
    </row>
    <row r="57" spans="1:15" s="1" customFormat="1" ht="48" customHeight="1" outlineLevel="2">
      <c r="A57" s="3" t="s">
        <v>98</v>
      </c>
      <c r="B57" s="12" t="s">
        <v>99</v>
      </c>
      <c r="C57" s="17">
        <f aca="true" t="shared" si="29" ref="C57:J57">SUM(C58+C60)</f>
        <v>71849.05</v>
      </c>
      <c r="D57" s="17">
        <f t="shared" si="29"/>
        <v>0</v>
      </c>
      <c r="E57" s="17">
        <f t="shared" si="29"/>
        <v>71849.05</v>
      </c>
      <c r="F57" s="17">
        <f t="shared" si="29"/>
        <v>0</v>
      </c>
      <c r="G57" s="17">
        <f t="shared" si="29"/>
        <v>80424.77</v>
      </c>
      <c r="H57" s="17">
        <f t="shared" si="29"/>
        <v>0</v>
      </c>
      <c r="I57" s="17">
        <f t="shared" si="29"/>
        <v>67424.77</v>
      </c>
      <c r="J57" s="17">
        <f t="shared" si="29"/>
        <v>13000</v>
      </c>
      <c r="K57" s="17">
        <f>SUM(K58+K60)</f>
        <v>8575.720000000001</v>
      </c>
      <c r="L57" s="17">
        <f>SUM(L58+L60)</f>
        <v>0</v>
      </c>
      <c r="M57" s="17">
        <f>SUM(M58+M60)</f>
        <v>-4424.279999999999</v>
      </c>
      <c r="N57" s="17">
        <f>SUM(N58+N60)</f>
        <v>13000</v>
      </c>
      <c r="O57" s="24">
        <f t="shared" si="2"/>
        <v>111.93574584493462</v>
      </c>
    </row>
    <row r="58" spans="1:15" s="1" customFormat="1" ht="31.5" customHeight="1" outlineLevel="4">
      <c r="A58" s="4" t="s">
        <v>100</v>
      </c>
      <c r="B58" s="13" t="s">
        <v>101</v>
      </c>
      <c r="C58" s="11">
        <f aca="true" t="shared" si="30" ref="C58:J58">SUM(C59:C59)</f>
        <v>0</v>
      </c>
      <c r="D58" s="11">
        <f t="shared" si="30"/>
        <v>0</v>
      </c>
      <c r="E58" s="11">
        <f t="shared" si="30"/>
        <v>0</v>
      </c>
      <c r="F58" s="11">
        <f t="shared" si="30"/>
        <v>0</v>
      </c>
      <c r="G58" s="11">
        <f t="shared" si="30"/>
        <v>13000</v>
      </c>
      <c r="H58" s="11">
        <f t="shared" si="30"/>
        <v>0</v>
      </c>
      <c r="I58" s="11">
        <f t="shared" si="30"/>
        <v>0</v>
      </c>
      <c r="J58" s="11">
        <f t="shared" si="30"/>
        <v>13000</v>
      </c>
      <c r="K58" s="11">
        <f>SUM(K59:K59)</f>
        <v>13000</v>
      </c>
      <c r="L58" s="11">
        <f>SUM(L59:L59)</f>
        <v>0</v>
      </c>
      <c r="M58" s="11">
        <f>SUM(M59:M59)</f>
        <v>0</v>
      </c>
      <c r="N58" s="11">
        <f>SUM(N59:N59)</f>
        <v>13000</v>
      </c>
      <c r="O58" s="23"/>
    </row>
    <row r="59" spans="1:15" s="1" customFormat="1" ht="47.25" customHeight="1" outlineLevel="6">
      <c r="A59" s="4" t="s">
        <v>102</v>
      </c>
      <c r="B59" s="13" t="s">
        <v>103</v>
      </c>
      <c r="C59" s="11">
        <f>SUM(D59:F59)</f>
        <v>0</v>
      </c>
      <c r="D59" s="11"/>
      <c r="E59" s="11"/>
      <c r="F59" s="11"/>
      <c r="G59" s="11">
        <f>SUM(H59:J59)</f>
        <v>13000</v>
      </c>
      <c r="H59" s="11"/>
      <c r="I59" s="11"/>
      <c r="J59" s="11">
        <v>13000</v>
      </c>
      <c r="K59" s="11">
        <f>SUM(L59:N59)</f>
        <v>13000</v>
      </c>
      <c r="L59" s="11">
        <f>SUM(H59-D59)</f>
        <v>0</v>
      </c>
      <c r="M59" s="11">
        <f>SUM(I59-E59)</f>
        <v>0</v>
      </c>
      <c r="N59" s="11">
        <f>SUM(J59-F59)</f>
        <v>13000</v>
      </c>
      <c r="O59" s="23"/>
    </row>
    <row r="60" spans="1:15" s="1" customFormat="1" ht="48.75" customHeight="1" outlineLevel="4">
      <c r="A60" s="4" t="s">
        <v>104</v>
      </c>
      <c r="B60" s="13" t="s">
        <v>105</v>
      </c>
      <c r="C60" s="11">
        <f aca="true" t="shared" si="31" ref="C60:J60">SUM(C61:C61)</f>
        <v>71849.05</v>
      </c>
      <c r="D60" s="11">
        <f t="shared" si="31"/>
        <v>0</v>
      </c>
      <c r="E60" s="11">
        <f t="shared" si="31"/>
        <v>71849.05</v>
      </c>
      <c r="F60" s="11">
        <f t="shared" si="31"/>
        <v>0</v>
      </c>
      <c r="G60" s="11">
        <f t="shared" si="31"/>
        <v>67424.77</v>
      </c>
      <c r="H60" s="11">
        <f t="shared" si="31"/>
        <v>0</v>
      </c>
      <c r="I60" s="11">
        <f t="shared" si="31"/>
        <v>67424.77</v>
      </c>
      <c r="J60" s="11">
        <f t="shared" si="31"/>
        <v>0</v>
      </c>
      <c r="K60" s="11">
        <f>SUM(K61:K61)</f>
        <v>-4424.279999999999</v>
      </c>
      <c r="L60" s="11">
        <f>SUM(L61:L61)</f>
        <v>0</v>
      </c>
      <c r="M60" s="11">
        <f>SUM(M61:M61)</f>
        <v>-4424.279999999999</v>
      </c>
      <c r="N60" s="11">
        <f>SUM(N61:N61)</f>
        <v>0</v>
      </c>
      <c r="O60" s="23">
        <f t="shared" si="2"/>
        <v>93.84225678697213</v>
      </c>
    </row>
    <row r="61" spans="1:15" s="1" customFormat="1" ht="63" customHeight="1" outlineLevel="6">
      <c r="A61" s="4" t="s">
        <v>106</v>
      </c>
      <c r="B61" s="13" t="s">
        <v>107</v>
      </c>
      <c r="C61" s="11">
        <f>SUM(D61:F61)</f>
        <v>71849.05</v>
      </c>
      <c r="D61" s="11"/>
      <c r="E61" s="11">
        <v>71849.05</v>
      </c>
      <c r="F61" s="11"/>
      <c r="G61" s="11">
        <f>SUM(H61:J61)</f>
        <v>67424.77</v>
      </c>
      <c r="H61" s="11"/>
      <c r="I61" s="11">
        <v>67424.77</v>
      </c>
      <c r="J61" s="11"/>
      <c r="K61" s="11">
        <f>SUM(L61:N61)</f>
        <v>-4424.279999999999</v>
      </c>
      <c r="L61" s="11">
        <f>SUM(H61-D61)</f>
        <v>0</v>
      </c>
      <c r="M61" s="11">
        <f>SUM(I61-E61)</f>
        <v>-4424.279999999999</v>
      </c>
      <c r="N61" s="11">
        <f>SUM(J61-F61)</f>
        <v>0</v>
      </c>
      <c r="O61" s="23">
        <f t="shared" si="2"/>
        <v>93.84225678697213</v>
      </c>
    </row>
    <row r="62" spans="1:15" s="1" customFormat="1" ht="67.5" customHeight="1" outlineLevel="2">
      <c r="A62" s="3" t="s">
        <v>108</v>
      </c>
      <c r="B62" s="12" t="s">
        <v>109</v>
      </c>
      <c r="C62" s="17">
        <f aca="true" t="shared" si="32" ref="C62:J62">SUM(C63)</f>
        <v>40500</v>
      </c>
      <c r="D62" s="17">
        <f t="shared" si="32"/>
        <v>0</v>
      </c>
      <c r="E62" s="17">
        <f t="shared" si="32"/>
        <v>0</v>
      </c>
      <c r="F62" s="17">
        <f t="shared" si="32"/>
        <v>40500</v>
      </c>
      <c r="G62" s="17">
        <f t="shared" si="32"/>
        <v>31500</v>
      </c>
      <c r="H62" s="17">
        <f t="shared" si="32"/>
        <v>0</v>
      </c>
      <c r="I62" s="17">
        <f t="shared" si="32"/>
        <v>0</v>
      </c>
      <c r="J62" s="17">
        <f t="shared" si="32"/>
        <v>31500</v>
      </c>
      <c r="K62" s="17">
        <f>SUM(K63)</f>
        <v>-9000</v>
      </c>
      <c r="L62" s="17">
        <f>SUM(L63)</f>
        <v>0</v>
      </c>
      <c r="M62" s="17">
        <f>SUM(M63)</f>
        <v>0</v>
      </c>
      <c r="N62" s="17">
        <f>SUM(N63)</f>
        <v>-9000</v>
      </c>
      <c r="O62" s="24">
        <f t="shared" si="2"/>
        <v>77.77777777777779</v>
      </c>
    </row>
    <row r="63" spans="1:15" s="1" customFormat="1" ht="49.5" customHeight="1" outlineLevel="4">
      <c r="A63" s="4" t="s">
        <v>110</v>
      </c>
      <c r="B63" s="13" t="s">
        <v>111</v>
      </c>
      <c r="C63" s="11">
        <f aca="true" t="shared" si="33" ref="C63:J63">SUM(C64:C64)</f>
        <v>40500</v>
      </c>
      <c r="D63" s="11">
        <f t="shared" si="33"/>
        <v>0</v>
      </c>
      <c r="E63" s="11">
        <f t="shared" si="33"/>
        <v>0</v>
      </c>
      <c r="F63" s="11">
        <f t="shared" si="33"/>
        <v>40500</v>
      </c>
      <c r="G63" s="11">
        <f t="shared" si="33"/>
        <v>31500</v>
      </c>
      <c r="H63" s="11">
        <f t="shared" si="33"/>
        <v>0</v>
      </c>
      <c r="I63" s="11">
        <f t="shared" si="33"/>
        <v>0</v>
      </c>
      <c r="J63" s="11">
        <f t="shared" si="33"/>
        <v>31500</v>
      </c>
      <c r="K63" s="11">
        <f>SUM(K64:K64)</f>
        <v>-9000</v>
      </c>
      <c r="L63" s="11">
        <f>SUM(L64:L64)</f>
        <v>0</v>
      </c>
      <c r="M63" s="11">
        <f>SUM(M64:M64)</f>
        <v>0</v>
      </c>
      <c r="N63" s="11">
        <f>SUM(N64:N64)</f>
        <v>-9000</v>
      </c>
      <c r="O63" s="23">
        <f t="shared" si="2"/>
        <v>77.77777777777779</v>
      </c>
    </row>
    <row r="64" spans="1:15" s="1" customFormat="1" ht="79.5" customHeight="1" outlineLevel="6">
      <c r="A64" s="4" t="s">
        <v>112</v>
      </c>
      <c r="B64" s="13" t="s">
        <v>113</v>
      </c>
      <c r="C64" s="11">
        <f>SUM(D64:F64)</f>
        <v>40500</v>
      </c>
      <c r="D64" s="11"/>
      <c r="E64" s="11"/>
      <c r="F64" s="11">
        <v>40500</v>
      </c>
      <c r="G64" s="11">
        <f>SUM(H64:J64)</f>
        <v>31500</v>
      </c>
      <c r="H64" s="11"/>
      <c r="I64" s="11"/>
      <c r="J64" s="11">
        <v>31500</v>
      </c>
      <c r="K64" s="11">
        <f>SUM(L64:N64)</f>
        <v>-9000</v>
      </c>
      <c r="L64" s="11">
        <f>SUM(H64-D64)</f>
        <v>0</v>
      </c>
      <c r="M64" s="11">
        <f>SUM(I64-E64)</f>
        <v>0</v>
      </c>
      <c r="N64" s="11">
        <f>SUM(J64-F64)</f>
        <v>-9000</v>
      </c>
      <c r="O64" s="23">
        <f t="shared" si="2"/>
        <v>77.77777777777779</v>
      </c>
    </row>
    <row r="65" spans="1:15" s="1" customFormat="1" ht="65.25" customHeight="1" outlineLevel="1">
      <c r="A65" s="3" t="s">
        <v>114</v>
      </c>
      <c r="B65" s="12" t="s">
        <v>115</v>
      </c>
      <c r="C65" s="17">
        <f>SUM(C66)</f>
        <v>376194.8</v>
      </c>
      <c r="D65" s="17">
        <f aca="true" t="shared" si="34" ref="D65:N65">SUM(D66)</f>
        <v>0</v>
      </c>
      <c r="E65" s="17">
        <f t="shared" si="34"/>
        <v>0</v>
      </c>
      <c r="F65" s="17">
        <f t="shared" si="34"/>
        <v>376194.8</v>
      </c>
      <c r="G65" s="17">
        <f t="shared" si="34"/>
        <v>455155.46</v>
      </c>
      <c r="H65" s="17">
        <f t="shared" si="34"/>
        <v>0</v>
      </c>
      <c r="I65" s="17">
        <f t="shared" si="34"/>
        <v>0</v>
      </c>
      <c r="J65" s="17">
        <f t="shared" si="34"/>
        <v>455155.46</v>
      </c>
      <c r="K65" s="17">
        <f t="shared" si="34"/>
        <v>78960.66000000002</v>
      </c>
      <c r="L65" s="17">
        <f t="shared" si="34"/>
        <v>0</v>
      </c>
      <c r="M65" s="17">
        <f t="shared" si="34"/>
        <v>0</v>
      </c>
      <c r="N65" s="17">
        <f t="shared" si="34"/>
        <v>78960.66000000002</v>
      </c>
      <c r="O65" s="24">
        <f t="shared" si="2"/>
        <v>120.98930128752446</v>
      </c>
    </row>
    <row r="66" spans="1:15" s="1" customFormat="1" ht="110.25" customHeight="1" outlineLevel="2">
      <c r="A66" s="3" t="s">
        <v>116</v>
      </c>
      <c r="B66" s="12" t="s">
        <v>117</v>
      </c>
      <c r="C66" s="17">
        <f>SUM(C67)</f>
        <v>376194.8</v>
      </c>
      <c r="D66" s="17">
        <f aca="true" t="shared" si="35" ref="D66:J66">SUM(D67)</f>
        <v>0</v>
      </c>
      <c r="E66" s="17">
        <f t="shared" si="35"/>
        <v>0</v>
      </c>
      <c r="F66" s="17">
        <f t="shared" si="35"/>
        <v>376194.8</v>
      </c>
      <c r="G66" s="17">
        <f t="shared" si="35"/>
        <v>455155.46</v>
      </c>
      <c r="H66" s="17">
        <f t="shared" si="35"/>
        <v>0</v>
      </c>
      <c r="I66" s="17">
        <f t="shared" si="35"/>
        <v>0</v>
      </c>
      <c r="J66" s="17">
        <f t="shared" si="35"/>
        <v>455155.46</v>
      </c>
      <c r="K66" s="17">
        <f>SUM(K67)</f>
        <v>78960.66000000002</v>
      </c>
      <c r="L66" s="17">
        <f>SUM(L67)</f>
        <v>0</v>
      </c>
      <c r="M66" s="17">
        <f>SUM(M67)</f>
        <v>0</v>
      </c>
      <c r="N66" s="17">
        <f>SUM(N67)</f>
        <v>78960.66000000002</v>
      </c>
      <c r="O66" s="24">
        <f t="shared" si="2"/>
        <v>120.98930128752446</v>
      </c>
    </row>
    <row r="67" spans="1:15" s="1" customFormat="1" ht="31.5" customHeight="1" outlineLevel="4">
      <c r="A67" s="4" t="s">
        <v>118</v>
      </c>
      <c r="B67" s="13" t="s">
        <v>119</v>
      </c>
      <c r="C67" s="11">
        <f aca="true" t="shared" si="36" ref="C67:J67">SUM(C68:C69)</f>
        <v>376194.8</v>
      </c>
      <c r="D67" s="11">
        <f t="shared" si="36"/>
        <v>0</v>
      </c>
      <c r="E67" s="11">
        <f t="shared" si="36"/>
        <v>0</v>
      </c>
      <c r="F67" s="11">
        <f t="shared" si="36"/>
        <v>376194.8</v>
      </c>
      <c r="G67" s="11">
        <f t="shared" si="36"/>
        <v>455155.46</v>
      </c>
      <c r="H67" s="11">
        <f t="shared" si="36"/>
        <v>0</v>
      </c>
      <c r="I67" s="11">
        <f t="shared" si="36"/>
        <v>0</v>
      </c>
      <c r="J67" s="11">
        <f t="shared" si="36"/>
        <v>455155.46</v>
      </c>
      <c r="K67" s="11">
        <f>SUM(K68:K69)</f>
        <v>78960.66000000002</v>
      </c>
      <c r="L67" s="11">
        <f>SUM(L68:L69)</f>
        <v>0</v>
      </c>
      <c r="M67" s="11">
        <f>SUM(M68:M69)</f>
        <v>0</v>
      </c>
      <c r="N67" s="11">
        <f>SUM(N68:N69)</f>
        <v>78960.66000000002</v>
      </c>
      <c r="O67" s="23">
        <f t="shared" si="2"/>
        <v>120.98930128752446</v>
      </c>
    </row>
    <row r="68" spans="1:15" s="1" customFormat="1" ht="78.75" customHeight="1" outlineLevel="6">
      <c r="A68" s="4" t="s">
        <v>120</v>
      </c>
      <c r="B68" s="13" t="s">
        <v>121</v>
      </c>
      <c r="C68" s="11">
        <f>SUM(D68:F68)</f>
        <v>223194.8</v>
      </c>
      <c r="D68" s="11"/>
      <c r="E68" s="11"/>
      <c r="F68" s="11">
        <v>223194.8</v>
      </c>
      <c r="G68" s="11">
        <f>SUM(H68:J68)</f>
        <v>411906.82</v>
      </c>
      <c r="H68" s="11"/>
      <c r="I68" s="11"/>
      <c r="J68" s="11">
        <v>411906.82</v>
      </c>
      <c r="K68" s="11">
        <f>SUM(L68:N68)</f>
        <v>188712.02000000002</v>
      </c>
      <c r="L68" s="11">
        <f aca="true" t="shared" si="37" ref="L68:N69">SUM(H68-D68)</f>
        <v>0</v>
      </c>
      <c r="M68" s="11">
        <f t="shared" si="37"/>
        <v>0</v>
      </c>
      <c r="N68" s="11">
        <f t="shared" si="37"/>
        <v>188712.02000000002</v>
      </c>
      <c r="O68" s="23">
        <f t="shared" si="2"/>
        <v>184.5503658687389</v>
      </c>
    </row>
    <row r="69" spans="1:15" s="1" customFormat="1" ht="107.25" customHeight="1" outlineLevel="6">
      <c r="A69" s="4" t="s">
        <v>122</v>
      </c>
      <c r="B69" s="13" t="s">
        <v>123</v>
      </c>
      <c r="C69" s="11">
        <f>SUM(D69:F69)</f>
        <v>153000</v>
      </c>
      <c r="D69" s="11"/>
      <c r="E69" s="11"/>
      <c r="F69" s="11">
        <v>153000</v>
      </c>
      <c r="G69" s="11">
        <f>SUM(H69:J69)</f>
        <v>43248.64</v>
      </c>
      <c r="H69" s="11"/>
      <c r="I69" s="11"/>
      <c r="J69" s="11">
        <v>43248.64</v>
      </c>
      <c r="K69" s="11">
        <f>SUM(L69:N69)</f>
        <v>-109751.36</v>
      </c>
      <c r="L69" s="11">
        <f t="shared" si="37"/>
        <v>0</v>
      </c>
      <c r="M69" s="11">
        <f t="shared" si="37"/>
        <v>0</v>
      </c>
      <c r="N69" s="11">
        <f t="shared" si="37"/>
        <v>-109751.36</v>
      </c>
      <c r="O69" s="23">
        <f aca="true" t="shared" si="38" ref="O69:O132">SUM(G69/C69)*100</f>
        <v>28.26708496732026</v>
      </c>
    </row>
    <row r="70" spans="1:15" s="1" customFormat="1" ht="63.75" customHeight="1" outlineLevel="1">
      <c r="A70" s="3" t="s">
        <v>124</v>
      </c>
      <c r="B70" s="12" t="s">
        <v>125</v>
      </c>
      <c r="C70" s="17">
        <f aca="true" t="shared" si="39" ref="C70:J70">SUM(C71+C75)</f>
        <v>574751.89</v>
      </c>
      <c r="D70" s="17">
        <f t="shared" si="39"/>
        <v>0</v>
      </c>
      <c r="E70" s="17">
        <f t="shared" si="39"/>
        <v>0</v>
      </c>
      <c r="F70" s="17">
        <f t="shared" si="39"/>
        <v>574751.89</v>
      </c>
      <c r="G70" s="17">
        <f t="shared" si="39"/>
        <v>683232.5900000001</v>
      </c>
      <c r="H70" s="17">
        <f t="shared" si="39"/>
        <v>0</v>
      </c>
      <c r="I70" s="17">
        <f t="shared" si="39"/>
        <v>0</v>
      </c>
      <c r="J70" s="17">
        <f t="shared" si="39"/>
        <v>683232.5900000001</v>
      </c>
      <c r="K70" s="17">
        <f>SUM(K71+K75)</f>
        <v>108480.70000000001</v>
      </c>
      <c r="L70" s="17">
        <f>SUM(L71+L75)</f>
        <v>0</v>
      </c>
      <c r="M70" s="17">
        <f>SUM(M71+M75)</f>
        <v>0</v>
      </c>
      <c r="N70" s="17">
        <f>SUM(N71+N75)</f>
        <v>108480.70000000001</v>
      </c>
      <c r="O70" s="24">
        <f t="shared" si="38"/>
        <v>118.87435289686479</v>
      </c>
    </row>
    <row r="71" spans="1:15" s="1" customFormat="1" ht="48" customHeight="1" outlineLevel="2">
      <c r="A71" s="3" t="s">
        <v>126</v>
      </c>
      <c r="B71" s="12" t="s">
        <v>127</v>
      </c>
      <c r="C71" s="17">
        <f aca="true" t="shared" si="40" ref="C71:J71">SUM(C72)</f>
        <v>404751.89</v>
      </c>
      <c r="D71" s="17">
        <f t="shared" si="40"/>
        <v>0</v>
      </c>
      <c r="E71" s="17">
        <f t="shared" si="40"/>
        <v>0</v>
      </c>
      <c r="F71" s="17">
        <f t="shared" si="40"/>
        <v>404751.89</v>
      </c>
      <c r="G71" s="17">
        <f t="shared" si="40"/>
        <v>513232.59</v>
      </c>
      <c r="H71" s="17">
        <f t="shared" si="40"/>
        <v>0</v>
      </c>
      <c r="I71" s="17">
        <f t="shared" si="40"/>
        <v>0</v>
      </c>
      <c r="J71" s="17">
        <f t="shared" si="40"/>
        <v>513232.59</v>
      </c>
      <c r="K71" s="17">
        <f>SUM(K72)</f>
        <v>108480.70000000001</v>
      </c>
      <c r="L71" s="17">
        <f>SUM(L72)</f>
        <v>0</v>
      </c>
      <c r="M71" s="17">
        <f>SUM(M72)</f>
        <v>0</v>
      </c>
      <c r="N71" s="17">
        <f>SUM(N72)</f>
        <v>108480.70000000001</v>
      </c>
      <c r="O71" s="24">
        <f t="shared" si="38"/>
        <v>126.8017772566794</v>
      </c>
    </row>
    <row r="72" spans="1:15" s="1" customFormat="1" ht="28.5" customHeight="1" outlineLevel="4">
      <c r="A72" s="4" t="s">
        <v>128</v>
      </c>
      <c r="B72" s="13" t="s">
        <v>129</v>
      </c>
      <c r="C72" s="11">
        <f aca="true" t="shared" si="41" ref="C72:J72">SUM(C73:C74)</f>
        <v>404751.89</v>
      </c>
      <c r="D72" s="11">
        <f t="shared" si="41"/>
        <v>0</v>
      </c>
      <c r="E72" s="11">
        <f t="shared" si="41"/>
        <v>0</v>
      </c>
      <c r="F72" s="11">
        <f t="shared" si="41"/>
        <v>404751.89</v>
      </c>
      <c r="G72" s="11">
        <f t="shared" si="41"/>
        <v>513232.59</v>
      </c>
      <c r="H72" s="11">
        <f t="shared" si="41"/>
        <v>0</v>
      </c>
      <c r="I72" s="11">
        <f t="shared" si="41"/>
        <v>0</v>
      </c>
      <c r="J72" s="11">
        <f t="shared" si="41"/>
        <v>513232.59</v>
      </c>
      <c r="K72" s="11">
        <f>SUM(K73:K74)</f>
        <v>108480.70000000001</v>
      </c>
      <c r="L72" s="11">
        <f>SUM(L73:L74)</f>
        <v>0</v>
      </c>
      <c r="M72" s="11">
        <f>SUM(M73:M74)</f>
        <v>0</v>
      </c>
      <c r="N72" s="11">
        <f>SUM(N73:N74)</f>
        <v>108480.70000000001</v>
      </c>
      <c r="O72" s="23">
        <f t="shared" si="38"/>
        <v>126.8017772566794</v>
      </c>
    </row>
    <row r="73" spans="1:15" s="1" customFormat="1" ht="49.5" customHeight="1" outlineLevel="6">
      <c r="A73" s="4" t="s">
        <v>130</v>
      </c>
      <c r="B73" s="13" t="s">
        <v>131</v>
      </c>
      <c r="C73" s="11">
        <f>SUM(D73:F73)</f>
        <v>404751.89</v>
      </c>
      <c r="D73" s="11"/>
      <c r="E73" s="11"/>
      <c r="F73" s="11">
        <v>404751.89</v>
      </c>
      <c r="G73" s="11">
        <f>SUM(H73:J73)</f>
        <v>0</v>
      </c>
      <c r="H73" s="11"/>
      <c r="I73" s="11"/>
      <c r="J73" s="11"/>
      <c r="K73" s="11">
        <f>SUM(L73:N73)</f>
        <v>-404751.89</v>
      </c>
      <c r="L73" s="11">
        <f aca="true" t="shared" si="42" ref="L73:N74">SUM(H73-D73)</f>
        <v>0</v>
      </c>
      <c r="M73" s="11">
        <f t="shared" si="42"/>
        <v>0</v>
      </c>
      <c r="N73" s="11">
        <f t="shared" si="42"/>
        <v>-404751.89</v>
      </c>
      <c r="O73" s="23">
        <f t="shared" si="38"/>
        <v>0</v>
      </c>
    </row>
    <row r="74" spans="1:15" s="1" customFormat="1" ht="48.75" customHeight="1" outlineLevel="5">
      <c r="A74" s="4" t="s">
        <v>132</v>
      </c>
      <c r="B74" s="13" t="s">
        <v>133</v>
      </c>
      <c r="C74" s="11">
        <f>SUM(D74:F74)</f>
        <v>0</v>
      </c>
      <c r="D74" s="11"/>
      <c r="E74" s="11"/>
      <c r="F74" s="11"/>
      <c r="G74" s="11">
        <f>SUM(H74:J74)</f>
        <v>513232.59</v>
      </c>
      <c r="H74" s="11"/>
      <c r="I74" s="11"/>
      <c r="J74" s="11">
        <v>513232.59</v>
      </c>
      <c r="K74" s="11">
        <f>SUM(L74:N74)</f>
        <v>513232.59</v>
      </c>
      <c r="L74" s="11">
        <f t="shared" si="42"/>
        <v>0</v>
      </c>
      <c r="M74" s="11">
        <f t="shared" si="42"/>
        <v>0</v>
      </c>
      <c r="N74" s="11">
        <f t="shared" si="42"/>
        <v>513232.59</v>
      </c>
      <c r="O74" s="23"/>
    </row>
    <row r="75" spans="1:15" s="1" customFormat="1" ht="49.5" customHeight="1" outlineLevel="2">
      <c r="A75" s="3" t="s">
        <v>134</v>
      </c>
      <c r="B75" s="12" t="s">
        <v>135</v>
      </c>
      <c r="C75" s="17">
        <f>SUM(C76)</f>
        <v>170000</v>
      </c>
      <c r="D75" s="17">
        <f aca="true" t="shared" si="43" ref="D75:N76">SUM(D76)</f>
        <v>0</v>
      </c>
      <c r="E75" s="17">
        <f t="shared" si="43"/>
        <v>0</v>
      </c>
      <c r="F75" s="17">
        <f t="shared" si="43"/>
        <v>170000</v>
      </c>
      <c r="G75" s="17">
        <f>SUM(G76)</f>
        <v>170000</v>
      </c>
      <c r="H75" s="17">
        <f t="shared" si="43"/>
        <v>0</v>
      </c>
      <c r="I75" s="17">
        <f t="shared" si="43"/>
        <v>0</v>
      </c>
      <c r="J75" s="17">
        <f t="shared" si="43"/>
        <v>170000</v>
      </c>
      <c r="K75" s="17">
        <f>SUM(K76)</f>
        <v>0</v>
      </c>
      <c r="L75" s="17">
        <f t="shared" si="43"/>
        <v>0</v>
      </c>
      <c r="M75" s="17">
        <f t="shared" si="43"/>
        <v>0</v>
      </c>
      <c r="N75" s="17">
        <f t="shared" si="43"/>
        <v>0</v>
      </c>
      <c r="O75" s="24">
        <f t="shared" si="38"/>
        <v>100</v>
      </c>
    </row>
    <row r="76" spans="1:15" s="1" customFormat="1" ht="47.25" customHeight="1" outlineLevel="4">
      <c r="A76" s="4" t="s">
        <v>136</v>
      </c>
      <c r="B76" s="13" t="s">
        <v>137</v>
      </c>
      <c r="C76" s="11">
        <f>SUM(C77)</f>
        <v>170000</v>
      </c>
      <c r="D76" s="11">
        <f t="shared" si="43"/>
        <v>0</v>
      </c>
      <c r="E76" s="11">
        <f t="shared" si="43"/>
        <v>0</v>
      </c>
      <c r="F76" s="11">
        <f t="shared" si="43"/>
        <v>170000</v>
      </c>
      <c r="G76" s="11">
        <f>SUM(G77)</f>
        <v>170000</v>
      </c>
      <c r="H76" s="11">
        <f t="shared" si="43"/>
        <v>0</v>
      </c>
      <c r="I76" s="11">
        <f t="shared" si="43"/>
        <v>0</v>
      </c>
      <c r="J76" s="11">
        <f t="shared" si="43"/>
        <v>170000</v>
      </c>
      <c r="K76" s="11">
        <f>SUM(K77)</f>
        <v>0</v>
      </c>
      <c r="L76" s="11">
        <f t="shared" si="43"/>
        <v>0</v>
      </c>
      <c r="M76" s="11">
        <f t="shared" si="43"/>
        <v>0</v>
      </c>
      <c r="N76" s="11">
        <f t="shared" si="43"/>
        <v>0</v>
      </c>
      <c r="O76" s="23">
        <f t="shared" si="38"/>
        <v>100</v>
      </c>
    </row>
    <row r="77" spans="1:15" s="1" customFormat="1" ht="80.25" customHeight="1" outlineLevel="6">
      <c r="A77" s="4" t="s">
        <v>138</v>
      </c>
      <c r="B77" s="13" t="s">
        <v>139</v>
      </c>
      <c r="C77" s="11">
        <f>SUM(D77:F77)</f>
        <v>170000</v>
      </c>
      <c r="D77" s="11"/>
      <c r="E77" s="11"/>
      <c r="F77" s="11">
        <v>170000</v>
      </c>
      <c r="G77" s="11">
        <f>SUM(H77:J77)</f>
        <v>170000</v>
      </c>
      <c r="H77" s="11"/>
      <c r="I77" s="11"/>
      <c r="J77" s="11">
        <v>170000</v>
      </c>
      <c r="K77" s="11">
        <f>SUM(L77:N77)</f>
        <v>0</v>
      </c>
      <c r="L77" s="11">
        <f>SUM(H77-D77)</f>
        <v>0</v>
      </c>
      <c r="M77" s="11">
        <f>SUM(I77-E77)</f>
        <v>0</v>
      </c>
      <c r="N77" s="11">
        <f>SUM(J77-F77)</f>
        <v>0</v>
      </c>
      <c r="O77" s="23">
        <f t="shared" si="38"/>
        <v>100</v>
      </c>
    </row>
    <row r="78" spans="1:15" s="1" customFormat="1" ht="66" customHeight="1" outlineLevel="6">
      <c r="A78" s="21" t="s">
        <v>248</v>
      </c>
      <c r="B78" s="22" t="s">
        <v>249</v>
      </c>
      <c r="C78" s="17">
        <f>SUM(C79)</f>
        <v>271240.97</v>
      </c>
      <c r="D78" s="17">
        <f aca="true" t="shared" si="44" ref="D78:N80">SUM(D79)</f>
        <v>0</v>
      </c>
      <c r="E78" s="17">
        <f t="shared" si="44"/>
        <v>0</v>
      </c>
      <c r="F78" s="17">
        <f t="shared" si="44"/>
        <v>271240.97</v>
      </c>
      <c r="G78" s="17">
        <f t="shared" si="44"/>
        <v>0</v>
      </c>
      <c r="H78" s="17">
        <f t="shared" si="44"/>
        <v>0</v>
      </c>
      <c r="I78" s="17">
        <f t="shared" si="44"/>
        <v>0</v>
      </c>
      <c r="J78" s="17">
        <f t="shared" si="44"/>
        <v>0</v>
      </c>
      <c r="K78" s="17">
        <f t="shared" si="44"/>
        <v>-271240.97</v>
      </c>
      <c r="L78" s="17">
        <f t="shared" si="44"/>
        <v>0</v>
      </c>
      <c r="M78" s="17">
        <f t="shared" si="44"/>
        <v>0</v>
      </c>
      <c r="N78" s="17">
        <f t="shared" si="44"/>
        <v>-271240.97</v>
      </c>
      <c r="O78" s="24">
        <f t="shared" si="38"/>
        <v>0</v>
      </c>
    </row>
    <row r="79" spans="1:15" s="1" customFormat="1" ht="80.25" customHeight="1" outlineLevel="6">
      <c r="A79" s="21" t="s">
        <v>250</v>
      </c>
      <c r="B79" s="22" t="s">
        <v>251</v>
      </c>
      <c r="C79" s="17">
        <f>SUM(C80)</f>
        <v>271240.97</v>
      </c>
      <c r="D79" s="17">
        <f t="shared" si="44"/>
        <v>0</v>
      </c>
      <c r="E79" s="17">
        <f t="shared" si="44"/>
        <v>0</v>
      </c>
      <c r="F79" s="17">
        <f t="shared" si="44"/>
        <v>271240.97</v>
      </c>
      <c r="G79" s="17">
        <f t="shared" si="44"/>
        <v>0</v>
      </c>
      <c r="H79" s="17">
        <f t="shared" si="44"/>
        <v>0</v>
      </c>
      <c r="I79" s="17">
        <f t="shared" si="44"/>
        <v>0</v>
      </c>
      <c r="J79" s="17">
        <f t="shared" si="44"/>
        <v>0</v>
      </c>
      <c r="K79" s="17">
        <f t="shared" si="44"/>
        <v>-271240.97</v>
      </c>
      <c r="L79" s="17">
        <f t="shared" si="44"/>
        <v>0</v>
      </c>
      <c r="M79" s="17">
        <f t="shared" si="44"/>
        <v>0</v>
      </c>
      <c r="N79" s="17">
        <f t="shared" si="44"/>
        <v>-271240.97</v>
      </c>
      <c r="O79" s="24">
        <f t="shared" si="38"/>
        <v>0</v>
      </c>
    </row>
    <row r="80" spans="1:15" s="1" customFormat="1" ht="61.5" customHeight="1" outlineLevel="6">
      <c r="A80" s="19" t="s">
        <v>252</v>
      </c>
      <c r="B80" s="20" t="s">
        <v>253</v>
      </c>
      <c r="C80" s="11">
        <f>SUM(C81)</f>
        <v>271240.97</v>
      </c>
      <c r="D80" s="11">
        <f t="shared" si="44"/>
        <v>0</v>
      </c>
      <c r="E80" s="11">
        <f t="shared" si="44"/>
        <v>0</v>
      </c>
      <c r="F80" s="11">
        <f t="shared" si="44"/>
        <v>271240.97</v>
      </c>
      <c r="G80" s="11">
        <f t="shared" si="44"/>
        <v>0</v>
      </c>
      <c r="H80" s="11">
        <f t="shared" si="44"/>
        <v>0</v>
      </c>
      <c r="I80" s="11">
        <f t="shared" si="44"/>
        <v>0</v>
      </c>
      <c r="J80" s="11">
        <f t="shared" si="44"/>
        <v>0</v>
      </c>
      <c r="K80" s="11">
        <f t="shared" si="44"/>
        <v>-271240.97</v>
      </c>
      <c r="L80" s="11">
        <f t="shared" si="44"/>
        <v>0</v>
      </c>
      <c r="M80" s="11">
        <f t="shared" si="44"/>
        <v>0</v>
      </c>
      <c r="N80" s="11">
        <f t="shared" si="44"/>
        <v>-271240.97</v>
      </c>
      <c r="O80" s="23">
        <f t="shared" si="38"/>
        <v>0</v>
      </c>
    </row>
    <row r="81" spans="1:15" s="1" customFormat="1" ht="65.25" customHeight="1" outlineLevel="6">
      <c r="A81" s="19" t="s">
        <v>254</v>
      </c>
      <c r="B81" s="20" t="s">
        <v>255</v>
      </c>
      <c r="C81" s="11">
        <f>SUM(D81:F81)</f>
        <v>271240.97</v>
      </c>
      <c r="D81" s="11"/>
      <c r="E81" s="11"/>
      <c r="F81" s="11">
        <v>271240.97</v>
      </c>
      <c r="G81" s="11">
        <f>SUM(H81:J81)</f>
        <v>0</v>
      </c>
      <c r="H81" s="11"/>
      <c r="I81" s="11"/>
      <c r="J81" s="11"/>
      <c r="K81" s="11">
        <f>SUM(L81:N81)</f>
        <v>-271240.97</v>
      </c>
      <c r="L81" s="11">
        <f>SUM(H81-D81)</f>
        <v>0</v>
      </c>
      <c r="M81" s="11">
        <f>SUM(I81-E81)</f>
        <v>0</v>
      </c>
      <c r="N81" s="11">
        <f>SUM(J81-F81)</f>
        <v>-271240.97</v>
      </c>
      <c r="O81" s="23">
        <f t="shared" si="38"/>
        <v>0</v>
      </c>
    </row>
    <row r="82" spans="1:15" s="1" customFormat="1" ht="77.25" customHeight="1" outlineLevel="1">
      <c r="A82" s="3" t="s">
        <v>140</v>
      </c>
      <c r="B82" s="12" t="s">
        <v>141</v>
      </c>
      <c r="C82" s="17">
        <f>SUM(C83)</f>
        <v>906289.11</v>
      </c>
      <c r="D82" s="17">
        <f aca="true" t="shared" si="45" ref="D82:N82">SUM(D83)</f>
        <v>0</v>
      </c>
      <c r="E82" s="17">
        <f t="shared" si="45"/>
        <v>0</v>
      </c>
      <c r="F82" s="17">
        <f t="shared" si="45"/>
        <v>906289.11</v>
      </c>
      <c r="G82" s="17">
        <f t="shared" si="45"/>
        <v>762367.56</v>
      </c>
      <c r="H82" s="17">
        <f t="shared" si="45"/>
        <v>0</v>
      </c>
      <c r="I82" s="17">
        <f t="shared" si="45"/>
        <v>0</v>
      </c>
      <c r="J82" s="17">
        <f t="shared" si="45"/>
        <v>762367.56</v>
      </c>
      <c r="K82" s="17">
        <f t="shared" si="45"/>
        <v>-143921.54999999993</v>
      </c>
      <c r="L82" s="17">
        <f t="shared" si="45"/>
        <v>0</v>
      </c>
      <c r="M82" s="17">
        <f t="shared" si="45"/>
        <v>0</v>
      </c>
      <c r="N82" s="17">
        <f t="shared" si="45"/>
        <v>-143921.54999999993</v>
      </c>
      <c r="O82" s="24">
        <f t="shared" si="38"/>
        <v>84.1196867079204</v>
      </c>
    </row>
    <row r="83" spans="1:15" s="1" customFormat="1" ht="47.25" customHeight="1" outlineLevel="2">
      <c r="A83" s="3" t="s">
        <v>142</v>
      </c>
      <c r="B83" s="12" t="s">
        <v>143</v>
      </c>
      <c r="C83" s="17">
        <f>SUM(C84)</f>
        <v>906289.11</v>
      </c>
      <c r="D83" s="17">
        <f aca="true" t="shared" si="46" ref="D83:N84">SUM(D84)</f>
        <v>0</v>
      </c>
      <c r="E83" s="17">
        <f t="shared" si="46"/>
        <v>0</v>
      </c>
      <c r="F83" s="17">
        <f t="shared" si="46"/>
        <v>906289.11</v>
      </c>
      <c r="G83" s="17">
        <f>SUM(G84)</f>
        <v>762367.56</v>
      </c>
      <c r="H83" s="17">
        <f t="shared" si="46"/>
        <v>0</v>
      </c>
      <c r="I83" s="17">
        <f t="shared" si="46"/>
        <v>0</v>
      </c>
      <c r="J83" s="17">
        <f t="shared" si="46"/>
        <v>762367.56</v>
      </c>
      <c r="K83" s="17">
        <f>SUM(K84)</f>
        <v>-143921.54999999993</v>
      </c>
      <c r="L83" s="17">
        <f t="shared" si="46"/>
        <v>0</v>
      </c>
      <c r="M83" s="17">
        <f t="shared" si="46"/>
        <v>0</v>
      </c>
      <c r="N83" s="17">
        <f t="shared" si="46"/>
        <v>-143921.54999999993</v>
      </c>
      <c r="O83" s="24">
        <f t="shared" si="38"/>
        <v>84.1196867079204</v>
      </c>
    </row>
    <row r="84" spans="1:15" s="1" customFormat="1" ht="64.5" customHeight="1" outlineLevel="4">
      <c r="A84" s="4" t="s">
        <v>52</v>
      </c>
      <c r="B84" s="13" t="s">
        <v>144</v>
      </c>
      <c r="C84" s="11">
        <f>SUM(C85)</f>
        <v>906289.11</v>
      </c>
      <c r="D84" s="11">
        <f t="shared" si="46"/>
        <v>0</v>
      </c>
      <c r="E84" s="11">
        <f t="shared" si="46"/>
        <v>0</v>
      </c>
      <c r="F84" s="11">
        <f t="shared" si="46"/>
        <v>906289.11</v>
      </c>
      <c r="G84" s="11">
        <f>SUM(G85)</f>
        <v>762367.56</v>
      </c>
      <c r="H84" s="11">
        <f t="shared" si="46"/>
        <v>0</v>
      </c>
      <c r="I84" s="11">
        <f t="shared" si="46"/>
        <v>0</v>
      </c>
      <c r="J84" s="11">
        <f t="shared" si="46"/>
        <v>762367.56</v>
      </c>
      <c r="K84" s="11">
        <f>SUM(K85)</f>
        <v>-143921.54999999993</v>
      </c>
      <c r="L84" s="11">
        <f t="shared" si="46"/>
        <v>0</v>
      </c>
      <c r="M84" s="11">
        <f t="shared" si="46"/>
        <v>0</v>
      </c>
      <c r="N84" s="11">
        <f t="shared" si="46"/>
        <v>-143921.54999999993</v>
      </c>
      <c r="O84" s="23">
        <f t="shared" si="38"/>
        <v>84.1196867079204</v>
      </c>
    </row>
    <row r="85" spans="1:15" s="1" customFormat="1" ht="48.75" customHeight="1" outlineLevel="6">
      <c r="A85" s="4" t="s">
        <v>145</v>
      </c>
      <c r="B85" s="13" t="s">
        <v>146</v>
      </c>
      <c r="C85" s="11">
        <f>SUM(D85:F85)</f>
        <v>906289.11</v>
      </c>
      <c r="D85" s="11"/>
      <c r="E85" s="11"/>
      <c r="F85" s="11">
        <v>906289.11</v>
      </c>
      <c r="G85" s="11">
        <f>SUM(H85:J85)</f>
        <v>762367.56</v>
      </c>
      <c r="H85" s="11"/>
      <c r="I85" s="11"/>
      <c r="J85" s="11">
        <v>762367.56</v>
      </c>
      <c r="K85" s="11">
        <f>SUM(L85:N85)</f>
        <v>-143921.54999999993</v>
      </c>
      <c r="L85" s="11">
        <f>SUM(H85-D85)</f>
        <v>0</v>
      </c>
      <c r="M85" s="11">
        <f>SUM(I85-E85)</f>
        <v>0</v>
      </c>
      <c r="N85" s="11">
        <f>SUM(J85-F85)</f>
        <v>-143921.54999999993</v>
      </c>
      <c r="O85" s="23">
        <f t="shared" si="38"/>
        <v>84.1196867079204</v>
      </c>
    </row>
    <row r="86" spans="1:15" s="1" customFormat="1" ht="63.75" customHeight="1" outlineLevel="1">
      <c r="A86" s="3" t="s">
        <v>147</v>
      </c>
      <c r="B86" s="12" t="s">
        <v>148</v>
      </c>
      <c r="C86" s="17">
        <f aca="true" t="shared" si="47" ref="C86:J86">SUM(C87+C91+C94+C102+C106+C110)</f>
        <v>4349281.72</v>
      </c>
      <c r="D86" s="17">
        <f t="shared" si="47"/>
        <v>0</v>
      </c>
      <c r="E86" s="17">
        <f t="shared" si="47"/>
        <v>0</v>
      </c>
      <c r="F86" s="17">
        <f t="shared" si="47"/>
        <v>4349281.72</v>
      </c>
      <c r="G86" s="17">
        <f t="shared" si="47"/>
        <v>4409826.82</v>
      </c>
      <c r="H86" s="17">
        <f t="shared" si="47"/>
        <v>0</v>
      </c>
      <c r="I86" s="17">
        <f t="shared" si="47"/>
        <v>0</v>
      </c>
      <c r="J86" s="17">
        <f t="shared" si="47"/>
        <v>4409826.82</v>
      </c>
      <c r="K86" s="17">
        <f>SUM(K87+K91+K94+K102+K106+K110)</f>
        <v>60545.10000000012</v>
      </c>
      <c r="L86" s="17">
        <f>SUM(L87+L91+L94+L102+L106+L110)</f>
        <v>0</v>
      </c>
      <c r="M86" s="17">
        <f>SUM(M87+M91+M94+M102+M106+M110)</f>
        <v>0</v>
      </c>
      <c r="N86" s="17">
        <f>SUM(N87+N91+N94+N102+N106+N110)</f>
        <v>60545.10000000012</v>
      </c>
      <c r="O86" s="24">
        <f t="shared" si="38"/>
        <v>101.39207124067376</v>
      </c>
    </row>
    <row r="87" spans="1:15" s="1" customFormat="1" ht="34.5" customHeight="1" outlineLevel="2">
      <c r="A87" s="3" t="s">
        <v>149</v>
      </c>
      <c r="B87" s="12" t="s">
        <v>150</v>
      </c>
      <c r="C87" s="17">
        <f aca="true" t="shared" si="48" ref="C87:J87">SUM(C88)</f>
        <v>25924</v>
      </c>
      <c r="D87" s="17">
        <f t="shared" si="48"/>
        <v>0</v>
      </c>
      <c r="E87" s="17">
        <f t="shared" si="48"/>
        <v>0</v>
      </c>
      <c r="F87" s="17">
        <f t="shared" si="48"/>
        <v>25924</v>
      </c>
      <c r="G87" s="17">
        <f t="shared" si="48"/>
        <v>23322</v>
      </c>
      <c r="H87" s="17">
        <f t="shared" si="48"/>
        <v>0</v>
      </c>
      <c r="I87" s="17">
        <f t="shared" si="48"/>
        <v>0</v>
      </c>
      <c r="J87" s="17">
        <f t="shared" si="48"/>
        <v>23322</v>
      </c>
      <c r="K87" s="17">
        <f>SUM(K88)</f>
        <v>-2602</v>
      </c>
      <c r="L87" s="17">
        <f>SUM(L88)</f>
        <v>0</v>
      </c>
      <c r="M87" s="17">
        <f>SUM(M88)</f>
        <v>0</v>
      </c>
      <c r="N87" s="17">
        <f>SUM(N88)</f>
        <v>-2602</v>
      </c>
      <c r="O87" s="24">
        <f t="shared" si="38"/>
        <v>89.96296867767319</v>
      </c>
    </row>
    <row r="88" spans="1:15" s="1" customFormat="1" ht="32.25" customHeight="1" outlineLevel="4">
      <c r="A88" s="4" t="s">
        <v>60</v>
      </c>
      <c r="B88" s="13" t="s">
        <v>151</v>
      </c>
      <c r="C88" s="11">
        <f aca="true" t="shared" si="49" ref="C88:J88">SUM(C89:C90)</f>
        <v>25924</v>
      </c>
      <c r="D88" s="11">
        <f t="shared" si="49"/>
        <v>0</v>
      </c>
      <c r="E88" s="11">
        <f t="shared" si="49"/>
        <v>0</v>
      </c>
      <c r="F88" s="11">
        <f t="shared" si="49"/>
        <v>25924</v>
      </c>
      <c r="G88" s="11">
        <f t="shared" si="49"/>
        <v>23322</v>
      </c>
      <c r="H88" s="11">
        <f t="shared" si="49"/>
        <v>0</v>
      </c>
      <c r="I88" s="11">
        <f t="shared" si="49"/>
        <v>0</v>
      </c>
      <c r="J88" s="11">
        <f t="shared" si="49"/>
        <v>23322</v>
      </c>
      <c r="K88" s="11">
        <f>SUM(K89:K90)</f>
        <v>-2602</v>
      </c>
      <c r="L88" s="11">
        <f>SUM(L89:L90)</f>
        <v>0</v>
      </c>
      <c r="M88" s="11">
        <f>SUM(M89:M90)</f>
        <v>0</v>
      </c>
      <c r="N88" s="11">
        <f>SUM(N89:N90)</f>
        <v>-2602</v>
      </c>
      <c r="O88" s="23">
        <f t="shared" si="38"/>
        <v>89.96296867767319</v>
      </c>
    </row>
    <row r="89" spans="1:15" s="1" customFormat="1" ht="45.75" customHeight="1" outlineLevel="6">
      <c r="A89" s="4" t="s">
        <v>152</v>
      </c>
      <c r="B89" s="13" t="s">
        <v>153</v>
      </c>
      <c r="C89" s="11">
        <f>SUM(D89:F89)</f>
        <v>22624</v>
      </c>
      <c r="D89" s="11"/>
      <c r="E89" s="11"/>
      <c r="F89" s="11">
        <v>22624</v>
      </c>
      <c r="G89" s="11">
        <f>SUM(H89:J89)</f>
        <v>22332</v>
      </c>
      <c r="H89" s="11"/>
      <c r="I89" s="11"/>
      <c r="J89" s="11">
        <v>22332</v>
      </c>
      <c r="K89" s="11">
        <f>SUM(L89:N89)</f>
        <v>-292</v>
      </c>
      <c r="L89" s="11">
        <f aca="true" t="shared" si="50" ref="L89:N90">SUM(H89-D89)</f>
        <v>0</v>
      </c>
      <c r="M89" s="11">
        <f t="shared" si="50"/>
        <v>0</v>
      </c>
      <c r="N89" s="11">
        <f t="shared" si="50"/>
        <v>-292</v>
      </c>
      <c r="O89" s="23">
        <f t="shared" si="38"/>
        <v>98.70933521923621</v>
      </c>
    </row>
    <row r="90" spans="1:15" s="1" customFormat="1" ht="65.25" customHeight="1" outlineLevel="6">
      <c r="A90" s="4" t="s">
        <v>154</v>
      </c>
      <c r="B90" s="13" t="s">
        <v>155</v>
      </c>
      <c r="C90" s="11">
        <f>SUM(D90:F90)</f>
        <v>3300</v>
      </c>
      <c r="D90" s="11"/>
      <c r="E90" s="11"/>
      <c r="F90" s="11">
        <v>3300</v>
      </c>
      <c r="G90" s="11">
        <f>SUM(H90:J90)</f>
        <v>990</v>
      </c>
      <c r="H90" s="11"/>
      <c r="I90" s="11"/>
      <c r="J90" s="11">
        <v>990</v>
      </c>
      <c r="K90" s="11">
        <f>SUM(L90:N90)</f>
        <v>-2310</v>
      </c>
      <c r="L90" s="11">
        <f t="shared" si="50"/>
        <v>0</v>
      </c>
      <c r="M90" s="11">
        <f t="shared" si="50"/>
        <v>0</v>
      </c>
      <c r="N90" s="11">
        <f t="shared" si="50"/>
        <v>-2310</v>
      </c>
      <c r="O90" s="23">
        <f t="shared" si="38"/>
        <v>30</v>
      </c>
    </row>
    <row r="91" spans="1:15" s="1" customFormat="1" ht="35.25" customHeight="1" outlineLevel="2">
      <c r="A91" s="3" t="s">
        <v>156</v>
      </c>
      <c r="B91" s="12" t="s">
        <v>157</v>
      </c>
      <c r="C91" s="17">
        <f>SUM(C92)</f>
        <v>211463.53</v>
      </c>
      <c r="D91" s="17">
        <f aca="true" t="shared" si="51" ref="D91:N92">SUM(D92)</f>
        <v>0</v>
      </c>
      <c r="E91" s="17">
        <f t="shared" si="51"/>
        <v>0</v>
      </c>
      <c r="F91" s="17">
        <f t="shared" si="51"/>
        <v>211463.53</v>
      </c>
      <c r="G91" s="17">
        <f>SUM(G92)</f>
        <v>246090.21</v>
      </c>
      <c r="H91" s="17">
        <f t="shared" si="51"/>
        <v>0</v>
      </c>
      <c r="I91" s="17">
        <f t="shared" si="51"/>
        <v>0</v>
      </c>
      <c r="J91" s="17">
        <f t="shared" si="51"/>
        <v>246090.21</v>
      </c>
      <c r="K91" s="17">
        <f>SUM(K92)</f>
        <v>34626.67999999999</v>
      </c>
      <c r="L91" s="17">
        <f t="shared" si="51"/>
        <v>0</v>
      </c>
      <c r="M91" s="17">
        <f t="shared" si="51"/>
        <v>0</v>
      </c>
      <c r="N91" s="17">
        <f t="shared" si="51"/>
        <v>34626.67999999999</v>
      </c>
      <c r="O91" s="24">
        <f t="shared" si="38"/>
        <v>116.3747763030344</v>
      </c>
    </row>
    <row r="92" spans="1:15" s="1" customFormat="1" ht="33" customHeight="1" outlineLevel="4">
      <c r="A92" s="4" t="s">
        <v>158</v>
      </c>
      <c r="B92" s="13" t="s">
        <v>159</v>
      </c>
      <c r="C92" s="11">
        <f>SUM(C93)</f>
        <v>211463.53</v>
      </c>
      <c r="D92" s="11">
        <f t="shared" si="51"/>
        <v>0</v>
      </c>
      <c r="E92" s="11">
        <f t="shared" si="51"/>
        <v>0</v>
      </c>
      <c r="F92" s="11">
        <f t="shared" si="51"/>
        <v>211463.53</v>
      </c>
      <c r="G92" s="11">
        <f>SUM(G93)</f>
        <v>246090.21</v>
      </c>
      <c r="H92" s="11">
        <f t="shared" si="51"/>
        <v>0</v>
      </c>
      <c r="I92" s="11">
        <f t="shared" si="51"/>
        <v>0</v>
      </c>
      <c r="J92" s="11">
        <f t="shared" si="51"/>
        <v>246090.21</v>
      </c>
      <c r="K92" s="11">
        <f>SUM(K93)</f>
        <v>34626.67999999999</v>
      </c>
      <c r="L92" s="11">
        <f t="shared" si="51"/>
        <v>0</v>
      </c>
      <c r="M92" s="11">
        <f t="shared" si="51"/>
        <v>0</v>
      </c>
      <c r="N92" s="11">
        <f t="shared" si="51"/>
        <v>34626.67999999999</v>
      </c>
      <c r="O92" s="23">
        <f t="shared" si="38"/>
        <v>116.3747763030344</v>
      </c>
    </row>
    <row r="93" spans="1:15" s="1" customFormat="1" ht="66" customHeight="1" outlineLevel="6">
      <c r="A93" s="4" t="s">
        <v>160</v>
      </c>
      <c r="B93" s="13" t="s">
        <v>161</v>
      </c>
      <c r="C93" s="11">
        <f>SUM(D93:F93)</f>
        <v>211463.53</v>
      </c>
      <c r="D93" s="11"/>
      <c r="E93" s="11"/>
      <c r="F93" s="11">
        <v>211463.53</v>
      </c>
      <c r="G93" s="11">
        <f>SUM(H93:J93)</f>
        <v>246090.21</v>
      </c>
      <c r="H93" s="11"/>
      <c r="I93" s="11"/>
      <c r="J93" s="11">
        <v>246090.21</v>
      </c>
      <c r="K93" s="11">
        <f>SUM(L93:N93)</f>
        <v>34626.67999999999</v>
      </c>
      <c r="L93" s="11">
        <f>SUM(H93-D93)</f>
        <v>0</v>
      </c>
      <c r="M93" s="11">
        <f>SUM(I93-E93)</f>
        <v>0</v>
      </c>
      <c r="N93" s="11">
        <f>SUM(J93-F93)</f>
        <v>34626.67999999999</v>
      </c>
      <c r="O93" s="23">
        <f t="shared" si="38"/>
        <v>116.3747763030344</v>
      </c>
    </row>
    <row r="94" spans="1:15" s="1" customFormat="1" ht="48" customHeight="1" outlineLevel="2">
      <c r="A94" s="3" t="s">
        <v>162</v>
      </c>
      <c r="B94" s="12" t="s">
        <v>163</v>
      </c>
      <c r="C94" s="17">
        <f aca="true" t="shared" si="52" ref="C94:J94">SUM(C95+C98+C100)</f>
        <v>27831.8</v>
      </c>
      <c r="D94" s="17">
        <f t="shared" si="52"/>
        <v>0</v>
      </c>
      <c r="E94" s="17">
        <f t="shared" si="52"/>
        <v>0</v>
      </c>
      <c r="F94" s="17">
        <f t="shared" si="52"/>
        <v>27831.8</v>
      </c>
      <c r="G94" s="17">
        <f t="shared" si="52"/>
        <v>35844.9</v>
      </c>
      <c r="H94" s="17">
        <f t="shared" si="52"/>
        <v>0</v>
      </c>
      <c r="I94" s="17">
        <f t="shared" si="52"/>
        <v>0</v>
      </c>
      <c r="J94" s="17">
        <f t="shared" si="52"/>
        <v>35844.9</v>
      </c>
      <c r="K94" s="17">
        <f>SUM(K95+K98+K100)</f>
        <v>8013.0999999999985</v>
      </c>
      <c r="L94" s="17">
        <f>SUM(L95+L98+L100)</f>
        <v>0</v>
      </c>
      <c r="M94" s="17">
        <f>SUM(M95+M98+M100)</f>
        <v>0</v>
      </c>
      <c r="N94" s="17">
        <f>SUM(N95+N98+N100)</f>
        <v>8013.0999999999985</v>
      </c>
      <c r="O94" s="24">
        <f t="shared" si="38"/>
        <v>128.79116693853794</v>
      </c>
    </row>
    <row r="95" spans="1:15" s="1" customFormat="1" ht="49.5" customHeight="1" outlineLevel="4">
      <c r="A95" s="4" t="s">
        <v>164</v>
      </c>
      <c r="B95" s="13" t="s">
        <v>165</v>
      </c>
      <c r="C95" s="11">
        <f aca="true" t="shared" si="53" ref="C95:J95">SUM(C96:C97)</f>
        <v>18556.8</v>
      </c>
      <c r="D95" s="11">
        <f t="shared" si="53"/>
        <v>0</v>
      </c>
      <c r="E95" s="11">
        <f t="shared" si="53"/>
        <v>0</v>
      </c>
      <c r="F95" s="11">
        <f t="shared" si="53"/>
        <v>18556.8</v>
      </c>
      <c r="G95" s="11">
        <f t="shared" si="53"/>
        <v>2510.9</v>
      </c>
      <c r="H95" s="11">
        <f t="shared" si="53"/>
        <v>0</v>
      </c>
      <c r="I95" s="11">
        <f t="shared" si="53"/>
        <v>0</v>
      </c>
      <c r="J95" s="11">
        <f t="shared" si="53"/>
        <v>2510.9</v>
      </c>
      <c r="K95" s="11">
        <f>SUM(K96:K97)</f>
        <v>-16045.9</v>
      </c>
      <c r="L95" s="11">
        <f>SUM(L96:L97)</f>
        <v>0</v>
      </c>
      <c r="M95" s="11">
        <f>SUM(M96:M97)</f>
        <v>0</v>
      </c>
      <c r="N95" s="11">
        <f>SUM(N96:N97)</f>
        <v>-16045.9</v>
      </c>
      <c r="O95" s="23">
        <f t="shared" si="38"/>
        <v>13.530888946370064</v>
      </c>
    </row>
    <row r="96" spans="1:15" s="1" customFormat="1" ht="81" customHeight="1" outlineLevel="6">
      <c r="A96" s="4" t="s">
        <v>166</v>
      </c>
      <c r="B96" s="13" t="s">
        <v>167</v>
      </c>
      <c r="C96" s="11">
        <f>SUM(D96:F96)</f>
        <v>5056.8</v>
      </c>
      <c r="D96" s="11"/>
      <c r="E96" s="11"/>
      <c r="F96" s="11">
        <v>5056.8</v>
      </c>
      <c r="G96" s="11">
        <f>SUM(H96:J96)</f>
        <v>2510.9</v>
      </c>
      <c r="H96" s="11"/>
      <c r="I96" s="11"/>
      <c r="J96" s="11">
        <v>2510.9</v>
      </c>
      <c r="K96" s="11">
        <f>SUM(L96:N96)</f>
        <v>-2545.9</v>
      </c>
      <c r="L96" s="11">
        <f aca="true" t="shared" si="54" ref="L96:N97">SUM(H96-D96)</f>
        <v>0</v>
      </c>
      <c r="M96" s="11">
        <f t="shared" si="54"/>
        <v>0</v>
      </c>
      <c r="N96" s="11">
        <f t="shared" si="54"/>
        <v>-2545.9</v>
      </c>
      <c r="O96" s="23">
        <f t="shared" si="38"/>
        <v>49.65393133997785</v>
      </c>
    </row>
    <row r="97" spans="1:15" s="1" customFormat="1" ht="30" customHeight="1" outlineLevel="6">
      <c r="A97" s="4" t="s">
        <v>168</v>
      </c>
      <c r="B97" s="13" t="s">
        <v>169</v>
      </c>
      <c r="C97" s="11">
        <f>SUM(D97:F97)</f>
        <v>13500</v>
      </c>
      <c r="D97" s="11"/>
      <c r="E97" s="11"/>
      <c r="F97" s="11">
        <v>13500</v>
      </c>
      <c r="G97" s="11">
        <f>SUM(H97:J97)</f>
        <v>0</v>
      </c>
      <c r="H97" s="11"/>
      <c r="I97" s="11"/>
      <c r="J97" s="11"/>
      <c r="K97" s="11">
        <f>SUM(L97:N97)</f>
        <v>-13500</v>
      </c>
      <c r="L97" s="11">
        <f t="shared" si="54"/>
        <v>0</v>
      </c>
      <c r="M97" s="11">
        <f t="shared" si="54"/>
        <v>0</v>
      </c>
      <c r="N97" s="11">
        <f t="shared" si="54"/>
        <v>-13500</v>
      </c>
      <c r="O97" s="23">
        <f t="shared" si="38"/>
        <v>0</v>
      </c>
    </row>
    <row r="98" spans="1:15" s="1" customFormat="1" ht="46.5" customHeight="1" outlineLevel="4">
      <c r="A98" s="4" t="s">
        <v>170</v>
      </c>
      <c r="B98" s="13" t="s">
        <v>171</v>
      </c>
      <c r="C98" s="11">
        <f aca="true" t="shared" si="55" ref="C98:J98">SUM(C99)</f>
        <v>9275</v>
      </c>
      <c r="D98" s="11">
        <f t="shared" si="55"/>
        <v>0</v>
      </c>
      <c r="E98" s="11">
        <f t="shared" si="55"/>
        <v>0</v>
      </c>
      <c r="F98" s="11">
        <f t="shared" si="55"/>
        <v>9275</v>
      </c>
      <c r="G98" s="11">
        <f t="shared" si="55"/>
        <v>434</v>
      </c>
      <c r="H98" s="11">
        <f t="shared" si="55"/>
        <v>0</v>
      </c>
      <c r="I98" s="11">
        <f t="shared" si="55"/>
        <v>0</v>
      </c>
      <c r="J98" s="11">
        <f t="shared" si="55"/>
        <v>434</v>
      </c>
      <c r="K98" s="11">
        <f>SUM(K99)</f>
        <v>-8841</v>
      </c>
      <c r="L98" s="11">
        <f>SUM(L99)</f>
        <v>0</v>
      </c>
      <c r="M98" s="11">
        <f>SUM(M99)</f>
        <v>0</v>
      </c>
      <c r="N98" s="11">
        <f>SUM(N99)</f>
        <v>-8841</v>
      </c>
      <c r="O98" s="23">
        <f t="shared" si="38"/>
        <v>4.679245283018868</v>
      </c>
    </row>
    <row r="99" spans="1:15" s="1" customFormat="1" ht="15" customHeight="1" outlineLevel="6">
      <c r="A99" s="4" t="s">
        <v>172</v>
      </c>
      <c r="B99" s="13" t="s">
        <v>173</v>
      </c>
      <c r="C99" s="11">
        <f>SUM(D99:F99)</f>
        <v>9275</v>
      </c>
      <c r="D99" s="11"/>
      <c r="E99" s="11"/>
      <c r="F99" s="11">
        <v>9275</v>
      </c>
      <c r="G99" s="11">
        <f>SUM(H99:J99)</f>
        <v>434</v>
      </c>
      <c r="H99" s="11"/>
      <c r="I99" s="11"/>
      <c r="J99" s="11">
        <v>434</v>
      </c>
      <c r="K99" s="11">
        <f>SUM(L99:N99)</f>
        <v>-8841</v>
      </c>
      <c r="L99" s="11">
        <f>SUM(H99-D99)</f>
        <v>0</v>
      </c>
      <c r="M99" s="11">
        <f>SUM(I99-E99)</f>
        <v>0</v>
      </c>
      <c r="N99" s="11">
        <f>SUM(J99-F99)</f>
        <v>-8841</v>
      </c>
      <c r="O99" s="23">
        <f t="shared" si="38"/>
        <v>4.679245283018868</v>
      </c>
    </row>
    <row r="100" spans="1:15" s="1" customFormat="1" ht="50.25" customHeight="1" outlineLevel="4">
      <c r="A100" s="4" t="s">
        <v>174</v>
      </c>
      <c r="B100" s="13" t="s">
        <v>175</v>
      </c>
      <c r="C100" s="11">
        <f aca="true" t="shared" si="56" ref="C100:J100">SUM(C101)</f>
        <v>0</v>
      </c>
      <c r="D100" s="11">
        <f t="shared" si="56"/>
        <v>0</v>
      </c>
      <c r="E100" s="11">
        <f t="shared" si="56"/>
        <v>0</v>
      </c>
      <c r="F100" s="11">
        <f t="shared" si="56"/>
        <v>0</v>
      </c>
      <c r="G100" s="11">
        <f t="shared" si="56"/>
        <v>32900</v>
      </c>
      <c r="H100" s="11">
        <f t="shared" si="56"/>
        <v>0</v>
      </c>
      <c r="I100" s="11">
        <f t="shared" si="56"/>
        <v>0</v>
      </c>
      <c r="J100" s="11">
        <f t="shared" si="56"/>
        <v>32900</v>
      </c>
      <c r="K100" s="11">
        <f>SUM(K101)</f>
        <v>32900</v>
      </c>
      <c r="L100" s="11">
        <f>SUM(L101)</f>
        <v>0</v>
      </c>
      <c r="M100" s="11">
        <f>SUM(M101)</f>
        <v>0</v>
      </c>
      <c r="N100" s="11">
        <f>SUM(N101)</f>
        <v>32900</v>
      </c>
      <c r="O100" s="23"/>
    </row>
    <row r="101" spans="1:15" s="1" customFormat="1" ht="35.25" customHeight="1" outlineLevel="5">
      <c r="A101" s="4" t="s">
        <v>176</v>
      </c>
      <c r="B101" s="13" t="s">
        <v>177</v>
      </c>
      <c r="C101" s="11">
        <f>SUM(D101:F101)</f>
        <v>0</v>
      </c>
      <c r="D101" s="11"/>
      <c r="E101" s="11"/>
      <c r="F101" s="11"/>
      <c r="G101" s="11">
        <f>SUM(H101:J101)</f>
        <v>32900</v>
      </c>
      <c r="H101" s="11"/>
      <c r="I101" s="11"/>
      <c r="J101" s="11">
        <v>32900</v>
      </c>
      <c r="K101" s="11">
        <f>SUM(L101:N101)</f>
        <v>32900</v>
      </c>
      <c r="L101" s="11">
        <f>SUM(H101-D101)</f>
        <v>0</v>
      </c>
      <c r="M101" s="11">
        <f>SUM(I101-E101)</f>
        <v>0</v>
      </c>
      <c r="N101" s="11">
        <f>SUM(J101-F101)</f>
        <v>32900</v>
      </c>
      <c r="O101" s="23"/>
    </row>
    <row r="102" spans="1:15" s="1" customFormat="1" ht="62.25" customHeight="1" outlineLevel="2">
      <c r="A102" s="3" t="s">
        <v>178</v>
      </c>
      <c r="B102" s="12" t="s">
        <v>179</v>
      </c>
      <c r="C102" s="17">
        <f aca="true" t="shared" si="57" ref="C102:J102">SUM(C103)</f>
        <v>18633.95</v>
      </c>
      <c r="D102" s="17">
        <f t="shared" si="57"/>
        <v>0</v>
      </c>
      <c r="E102" s="17">
        <f t="shared" si="57"/>
        <v>0</v>
      </c>
      <c r="F102" s="17">
        <f t="shared" si="57"/>
        <v>18633.95</v>
      </c>
      <c r="G102" s="17">
        <f t="shared" si="57"/>
        <v>13385</v>
      </c>
      <c r="H102" s="17">
        <f t="shared" si="57"/>
        <v>0</v>
      </c>
      <c r="I102" s="17">
        <f t="shared" si="57"/>
        <v>0</v>
      </c>
      <c r="J102" s="17">
        <f t="shared" si="57"/>
        <v>13385</v>
      </c>
      <c r="K102" s="17">
        <f>SUM(K103)</f>
        <v>-5248.950000000001</v>
      </c>
      <c r="L102" s="17">
        <f>SUM(L103)</f>
        <v>0</v>
      </c>
      <c r="M102" s="17">
        <f>SUM(M103)</f>
        <v>0</v>
      </c>
      <c r="N102" s="17">
        <f>SUM(N103)</f>
        <v>-5248.950000000001</v>
      </c>
      <c r="O102" s="24">
        <f t="shared" si="38"/>
        <v>71.83125424292756</v>
      </c>
    </row>
    <row r="103" spans="1:15" s="1" customFormat="1" ht="30.75" customHeight="1" outlineLevel="4">
      <c r="A103" s="4" t="s">
        <v>100</v>
      </c>
      <c r="B103" s="13" t="s">
        <v>180</v>
      </c>
      <c r="C103" s="11">
        <f aca="true" t="shared" si="58" ref="C103:J103">SUM(C104:C105)</f>
        <v>18633.95</v>
      </c>
      <c r="D103" s="11">
        <f t="shared" si="58"/>
        <v>0</v>
      </c>
      <c r="E103" s="11">
        <f t="shared" si="58"/>
        <v>0</v>
      </c>
      <c r="F103" s="11">
        <f t="shared" si="58"/>
        <v>18633.95</v>
      </c>
      <c r="G103" s="11">
        <f t="shared" si="58"/>
        <v>13385</v>
      </c>
      <c r="H103" s="11">
        <f t="shared" si="58"/>
        <v>0</v>
      </c>
      <c r="I103" s="11">
        <f t="shared" si="58"/>
        <v>0</v>
      </c>
      <c r="J103" s="11">
        <f t="shared" si="58"/>
        <v>13385</v>
      </c>
      <c r="K103" s="11">
        <f>SUM(K104:K105)</f>
        <v>-5248.950000000001</v>
      </c>
      <c r="L103" s="11">
        <f>SUM(L104:L105)</f>
        <v>0</v>
      </c>
      <c r="M103" s="11">
        <f>SUM(M104:M105)</f>
        <v>0</v>
      </c>
      <c r="N103" s="11">
        <f>SUM(N104:N105)</f>
        <v>-5248.950000000001</v>
      </c>
      <c r="O103" s="23">
        <f t="shared" si="38"/>
        <v>71.83125424292756</v>
      </c>
    </row>
    <row r="104" spans="1:15" s="1" customFormat="1" ht="47.25" customHeight="1" outlineLevel="6">
      <c r="A104" s="4" t="s">
        <v>181</v>
      </c>
      <c r="B104" s="13" t="s">
        <v>182</v>
      </c>
      <c r="C104" s="11">
        <f>SUM(D104:F104)</f>
        <v>18633.95</v>
      </c>
      <c r="D104" s="11"/>
      <c r="E104" s="11"/>
      <c r="F104" s="11">
        <v>18633.95</v>
      </c>
      <c r="G104" s="11">
        <f>SUM(H104:J104)</f>
        <v>3385</v>
      </c>
      <c r="H104" s="11"/>
      <c r="I104" s="11"/>
      <c r="J104" s="11">
        <v>3385</v>
      </c>
      <c r="K104" s="11">
        <f>SUM(L104:N104)</f>
        <v>-15248.95</v>
      </c>
      <c r="L104" s="11">
        <f aca="true" t="shared" si="59" ref="L104:N105">SUM(H104-D104)</f>
        <v>0</v>
      </c>
      <c r="M104" s="11">
        <f t="shared" si="59"/>
        <v>0</v>
      </c>
      <c r="N104" s="11">
        <f t="shared" si="59"/>
        <v>-15248.95</v>
      </c>
      <c r="O104" s="23">
        <f t="shared" si="38"/>
        <v>18.16576732254836</v>
      </c>
    </row>
    <row r="105" spans="1:15" s="1" customFormat="1" ht="30.75" customHeight="1" outlineLevel="6">
      <c r="A105" s="4" t="s">
        <v>183</v>
      </c>
      <c r="B105" s="13" t="s">
        <v>184</v>
      </c>
      <c r="C105" s="11">
        <f>SUM(D105:F105)</f>
        <v>0</v>
      </c>
      <c r="D105" s="11"/>
      <c r="E105" s="11"/>
      <c r="F105" s="11"/>
      <c r="G105" s="11">
        <f>SUM(H105:J105)</f>
        <v>10000</v>
      </c>
      <c r="H105" s="11"/>
      <c r="I105" s="11"/>
      <c r="J105" s="11">
        <v>10000</v>
      </c>
      <c r="K105" s="11">
        <f>SUM(L105:N105)</f>
        <v>10000</v>
      </c>
      <c r="L105" s="11">
        <f t="shared" si="59"/>
        <v>0</v>
      </c>
      <c r="M105" s="11">
        <f t="shared" si="59"/>
        <v>0</v>
      </c>
      <c r="N105" s="11">
        <f t="shared" si="59"/>
        <v>10000</v>
      </c>
      <c r="O105" s="23"/>
    </row>
    <row r="106" spans="1:15" s="1" customFormat="1" ht="32.25" customHeight="1" outlineLevel="2">
      <c r="A106" s="3" t="s">
        <v>185</v>
      </c>
      <c r="B106" s="12" t="s">
        <v>186</v>
      </c>
      <c r="C106" s="17">
        <f aca="true" t="shared" si="60" ref="C106:J106">SUM(C107)</f>
        <v>6000</v>
      </c>
      <c r="D106" s="17">
        <f t="shared" si="60"/>
        <v>0</v>
      </c>
      <c r="E106" s="17">
        <f t="shared" si="60"/>
        <v>0</v>
      </c>
      <c r="F106" s="17">
        <f t="shared" si="60"/>
        <v>6000</v>
      </c>
      <c r="G106" s="17">
        <f t="shared" si="60"/>
        <v>0</v>
      </c>
      <c r="H106" s="17">
        <f t="shared" si="60"/>
        <v>0</v>
      </c>
      <c r="I106" s="17">
        <f t="shared" si="60"/>
        <v>0</v>
      </c>
      <c r="J106" s="17">
        <f t="shared" si="60"/>
        <v>0</v>
      </c>
      <c r="K106" s="17">
        <f>SUM(K107)</f>
        <v>-6000</v>
      </c>
      <c r="L106" s="17">
        <f>SUM(L107)</f>
        <v>0</v>
      </c>
      <c r="M106" s="17">
        <f>SUM(M107)</f>
        <v>0</v>
      </c>
      <c r="N106" s="17">
        <f>SUM(N107)</f>
        <v>-6000</v>
      </c>
      <c r="O106" s="24">
        <f t="shared" si="38"/>
        <v>0</v>
      </c>
    </row>
    <row r="107" spans="1:15" s="1" customFormat="1" ht="33" customHeight="1" outlineLevel="4">
      <c r="A107" s="4" t="s">
        <v>187</v>
      </c>
      <c r="B107" s="13" t="s">
        <v>188</v>
      </c>
      <c r="C107" s="11">
        <f aca="true" t="shared" si="61" ref="C107:J107">SUM(C108:C109)</f>
        <v>6000</v>
      </c>
      <c r="D107" s="11">
        <f t="shared" si="61"/>
        <v>0</v>
      </c>
      <c r="E107" s="11">
        <f t="shared" si="61"/>
        <v>0</v>
      </c>
      <c r="F107" s="11">
        <f t="shared" si="61"/>
        <v>6000</v>
      </c>
      <c r="G107" s="11">
        <f t="shared" si="61"/>
        <v>0</v>
      </c>
      <c r="H107" s="11">
        <f t="shared" si="61"/>
        <v>0</v>
      </c>
      <c r="I107" s="11">
        <f t="shared" si="61"/>
        <v>0</v>
      </c>
      <c r="J107" s="11">
        <f t="shared" si="61"/>
        <v>0</v>
      </c>
      <c r="K107" s="11">
        <f>SUM(K108:K109)</f>
        <v>-6000</v>
      </c>
      <c r="L107" s="11">
        <f>SUM(L108:L109)</f>
        <v>0</v>
      </c>
      <c r="M107" s="11">
        <f>SUM(M108:M109)</f>
        <v>0</v>
      </c>
      <c r="N107" s="11">
        <f>SUM(N108:N109)</f>
        <v>-6000</v>
      </c>
      <c r="O107" s="23">
        <f t="shared" si="38"/>
        <v>0</v>
      </c>
    </row>
    <row r="108" spans="1:15" s="1" customFormat="1" ht="15" customHeight="1" outlineLevel="6">
      <c r="A108" s="4" t="s">
        <v>189</v>
      </c>
      <c r="B108" s="13" t="s">
        <v>190</v>
      </c>
      <c r="C108" s="11">
        <f>SUM(D108:F108)</f>
        <v>3000</v>
      </c>
      <c r="D108" s="11"/>
      <c r="E108" s="11"/>
      <c r="F108" s="11">
        <v>3000</v>
      </c>
      <c r="G108" s="11">
        <f>SUM(H108:J108)</f>
        <v>0</v>
      </c>
      <c r="H108" s="11"/>
      <c r="I108" s="11"/>
      <c r="J108" s="11"/>
      <c r="K108" s="11">
        <f>SUM(L108:N108)</f>
        <v>-3000</v>
      </c>
      <c r="L108" s="11">
        <f aca="true" t="shared" si="62" ref="L108:N109">SUM(H108-D108)</f>
        <v>0</v>
      </c>
      <c r="M108" s="11">
        <f t="shared" si="62"/>
        <v>0</v>
      </c>
      <c r="N108" s="11">
        <f t="shared" si="62"/>
        <v>-3000</v>
      </c>
      <c r="O108" s="23">
        <f t="shared" si="38"/>
        <v>0</v>
      </c>
    </row>
    <row r="109" spans="1:15" s="1" customFormat="1" ht="15" customHeight="1" outlineLevel="6">
      <c r="A109" s="4" t="s">
        <v>191</v>
      </c>
      <c r="B109" s="13" t="s">
        <v>192</v>
      </c>
      <c r="C109" s="11">
        <f>SUM(D109:F109)</f>
        <v>3000</v>
      </c>
      <c r="D109" s="11"/>
      <c r="E109" s="11"/>
      <c r="F109" s="11">
        <v>3000</v>
      </c>
      <c r="G109" s="11">
        <f>SUM(H109:J109)</f>
        <v>0</v>
      </c>
      <c r="H109" s="11"/>
      <c r="I109" s="11"/>
      <c r="J109" s="11"/>
      <c r="K109" s="11">
        <f>SUM(L109:N109)</f>
        <v>-3000</v>
      </c>
      <c r="L109" s="11">
        <f t="shared" si="62"/>
        <v>0</v>
      </c>
      <c r="M109" s="11">
        <f t="shared" si="62"/>
        <v>0</v>
      </c>
      <c r="N109" s="11">
        <f t="shared" si="62"/>
        <v>-3000</v>
      </c>
      <c r="O109" s="23">
        <f t="shared" si="38"/>
        <v>0</v>
      </c>
    </row>
    <row r="110" spans="1:15" s="1" customFormat="1" ht="64.5" customHeight="1" outlineLevel="2">
      <c r="A110" s="3" t="s">
        <v>193</v>
      </c>
      <c r="B110" s="12" t="s">
        <v>194</v>
      </c>
      <c r="C110" s="17">
        <f aca="true" t="shared" si="63" ref="C110:J110">SUM(C111+C113)</f>
        <v>4059428.44</v>
      </c>
      <c r="D110" s="17">
        <f t="shared" si="63"/>
        <v>0</v>
      </c>
      <c r="E110" s="17">
        <f t="shared" si="63"/>
        <v>0</v>
      </c>
      <c r="F110" s="17">
        <f t="shared" si="63"/>
        <v>4059428.44</v>
      </c>
      <c r="G110" s="17">
        <f t="shared" si="63"/>
        <v>4091184.71</v>
      </c>
      <c r="H110" s="17">
        <f t="shared" si="63"/>
        <v>0</v>
      </c>
      <c r="I110" s="17">
        <f t="shared" si="63"/>
        <v>0</v>
      </c>
      <c r="J110" s="17">
        <f t="shared" si="63"/>
        <v>4091184.71</v>
      </c>
      <c r="K110" s="17">
        <f>SUM(K111+K113)</f>
        <v>31756.270000000135</v>
      </c>
      <c r="L110" s="17">
        <f>SUM(L111+L113)</f>
        <v>0</v>
      </c>
      <c r="M110" s="17">
        <f>SUM(M111+M113)</f>
        <v>0</v>
      </c>
      <c r="N110" s="17">
        <f>SUM(N111+N113)</f>
        <v>31756.270000000135</v>
      </c>
      <c r="O110" s="24">
        <f t="shared" si="38"/>
        <v>100.78228426659986</v>
      </c>
    </row>
    <row r="111" spans="1:15" s="1" customFormat="1" ht="61.5" customHeight="1" outlineLevel="4">
      <c r="A111" s="4" t="s">
        <v>195</v>
      </c>
      <c r="B111" s="13" t="s">
        <v>196</v>
      </c>
      <c r="C111" s="11">
        <f aca="true" t="shared" si="64" ref="C111:J111">SUM(C112)</f>
        <v>285554.64</v>
      </c>
      <c r="D111" s="11">
        <f t="shared" si="64"/>
        <v>0</v>
      </c>
      <c r="E111" s="11">
        <f t="shared" si="64"/>
        <v>0</v>
      </c>
      <c r="F111" s="11">
        <f t="shared" si="64"/>
        <v>285554.64</v>
      </c>
      <c r="G111" s="11">
        <f t="shared" si="64"/>
        <v>281936.52</v>
      </c>
      <c r="H111" s="11">
        <f t="shared" si="64"/>
        <v>0</v>
      </c>
      <c r="I111" s="11">
        <f t="shared" si="64"/>
        <v>0</v>
      </c>
      <c r="J111" s="11">
        <f t="shared" si="64"/>
        <v>281936.52</v>
      </c>
      <c r="K111" s="11">
        <f>SUM(K112)</f>
        <v>-3618.1199999999953</v>
      </c>
      <c r="L111" s="11">
        <f>SUM(L112)</f>
        <v>0</v>
      </c>
      <c r="M111" s="11">
        <f>SUM(M112)</f>
        <v>0</v>
      </c>
      <c r="N111" s="11">
        <f>SUM(N112)</f>
        <v>-3618.1199999999953</v>
      </c>
      <c r="O111" s="23">
        <f t="shared" si="38"/>
        <v>98.73295002315494</v>
      </c>
    </row>
    <row r="112" spans="1:15" s="1" customFormat="1" ht="33" customHeight="1" outlineLevel="6">
      <c r="A112" s="4" t="s">
        <v>197</v>
      </c>
      <c r="B112" s="13" t="s">
        <v>198</v>
      </c>
      <c r="C112" s="11">
        <f>SUM(D112:F112)</f>
        <v>285554.64</v>
      </c>
      <c r="D112" s="11"/>
      <c r="E112" s="11"/>
      <c r="F112" s="11">
        <v>285554.64</v>
      </c>
      <c r="G112" s="11">
        <f>SUM(H112:J112)</f>
        <v>281936.52</v>
      </c>
      <c r="H112" s="11"/>
      <c r="I112" s="11"/>
      <c r="J112" s="11">
        <v>281936.52</v>
      </c>
      <c r="K112" s="11">
        <f>SUM(L112:N112)</f>
        <v>-3618.1199999999953</v>
      </c>
      <c r="L112" s="11">
        <f>SUM(H112-D112)</f>
        <v>0</v>
      </c>
      <c r="M112" s="11">
        <f>SUM(I112-E112)</f>
        <v>0</v>
      </c>
      <c r="N112" s="11">
        <f>SUM(J112-F112)</f>
        <v>-3618.1199999999953</v>
      </c>
      <c r="O112" s="23">
        <f t="shared" si="38"/>
        <v>98.73295002315494</v>
      </c>
    </row>
    <row r="113" spans="1:15" s="1" customFormat="1" ht="64.5" customHeight="1" outlineLevel="4">
      <c r="A113" s="4" t="s">
        <v>52</v>
      </c>
      <c r="B113" s="13" t="s">
        <v>199</v>
      </c>
      <c r="C113" s="11">
        <f aca="true" t="shared" si="65" ref="C113:J113">SUM(C114)</f>
        <v>3773873.8</v>
      </c>
      <c r="D113" s="11">
        <f t="shared" si="65"/>
        <v>0</v>
      </c>
      <c r="E113" s="11">
        <f t="shared" si="65"/>
        <v>0</v>
      </c>
      <c r="F113" s="11">
        <f t="shared" si="65"/>
        <v>3773873.8</v>
      </c>
      <c r="G113" s="11">
        <f t="shared" si="65"/>
        <v>3809248.19</v>
      </c>
      <c r="H113" s="11">
        <f t="shared" si="65"/>
        <v>0</v>
      </c>
      <c r="I113" s="11">
        <f t="shared" si="65"/>
        <v>0</v>
      </c>
      <c r="J113" s="11">
        <f t="shared" si="65"/>
        <v>3809248.19</v>
      </c>
      <c r="K113" s="11">
        <f>SUM(K114)</f>
        <v>35374.39000000013</v>
      </c>
      <c r="L113" s="11">
        <f>SUM(L114)</f>
        <v>0</v>
      </c>
      <c r="M113" s="11">
        <f>SUM(M114)</f>
        <v>0</v>
      </c>
      <c r="N113" s="11">
        <f>SUM(N114)</f>
        <v>35374.39000000013</v>
      </c>
      <c r="O113" s="23">
        <f t="shared" si="38"/>
        <v>100.93734957432865</v>
      </c>
    </row>
    <row r="114" spans="1:15" s="1" customFormat="1" ht="45.75" customHeight="1" outlineLevel="6">
      <c r="A114" s="4" t="s">
        <v>200</v>
      </c>
      <c r="B114" s="13" t="s">
        <v>201</v>
      </c>
      <c r="C114" s="11">
        <f>SUM(D114:F114)</f>
        <v>3773873.8</v>
      </c>
      <c r="D114" s="11"/>
      <c r="E114" s="11"/>
      <c r="F114" s="11">
        <v>3773873.8</v>
      </c>
      <c r="G114" s="11">
        <f>SUM(H114:J114)</f>
        <v>3809248.19</v>
      </c>
      <c r="H114" s="11"/>
      <c r="I114" s="11"/>
      <c r="J114" s="11">
        <v>3809248.19</v>
      </c>
      <c r="K114" s="11">
        <f>SUM(L114:N114)</f>
        <v>35374.39000000013</v>
      </c>
      <c r="L114" s="11">
        <f>SUM(H114-D114)</f>
        <v>0</v>
      </c>
      <c r="M114" s="11">
        <f>SUM(I114-E114)</f>
        <v>0</v>
      </c>
      <c r="N114" s="11">
        <f>SUM(J114-F114)</f>
        <v>35374.39000000013</v>
      </c>
      <c r="O114" s="23">
        <f t="shared" si="38"/>
        <v>100.93734957432865</v>
      </c>
    </row>
    <row r="115" spans="1:15" s="1" customFormat="1" ht="66" customHeight="1" outlineLevel="1">
      <c r="A115" s="3" t="s">
        <v>202</v>
      </c>
      <c r="B115" s="12" t="s">
        <v>203</v>
      </c>
      <c r="C115" s="17">
        <f>SUM(C116)</f>
        <v>0</v>
      </c>
      <c r="D115" s="17">
        <f aca="true" t="shared" si="66" ref="D115:N115">SUM(D116)</f>
        <v>0</v>
      </c>
      <c r="E115" s="17">
        <f t="shared" si="66"/>
        <v>0</v>
      </c>
      <c r="F115" s="17">
        <f t="shared" si="66"/>
        <v>0</v>
      </c>
      <c r="G115" s="17">
        <f t="shared" si="66"/>
        <v>2230.04</v>
      </c>
      <c r="H115" s="17">
        <f t="shared" si="66"/>
        <v>0</v>
      </c>
      <c r="I115" s="17">
        <f t="shared" si="66"/>
        <v>0</v>
      </c>
      <c r="J115" s="17">
        <f t="shared" si="66"/>
        <v>2230.04</v>
      </c>
      <c r="K115" s="17">
        <f t="shared" si="66"/>
        <v>2230.04</v>
      </c>
      <c r="L115" s="17">
        <f t="shared" si="66"/>
        <v>0</v>
      </c>
      <c r="M115" s="17">
        <f t="shared" si="66"/>
        <v>0</v>
      </c>
      <c r="N115" s="17">
        <f t="shared" si="66"/>
        <v>2230.04</v>
      </c>
      <c r="O115" s="24"/>
    </row>
    <row r="116" spans="1:15" s="1" customFormat="1" ht="48" customHeight="1" outlineLevel="2">
      <c r="A116" s="3" t="s">
        <v>204</v>
      </c>
      <c r="B116" s="12" t="s">
        <v>205</v>
      </c>
      <c r="C116" s="17">
        <f>SUM(C117)</f>
        <v>0</v>
      </c>
      <c r="D116" s="17">
        <f aca="true" t="shared" si="67" ref="D116:J116">SUM(D117)</f>
        <v>0</v>
      </c>
      <c r="E116" s="17">
        <f t="shared" si="67"/>
        <v>0</v>
      </c>
      <c r="F116" s="17">
        <f t="shared" si="67"/>
        <v>0</v>
      </c>
      <c r="G116" s="17">
        <f t="shared" si="67"/>
        <v>2230.04</v>
      </c>
      <c r="H116" s="17">
        <f t="shared" si="67"/>
        <v>0</v>
      </c>
      <c r="I116" s="17">
        <f t="shared" si="67"/>
        <v>0</v>
      </c>
      <c r="J116" s="17">
        <f t="shared" si="67"/>
        <v>2230.04</v>
      </c>
      <c r="K116" s="17">
        <f>SUM(K117)</f>
        <v>2230.04</v>
      </c>
      <c r="L116" s="17">
        <f>SUM(L117)</f>
        <v>0</v>
      </c>
      <c r="M116" s="17">
        <f>SUM(M117)</f>
        <v>0</v>
      </c>
      <c r="N116" s="17">
        <f>SUM(N117)</f>
        <v>2230.04</v>
      </c>
      <c r="O116" s="24"/>
    </row>
    <row r="117" spans="1:15" s="1" customFormat="1" ht="33.75" customHeight="1" outlineLevel="4">
      <c r="A117" s="4" t="s">
        <v>206</v>
      </c>
      <c r="B117" s="13" t="s">
        <v>207</v>
      </c>
      <c r="C117" s="11">
        <f aca="true" t="shared" si="68" ref="C117:J117">SUM(C118:C119)</f>
        <v>0</v>
      </c>
      <c r="D117" s="11">
        <f t="shared" si="68"/>
        <v>0</v>
      </c>
      <c r="E117" s="11">
        <f t="shared" si="68"/>
        <v>0</v>
      </c>
      <c r="F117" s="11">
        <f t="shared" si="68"/>
        <v>0</v>
      </c>
      <c r="G117" s="11">
        <f t="shared" si="68"/>
        <v>2230.04</v>
      </c>
      <c r="H117" s="11">
        <f t="shared" si="68"/>
        <v>0</v>
      </c>
      <c r="I117" s="11">
        <f t="shared" si="68"/>
        <v>0</v>
      </c>
      <c r="J117" s="11">
        <f t="shared" si="68"/>
        <v>2230.04</v>
      </c>
      <c r="K117" s="11">
        <f>SUM(K118:K119)</f>
        <v>2230.04</v>
      </c>
      <c r="L117" s="11">
        <f>SUM(L118:L119)</f>
        <v>0</v>
      </c>
      <c r="M117" s="11">
        <f>SUM(M118:M119)</f>
        <v>0</v>
      </c>
      <c r="N117" s="11">
        <f>SUM(N118:N119)</f>
        <v>2230.04</v>
      </c>
      <c r="O117" s="23"/>
    </row>
    <row r="118" spans="1:15" s="1" customFormat="1" ht="46.5" customHeight="1" outlineLevel="4">
      <c r="A118" s="4" t="s">
        <v>233</v>
      </c>
      <c r="B118" s="13" t="s">
        <v>234</v>
      </c>
      <c r="C118" s="11">
        <f>SUM(D118:F118)</f>
        <v>0</v>
      </c>
      <c r="D118" s="11"/>
      <c r="E118" s="11"/>
      <c r="F118" s="11"/>
      <c r="G118" s="11">
        <f>SUM(H118:J118)</f>
        <v>1313.34</v>
      </c>
      <c r="H118" s="11"/>
      <c r="I118" s="11"/>
      <c r="J118" s="11">
        <v>1313.34</v>
      </c>
      <c r="K118" s="11">
        <f>SUM(L118:N118)</f>
        <v>1313.34</v>
      </c>
      <c r="L118" s="11">
        <f aca="true" t="shared" si="69" ref="L118:N119">SUM(H118-D118)</f>
        <v>0</v>
      </c>
      <c r="M118" s="11">
        <f t="shared" si="69"/>
        <v>0</v>
      </c>
      <c r="N118" s="11">
        <f t="shared" si="69"/>
        <v>1313.34</v>
      </c>
      <c r="O118" s="23"/>
    </row>
    <row r="119" spans="1:15" s="1" customFormat="1" ht="46.5" customHeight="1" outlineLevel="6">
      <c r="A119" s="4" t="s">
        <v>208</v>
      </c>
      <c r="B119" s="13" t="s">
        <v>209</v>
      </c>
      <c r="C119" s="11">
        <f>SUM(D119:F119)</f>
        <v>0</v>
      </c>
      <c r="D119" s="11"/>
      <c r="E119" s="11"/>
      <c r="F119" s="11"/>
      <c r="G119" s="11">
        <f>SUM(H119:J119)</f>
        <v>916.7</v>
      </c>
      <c r="H119" s="11"/>
      <c r="I119" s="11"/>
      <c r="J119" s="11">
        <v>916.7</v>
      </c>
      <c r="K119" s="11">
        <f>SUM(L119:N119)</f>
        <v>916.7</v>
      </c>
      <c r="L119" s="11">
        <f t="shared" si="69"/>
        <v>0</v>
      </c>
      <c r="M119" s="11">
        <f t="shared" si="69"/>
        <v>0</v>
      </c>
      <c r="N119" s="11">
        <f t="shared" si="69"/>
        <v>916.7</v>
      </c>
      <c r="O119" s="23"/>
    </row>
    <row r="120" spans="1:15" s="1" customFormat="1" ht="60.75" customHeight="1" outlineLevel="1">
      <c r="A120" s="3" t="s">
        <v>210</v>
      </c>
      <c r="B120" s="12" t="s">
        <v>211</v>
      </c>
      <c r="C120" s="17">
        <f>SUM(C121)</f>
        <v>0</v>
      </c>
      <c r="D120" s="17">
        <f aca="true" t="shared" si="70" ref="D120:N121">SUM(D121)</f>
        <v>0</v>
      </c>
      <c r="E120" s="17">
        <f t="shared" si="70"/>
        <v>0</v>
      </c>
      <c r="F120" s="17">
        <f t="shared" si="70"/>
        <v>0</v>
      </c>
      <c r="G120" s="17">
        <f>SUM(G121)</f>
        <v>3600</v>
      </c>
      <c r="H120" s="17">
        <f t="shared" si="70"/>
        <v>0</v>
      </c>
      <c r="I120" s="17">
        <f t="shared" si="70"/>
        <v>0</v>
      </c>
      <c r="J120" s="17">
        <f t="shared" si="70"/>
        <v>3600</v>
      </c>
      <c r="K120" s="17">
        <f>SUM(K121)</f>
        <v>3600</v>
      </c>
      <c r="L120" s="17">
        <f t="shared" si="70"/>
        <v>0</v>
      </c>
      <c r="M120" s="17">
        <f t="shared" si="70"/>
        <v>0</v>
      </c>
      <c r="N120" s="17">
        <f t="shared" si="70"/>
        <v>3600</v>
      </c>
      <c r="O120" s="24"/>
    </row>
    <row r="121" spans="1:15" s="1" customFormat="1" ht="48" customHeight="1" outlineLevel="2">
      <c r="A121" s="3" t="s">
        <v>212</v>
      </c>
      <c r="B121" s="12" t="s">
        <v>213</v>
      </c>
      <c r="C121" s="17">
        <f>SUM(C122)</f>
        <v>0</v>
      </c>
      <c r="D121" s="17">
        <f t="shared" si="70"/>
        <v>0</v>
      </c>
      <c r="E121" s="17">
        <f t="shared" si="70"/>
        <v>0</v>
      </c>
      <c r="F121" s="17">
        <f t="shared" si="70"/>
        <v>0</v>
      </c>
      <c r="G121" s="17">
        <f>SUM(G122)</f>
        <v>3600</v>
      </c>
      <c r="H121" s="17">
        <f t="shared" si="70"/>
        <v>0</v>
      </c>
      <c r="I121" s="17">
        <f t="shared" si="70"/>
        <v>0</v>
      </c>
      <c r="J121" s="17">
        <f t="shared" si="70"/>
        <v>3600</v>
      </c>
      <c r="K121" s="17">
        <f>SUM(K122)</f>
        <v>3600</v>
      </c>
      <c r="L121" s="17">
        <f t="shared" si="70"/>
        <v>0</v>
      </c>
      <c r="M121" s="17">
        <f t="shared" si="70"/>
        <v>0</v>
      </c>
      <c r="N121" s="17">
        <f t="shared" si="70"/>
        <v>3600</v>
      </c>
      <c r="O121" s="23"/>
    </row>
    <row r="122" spans="1:15" s="1" customFormat="1" ht="99.75" customHeight="1" outlineLevel="4">
      <c r="A122" s="4" t="s">
        <v>214</v>
      </c>
      <c r="B122" s="13" t="s">
        <v>215</v>
      </c>
      <c r="C122" s="11">
        <f aca="true" t="shared" si="71" ref="C122:J122">SUM(C123:C123)</f>
        <v>0</v>
      </c>
      <c r="D122" s="11">
        <f t="shared" si="71"/>
        <v>0</v>
      </c>
      <c r="E122" s="11">
        <f t="shared" si="71"/>
        <v>0</v>
      </c>
      <c r="F122" s="11">
        <f t="shared" si="71"/>
        <v>0</v>
      </c>
      <c r="G122" s="11">
        <f t="shared" si="71"/>
        <v>3600</v>
      </c>
      <c r="H122" s="11">
        <f t="shared" si="71"/>
        <v>0</v>
      </c>
      <c r="I122" s="11">
        <f t="shared" si="71"/>
        <v>0</v>
      </c>
      <c r="J122" s="11">
        <f t="shared" si="71"/>
        <v>3600</v>
      </c>
      <c r="K122" s="11">
        <f>SUM(K123:K123)</f>
        <v>3600</v>
      </c>
      <c r="L122" s="11">
        <f>SUM(L123:L123)</f>
        <v>0</v>
      </c>
      <c r="M122" s="11">
        <f>SUM(M123:M123)</f>
        <v>0</v>
      </c>
      <c r="N122" s="11">
        <f>SUM(N123:N123)</f>
        <v>3600</v>
      </c>
      <c r="O122" s="23"/>
    </row>
    <row r="123" spans="1:15" s="1" customFormat="1" ht="17.25" customHeight="1" outlineLevel="5">
      <c r="A123" s="4" t="s">
        <v>216</v>
      </c>
      <c r="B123" s="13" t="s">
        <v>217</v>
      </c>
      <c r="C123" s="11">
        <f>SUM(D123:F123)</f>
        <v>0</v>
      </c>
      <c r="D123" s="11"/>
      <c r="E123" s="11"/>
      <c r="F123" s="11"/>
      <c r="G123" s="11">
        <f>SUM(H123:J123)</f>
        <v>3600</v>
      </c>
      <c r="H123" s="11"/>
      <c r="I123" s="11"/>
      <c r="J123" s="11">
        <v>3600</v>
      </c>
      <c r="K123" s="11">
        <f>SUM(L123:N123)</f>
        <v>3600</v>
      </c>
      <c r="L123" s="11">
        <f>SUM(H123-D123)</f>
        <v>0</v>
      </c>
      <c r="M123" s="11">
        <f>SUM(I123-E123)</f>
        <v>0</v>
      </c>
      <c r="N123" s="11">
        <f>SUM(J123-F123)</f>
        <v>3600</v>
      </c>
      <c r="O123" s="23"/>
    </row>
    <row r="124" spans="1:15" s="1" customFormat="1" ht="64.5" customHeight="1" outlineLevel="5">
      <c r="A124" s="3" t="s">
        <v>235</v>
      </c>
      <c r="B124" s="12" t="s">
        <v>237</v>
      </c>
      <c r="C124" s="17">
        <f aca="true" t="shared" si="72" ref="C124:N124">SUM(C125)</f>
        <v>0</v>
      </c>
      <c r="D124" s="17">
        <f t="shared" si="72"/>
        <v>0</v>
      </c>
      <c r="E124" s="17">
        <f t="shared" si="72"/>
        <v>0</v>
      </c>
      <c r="F124" s="17">
        <f t="shared" si="72"/>
        <v>0</v>
      </c>
      <c r="G124" s="17">
        <f t="shared" si="72"/>
        <v>61790</v>
      </c>
      <c r="H124" s="17">
        <f t="shared" si="72"/>
        <v>0</v>
      </c>
      <c r="I124" s="17">
        <f t="shared" si="72"/>
        <v>0</v>
      </c>
      <c r="J124" s="17">
        <f t="shared" si="72"/>
        <v>61790</v>
      </c>
      <c r="K124" s="17">
        <f t="shared" si="72"/>
        <v>61790</v>
      </c>
      <c r="L124" s="17">
        <f t="shared" si="72"/>
        <v>0</v>
      </c>
      <c r="M124" s="17">
        <f t="shared" si="72"/>
        <v>0</v>
      </c>
      <c r="N124" s="17">
        <f t="shared" si="72"/>
        <v>61790</v>
      </c>
      <c r="O124" s="24"/>
    </row>
    <row r="125" spans="1:15" s="1" customFormat="1" ht="44.25" customHeight="1" outlineLevel="5">
      <c r="A125" s="3" t="s">
        <v>236</v>
      </c>
      <c r="B125" s="12" t="s">
        <v>238</v>
      </c>
      <c r="C125" s="17">
        <f aca="true" t="shared" si="73" ref="C125:N125">SUM(C126)</f>
        <v>0</v>
      </c>
      <c r="D125" s="17">
        <f t="shared" si="73"/>
        <v>0</v>
      </c>
      <c r="E125" s="17">
        <f t="shared" si="73"/>
        <v>0</v>
      </c>
      <c r="F125" s="17">
        <f t="shared" si="73"/>
        <v>0</v>
      </c>
      <c r="G125" s="17">
        <f t="shared" si="73"/>
        <v>61790</v>
      </c>
      <c r="H125" s="17">
        <f t="shared" si="73"/>
        <v>0</v>
      </c>
      <c r="I125" s="17">
        <f t="shared" si="73"/>
        <v>0</v>
      </c>
      <c r="J125" s="17">
        <f t="shared" si="73"/>
        <v>61790</v>
      </c>
      <c r="K125" s="17">
        <f t="shared" si="73"/>
        <v>61790</v>
      </c>
      <c r="L125" s="17">
        <f t="shared" si="73"/>
        <v>0</v>
      </c>
      <c r="M125" s="17">
        <f t="shared" si="73"/>
        <v>0</v>
      </c>
      <c r="N125" s="17">
        <f t="shared" si="73"/>
        <v>61790</v>
      </c>
      <c r="O125" s="23"/>
    </row>
    <row r="126" spans="1:15" s="1" customFormat="1" ht="31.5" customHeight="1" outlineLevel="5">
      <c r="A126" s="4" t="s">
        <v>239</v>
      </c>
      <c r="B126" s="13" t="s">
        <v>241</v>
      </c>
      <c r="C126" s="11">
        <f aca="true" t="shared" si="74" ref="C126:J126">SUM(C127:C127)</f>
        <v>0</v>
      </c>
      <c r="D126" s="11">
        <f t="shared" si="74"/>
        <v>0</v>
      </c>
      <c r="E126" s="11">
        <f t="shared" si="74"/>
        <v>0</v>
      </c>
      <c r="F126" s="11">
        <f t="shared" si="74"/>
        <v>0</v>
      </c>
      <c r="G126" s="11">
        <f t="shared" si="74"/>
        <v>61790</v>
      </c>
      <c r="H126" s="11">
        <f t="shared" si="74"/>
        <v>0</v>
      </c>
      <c r="I126" s="11">
        <f t="shared" si="74"/>
        <v>0</v>
      </c>
      <c r="J126" s="11">
        <f t="shared" si="74"/>
        <v>61790</v>
      </c>
      <c r="K126" s="11">
        <f>SUM(K127:K127)</f>
        <v>61790</v>
      </c>
      <c r="L126" s="11">
        <f>SUM(L127:L127)</f>
        <v>0</v>
      </c>
      <c r="M126" s="11">
        <f>SUM(M127:M127)</f>
        <v>0</v>
      </c>
      <c r="N126" s="11">
        <f>SUM(N127:N127)</f>
        <v>61790</v>
      </c>
      <c r="O126" s="23"/>
    </row>
    <row r="127" spans="1:15" s="1" customFormat="1" ht="18.75" customHeight="1" outlineLevel="5">
      <c r="A127" s="4" t="s">
        <v>240</v>
      </c>
      <c r="B127" s="13" t="s">
        <v>242</v>
      </c>
      <c r="C127" s="11">
        <f>SUM(D127:F127)</f>
        <v>0</v>
      </c>
      <c r="D127" s="11"/>
      <c r="E127" s="11"/>
      <c r="F127" s="11"/>
      <c r="G127" s="11">
        <f>SUM(H127:J127)</f>
        <v>61790</v>
      </c>
      <c r="H127" s="11"/>
      <c r="I127" s="11"/>
      <c r="J127" s="11">
        <v>61790</v>
      </c>
      <c r="K127" s="11">
        <f>SUM(L127:N127)</f>
        <v>61790</v>
      </c>
      <c r="L127" s="11">
        <f>SUM(H127-D127)</f>
        <v>0</v>
      </c>
      <c r="M127" s="11">
        <f>SUM(I127-E127)</f>
        <v>0</v>
      </c>
      <c r="N127" s="11">
        <f>SUM(J127-F127)</f>
        <v>61790</v>
      </c>
      <c r="O127" s="23"/>
    </row>
    <row r="128" spans="1:15" s="1" customFormat="1" ht="22.5" customHeight="1" outlineLevel="5">
      <c r="A128" s="32" t="s">
        <v>218</v>
      </c>
      <c r="B128" s="49"/>
      <c r="C128" s="5">
        <f aca="true" t="shared" si="75" ref="C128:N128">SUM(C8+C43+C47+C51+C56+C65+C70+C78+C82+C86+C115+C120+C124)</f>
        <v>33934329.400000006</v>
      </c>
      <c r="D128" s="5">
        <f t="shared" si="75"/>
        <v>0</v>
      </c>
      <c r="E128" s="5">
        <f t="shared" si="75"/>
        <v>13775721.610000001</v>
      </c>
      <c r="F128" s="5">
        <f t="shared" si="75"/>
        <v>20158607.79</v>
      </c>
      <c r="G128" s="5">
        <f t="shared" si="75"/>
        <v>36539045.349999994</v>
      </c>
      <c r="H128" s="5">
        <f t="shared" si="75"/>
        <v>0</v>
      </c>
      <c r="I128" s="5">
        <f t="shared" si="75"/>
        <v>13918120.14</v>
      </c>
      <c r="J128" s="5">
        <f t="shared" si="75"/>
        <v>22620925.21</v>
      </c>
      <c r="K128" s="5">
        <f t="shared" si="75"/>
        <v>2604715.9500000007</v>
      </c>
      <c r="L128" s="5">
        <f t="shared" si="75"/>
        <v>0</v>
      </c>
      <c r="M128" s="5">
        <f t="shared" si="75"/>
        <v>142398.52999999918</v>
      </c>
      <c r="N128" s="5">
        <f t="shared" si="75"/>
        <v>2462317.4200000013</v>
      </c>
      <c r="O128" s="24">
        <f t="shared" si="38"/>
        <v>107.67575489498252</v>
      </c>
    </row>
    <row r="129" spans="1:15" s="1" customFormat="1" ht="18.75" customHeight="1" outlineLevel="5">
      <c r="A129" s="6" t="s">
        <v>219</v>
      </c>
      <c r="B129" s="14"/>
      <c r="C129" s="18">
        <f>SUM(C128/C136)*100</f>
        <v>99.88961442270754</v>
      </c>
      <c r="D129" s="18"/>
      <c r="E129" s="18">
        <f>SUM(E128/E136)*100</f>
        <v>100</v>
      </c>
      <c r="F129" s="18">
        <f>SUM(F128/F136)*100</f>
        <v>99.81432065826779</v>
      </c>
      <c r="G129" s="18">
        <f>SUM(G128/G136)*100</f>
        <v>99.16557565241392</v>
      </c>
      <c r="H129" s="18"/>
      <c r="I129" s="18">
        <f>SUM(I128/I136)*100</f>
        <v>100</v>
      </c>
      <c r="J129" s="18">
        <f>SUM(J128/J136)*100</f>
        <v>98.65905850583027</v>
      </c>
      <c r="K129" s="18">
        <f>SUM(K128/K136)*100</f>
        <v>90.60914887709298</v>
      </c>
      <c r="L129" s="18"/>
      <c r="M129" s="18">
        <f>SUM(M128/M136)*100</f>
        <v>100</v>
      </c>
      <c r="N129" s="18">
        <f>SUM(N128/N136)*100</f>
        <v>90.1197237348412</v>
      </c>
      <c r="O129" s="24">
        <f t="shared" si="38"/>
        <v>99.27516111211555</v>
      </c>
    </row>
    <row r="130" spans="1:15" s="1" customFormat="1" ht="63.75" customHeight="1" outlineLevel="1">
      <c r="A130" s="3" t="s">
        <v>220</v>
      </c>
      <c r="B130" s="12" t="s">
        <v>221</v>
      </c>
      <c r="C130" s="17">
        <f aca="true" t="shared" si="76" ref="C130:J130">SUM(C131)</f>
        <v>37500</v>
      </c>
      <c r="D130" s="17">
        <f t="shared" si="76"/>
        <v>0</v>
      </c>
      <c r="E130" s="17">
        <f t="shared" si="76"/>
        <v>0</v>
      </c>
      <c r="F130" s="17">
        <f t="shared" si="76"/>
        <v>37500</v>
      </c>
      <c r="G130" s="17">
        <f t="shared" si="76"/>
        <v>307456.18</v>
      </c>
      <c r="H130" s="17">
        <f t="shared" si="76"/>
        <v>0</v>
      </c>
      <c r="I130" s="17">
        <f t="shared" si="76"/>
        <v>0</v>
      </c>
      <c r="J130" s="17">
        <f t="shared" si="76"/>
        <v>307456.18</v>
      </c>
      <c r="K130" s="17">
        <f>SUM(K131)</f>
        <v>269956.18</v>
      </c>
      <c r="L130" s="17">
        <f>SUM(L131)</f>
        <v>0</v>
      </c>
      <c r="M130" s="17">
        <f>SUM(M131)</f>
        <v>0</v>
      </c>
      <c r="N130" s="17">
        <f>SUM(N131)</f>
        <v>269956.18</v>
      </c>
      <c r="O130" s="24">
        <f t="shared" si="38"/>
        <v>819.8831466666667</v>
      </c>
    </row>
    <row r="131" spans="1:15" s="1" customFormat="1" ht="15" customHeight="1" outlineLevel="2">
      <c r="A131" s="3" t="s">
        <v>222</v>
      </c>
      <c r="B131" s="12" t="s">
        <v>223</v>
      </c>
      <c r="C131" s="17">
        <f aca="true" t="shared" si="77" ref="C131:J131">SUM(C132:C134)</f>
        <v>37500</v>
      </c>
      <c r="D131" s="17">
        <f t="shared" si="77"/>
        <v>0</v>
      </c>
      <c r="E131" s="17">
        <f t="shared" si="77"/>
        <v>0</v>
      </c>
      <c r="F131" s="17">
        <f t="shared" si="77"/>
        <v>37500</v>
      </c>
      <c r="G131" s="17">
        <f t="shared" si="77"/>
        <v>307456.18</v>
      </c>
      <c r="H131" s="17">
        <f t="shared" si="77"/>
        <v>0</v>
      </c>
      <c r="I131" s="17">
        <f t="shared" si="77"/>
        <v>0</v>
      </c>
      <c r="J131" s="17">
        <f t="shared" si="77"/>
        <v>307456.18</v>
      </c>
      <c r="K131" s="17">
        <f>SUM(K132:K134)</f>
        <v>269956.18</v>
      </c>
      <c r="L131" s="17">
        <f>SUM(L132:L134)</f>
        <v>0</v>
      </c>
      <c r="M131" s="17">
        <f>SUM(M132:M134)</f>
        <v>0</v>
      </c>
      <c r="N131" s="17">
        <f>SUM(N132:N134)</f>
        <v>269956.18</v>
      </c>
      <c r="O131" s="24">
        <f t="shared" si="38"/>
        <v>819.8831466666667</v>
      </c>
    </row>
    <row r="132" spans="1:15" s="1" customFormat="1" ht="50.25" customHeight="1" outlineLevel="2">
      <c r="A132" s="19" t="s">
        <v>256</v>
      </c>
      <c r="B132" s="20" t="s">
        <v>257</v>
      </c>
      <c r="C132" s="11">
        <f>SUM(D132:F132)</f>
        <v>37500</v>
      </c>
      <c r="D132" s="11"/>
      <c r="E132" s="11"/>
      <c r="F132" s="11">
        <v>37500</v>
      </c>
      <c r="G132" s="11">
        <f>SUM(H132:J132)</f>
        <v>0</v>
      </c>
      <c r="H132" s="11"/>
      <c r="I132" s="11"/>
      <c r="J132" s="11"/>
      <c r="K132" s="11">
        <f>SUM(L132:N132)</f>
        <v>-37500</v>
      </c>
      <c r="L132" s="11">
        <f aca="true" t="shared" si="78" ref="L132:N134">SUM(H132-D132)</f>
        <v>0</v>
      </c>
      <c r="M132" s="11">
        <f t="shared" si="78"/>
        <v>0</v>
      </c>
      <c r="N132" s="11">
        <f t="shared" si="78"/>
        <v>-37500</v>
      </c>
      <c r="O132" s="23">
        <f t="shared" si="38"/>
        <v>0</v>
      </c>
    </row>
    <row r="133" spans="1:15" s="1" customFormat="1" ht="62.25" customHeight="1" outlineLevel="5">
      <c r="A133" s="4" t="s">
        <v>224</v>
      </c>
      <c r="B133" s="13" t="s">
        <v>225</v>
      </c>
      <c r="C133" s="11">
        <f>SUM(D133:F133)</f>
        <v>0</v>
      </c>
      <c r="D133" s="11"/>
      <c r="E133" s="11"/>
      <c r="F133" s="11"/>
      <c r="G133" s="11">
        <f>SUM(H133:J133)</f>
        <v>48000</v>
      </c>
      <c r="H133" s="11"/>
      <c r="I133" s="11"/>
      <c r="J133" s="11">
        <v>48000</v>
      </c>
      <c r="K133" s="11">
        <f>SUM(L133:N133)</f>
        <v>48000</v>
      </c>
      <c r="L133" s="11">
        <f t="shared" si="78"/>
        <v>0</v>
      </c>
      <c r="M133" s="11">
        <f t="shared" si="78"/>
        <v>0</v>
      </c>
      <c r="N133" s="11">
        <f t="shared" si="78"/>
        <v>48000</v>
      </c>
      <c r="O133" s="23"/>
    </row>
    <row r="134" spans="1:15" s="1" customFormat="1" ht="66" customHeight="1" outlineLevel="5">
      <c r="A134" s="4" t="s">
        <v>226</v>
      </c>
      <c r="B134" s="13" t="s">
        <v>227</v>
      </c>
      <c r="C134" s="11">
        <f>SUM(D134:F134)</f>
        <v>0</v>
      </c>
      <c r="D134" s="11"/>
      <c r="E134" s="11"/>
      <c r="F134" s="11"/>
      <c r="G134" s="11">
        <f>SUM(H134:J134)</f>
        <v>259456.18</v>
      </c>
      <c r="H134" s="11"/>
      <c r="I134" s="11"/>
      <c r="J134" s="11">
        <v>259456.18</v>
      </c>
      <c r="K134" s="11">
        <f>SUM(L134:N134)</f>
        <v>259456.18</v>
      </c>
      <c r="L134" s="11">
        <f t="shared" si="78"/>
        <v>0</v>
      </c>
      <c r="M134" s="11">
        <f t="shared" si="78"/>
        <v>0</v>
      </c>
      <c r="N134" s="11">
        <f t="shared" si="78"/>
        <v>259456.18</v>
      </c>
      <c r="O134" s="23"/>
    </row>
    <row r="135" spans="1:15" s="1" customFormat="1" ht="32.25" customHeight="1" outlineLevel="6">
      <c r="A135" s="7" t="s">
        <v>228</v>
      </c>
      <c r="B135" s="15"/>
      <c r="C135" s="17">
        <f>SUM(C130)</f>
        <v>37500</v>
      </c>
      <c r="D135" s="17">
        <f aca="true" t="shared" si="79" ref="D135:N135">SUM(D130)</f>
        <v>0</v>
      </c>
      <c r="E135" s="17">
        <f t="shared" si="79"/>
        <v>0</v>
      </c>
      <c r="F135" s="17">
        <f t="shared" si="79"/>
        <v>37500</v>
      </c>
      <c r="G135" s="17">
        <f t="shared" si="79"/>
        <v>307456.18</v>
      </c>
      <c r="H135" s="17">
        <f t="shared" si="79"/>
        <v>0</v>
      </c>
      <c r="I135" s="17">
        <f t="shared" si="79"/>
        <v>0</v>
      </c>
      <c r="J135" s="17">
        <f t="shared" si="79"/>
        <v>307456.18</v>
      </c>
      <c r="K135" s="17">
        <f t="shared" si="79"/>
        <v>269956.18</v>
      </c>
      <c r="L135" s="17">
        <f t="shared" si="79"/>
        <v>0</v>
      </c>
      <c r="M135" s="17">
        <f t="shared" si="79"/>
        <v>0</v>
      </c>
      <c r="N135" s="17">
        <f t="shared" si="79"/>
        <v>269956.18</v>
      </c>
      <c r="O135" s="24">
        <f>SUM(G135/C135)*100</f>
        <v>819.8831466666667</v>
      </c>
    </row>
    <row r="136" spans="1:15" s="1" customFormat="1" ht="20.25" customHeight="1">
      <c r="A136" s="8" t="s">
        <v>229</v>
      </c>
      <c r="B136" s="16"/>
      <c r="C136" s="5">
        <f aca="true" t="shared" si="80" ref="C136:N136">SUM(C8+C43+C47+C51+C56+C65+C70+C78+C82+C86+C115+C120+C124+C135)</f>
        <v>33971829.400000006</v>
      </c>
      <c r="D136" s="5">
        <f t="shared" si="80"/>
        <v>0</v>
      </c>
      <c r="E136" s="5">
        <f t="shared" si="80"/>
        <v>13775721.610000001</v>
      </c>
      <c r="F136" s="5">
        <f t="shared" si="80"/>
        <v>20196107.79</v>
      </c>
      <c r="G136" s="5">
        <f t="shared" si="80"/>
        <v>36846501.529999994</v>
      </c>
      <c r="H136" s="5">
        <f t="shared" si="80"/>
        <v>0</v>
      </c>
      <c r="I136" s="5">
        <f t="shared" si="80"/>
        <v>13918120.14</v>
      </c>
      <c r="J136" s="5">
        <f t="shared" si="80"/>
        <v>22928381.39</v>
      </c>
      <c r="K136" s="5">
        <f t="shared" si="80"/>
        <v>2874672.130000001</v>
      </c>
      <c r="L136" s="5">
        <f t="shared" si="80"/>
        <v>0</v>
      </c>
      <c r="M136" s="5">
        <f t="shared" si="80"/>
        <v>142398.52999999918</v>
      </c>
      <c r="N136" s="5">
        <f t="shared" si="80"/>
        <v>2732273.6000000015</v>
      </c>
      <c r="O136" s="24">
        <f>SUM(G136/C136)*100</f>
        <v>108.46192913590926</v>
      </c>
    </row>
    <row r="137" spans="1:14" s="1" customFormat="1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</sheetData>
  <sheetProtection/>
  <mergeCells count="17">
    <mergeCell ref="A128:B128"/>
    <mergeCell ref="D6:F6"/>
    <mergeCell ref="C5:F5"/>
    <mergeCell ref="C6:C7"/>
    <mergeCell ref="G5:J5"/>
    <mergeCell ref="G6:G7"/>
    <mergeCell ref="H6:J6"/>
    <mergeCell ref="K6:K7"/>
    <mergeCell ref="L6:N6"/>
    <mergeCell ref="K5:O5"/>
    <mergeCell ref="O6:O7"/>
    <mergeCell ref="A1:O1"/>
    <mergeCell ref="A2:O2"/>
    <mergeCell ref="A3:B3"/>
    <mergeCell ref="A4:B4"/>
    <mergeCell ref="A5:A7"/>
    <mergeCell ref="B5:B7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cp:lastPrinted>2017-05-19T06:17:21Z</cp:lastPrinted>
  <dcterms:created xsi:type="dcterms:W3CDTF">2017-04-04T04:28:12Z</dcterms:created>
  <dcterms:modified xsi:type="dcterms:W3CDTF">2017-05-19T06:20:35Z</dcterms:modified>
  <cp:category/>
  <cp:version/>
  <cp:contentType/>
  <cp:contentStatus/>
</cp:coreProperties>
</file>