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9 с 18" sheetId="1" r:id="rId1"/>
  </sheets>
  <definedNames>
    <definedName name="_xlnm.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<sst xmlns="http://schemas.openxmlformats.org/spreadsheetml/2006/main" count="398" uniqueCount="381">
  <si>
    <t>Аналитические данные о реализации мероприятий муниципальных программ Савинского муниципального района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</si>
  <si>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</si>
  <si>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</si>
  <si>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</si>
  <si>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</si>
  <si>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</si>
  <si>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</si>
  <si>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</si>
  <si>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</si>
  <si>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</si>
  <si>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</si>
  <si>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</si>
  <si>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</si>
  <si>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</si>
  <si>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</si>
  <si>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</si>
  <si>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</si>
  <si>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</si>
  <si>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</si>
  <si>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</si>
  <si>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</si>
  <si>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</si>
  <si>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</si>
  <si>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</si>
  <si>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</si>
  <si>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</si>
  <si>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</si>
  <si>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</si>
  <si>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</si>
  <si>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</si>
  <si>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</si>
  <si>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</si>
  <si>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</si>
  <si>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</si>
  <si>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</si>
  <si>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</si>
  <si>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</si>
  <si>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</si>
  <si>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</si>
  <si>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</si>
  <si>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</si>
  <si>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</si>
  <si>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</si>
  <si>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</si>
  <si>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</si>
  <si>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</si>
  <si>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</si>
  <si>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</si>
  <si>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</si>
  <si>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</si>
  <si>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</si>
  <si>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</si>
  <si>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</si>
  <si>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</si>
  <si>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</si>
  <si>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</si>
  <si>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</si>
  <si>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</si>
  <si>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</si>
  <si>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</si>
  <si>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</si>
  <si>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</si>
  <si>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</si>
  <si>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</si>
  <si>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</si>
  <si>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</si>
  <si>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</si>
  <si>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</si>
  <si>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</si>
  <si>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</si>
  <si>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</si>
  <si>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</si>
  <si>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</si>
  <si>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</si>
  <si>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</si>
  <si>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</si>
  <si>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</si>
  <si>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</si>
  <si>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</si>
  <si>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</si>
  <si>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</si>
  <si>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</si>
  <si>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</si>
  <si>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</si>
  <si>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</si>
  <si>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</si>
  <si>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</si>
  <si>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</si>
  <si>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</si>
  <si>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</si>
  <si>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</si>
  <si>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</si>
  <si>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</si>
  <si>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</si>
  <si>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</si>
  <si>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</si>
  <si>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</si>
  <si>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</si>
  <si>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</si>
  <si>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</si>
  <si>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</si>
  <si>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</si>
  <si>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</si>
  <si>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</si>
  <si>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</si>
  <si>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</si>
  <si>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</si>
  <si>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</si>
  <si>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</si>
  <si>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</si>
  <si>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</si>
  <si>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</si>
  <si>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</si>
  <si>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</si>
  <si>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</si>
  <si>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</si>
  <si>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</si>
  <si>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</si>
  <si>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</si>
  <si>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</si>
  <si>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</si>
  <si>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</si>
  <si>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</si>
  <si>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</si>
  <si>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</si>
  <si>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</si>
  <si>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</si>
  <si>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</si>
  <si>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</si>
  <si>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</si>
  <si>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</si>
  <si>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</si>
  <si>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</si>
  <si>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</si>
  <si>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</si>
  <si>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</si>
  <si>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</si>
  <si>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</si>
  <si>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</si>
  <si>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</si>
  <si>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</si>
  <si>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</si>
  <si>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</si>
  <si>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</si>
  <si>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</si>
  <si>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</si>
  <si>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</si>
  <si>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</si>
  <si>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</si>
  <si>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</si>
  <si>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</si>
  <si>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</si>
  <si>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</si>
  <si>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</si>
  <si>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</si>
  <si>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</si>
  <si>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</si>
  <si>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</si>
  <si>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</si>
  <si>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</si>
  <si>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</si>
  <si>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</si>
  <si>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</si>
  <si>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</si>
  <si>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</si>
  <si>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</si>
  <si>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</si>
  <si>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</si>
  <si>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</si>
  <si>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</si>
  <si>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</si>
  <si>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</si>
  <si>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</si>
  <si>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</si>
  <si>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</si>
  <si>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</si>
  <si>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</si>
  <si>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</si>
  <si>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</si>
  <si>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</si>
  <si>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</si>
  <si>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</si>
  <si>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</si>
  <si>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</si>
  <si>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</si>
  <si>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</si>
  <si>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</si>
  <si>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</si>
  <si>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</si>
  <si>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</si>
  <si>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</si>
  <si>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</si>
  <si>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</si>
  <si>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</si>
  <si>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</si>
  <si>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</si>
  <si>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</si>
  <si>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</si>
  <si>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</si>
  <si>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</si>
  <si>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</si>
  <si>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</si>
  <si>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</si>
  <si>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</si>
  <si>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</si>
  <si>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</si>
  <si>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</si>
  <si>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</si>
  <si>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</si>
  <si>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</si>
  <si>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</si>
  <si>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</si>
  <si>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</si>
  <si>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</si>
  <si>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</si>
  <si>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</si>
  <si>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</si>
  <si>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</si>
  <si>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</si>
  <si>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</si>
  <si>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</si>
  <si>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</si>
  <si>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</si>
  <si>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</si>
  <si>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</si>
  <si>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</si>
  <si>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</si>
  <si>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</si>
  <si>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</si>
  <si>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</si>
  <si>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</si>
  <si>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</si>
  <si>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</si>
  <si>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</si>
  <si>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</si>
  <si>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</si>
  <si>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</si>
  <si>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</si>
  <si>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</si>
  <si>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</si>
  <si>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</si>
  <si>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</si>
  <si>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</si>
  <si>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</si>
  <si>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</si>
  <si>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</si>
  <si>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</si>
  <si>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</si>
  <si>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</si>
  <si>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</si>
  <si>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</si>
  <si>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</si>
  <si>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</si>
  <si>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</si>
  <si>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</si>
  <si>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</si>
  <si>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</si>
  <si>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</si>
  <si>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</si>
  <si>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</si>
  <si>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</si>
  <si>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</si>
  <si>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</si>
  <si>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</si>
  <si>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</si>
  <si>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</si>
  <si>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</si>
  <si>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</si>
  <si>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</si>
  <si>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</si>
  <si>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</si>
  <si>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</si>
  <si>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</si>
  <si>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</si>
  <si>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</si>
  <si>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</si>
  <si>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</si>
  <si>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</si>
  <si>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</si>
  <si>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</si>
  <si>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</si>
  <si>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</si>
  <si>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</si>
  <si>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</si>
  <si>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</si>
  <si>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</si>
  <si>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</si>
  <si>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</si>
  <si>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 xml:space="preserve">        Организация питания обучающихся 1-4 классов муниципальных общеобразовательных организаций</t>
  </si>
  <si>
    <t>01201S0080</t>
  </si>
  <si>
    <t>01П0000000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</si>
  <si>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</si>
  <si>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</si>
  <si>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</si>
  <si>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</si>
  <si>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</si>
  <si>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</si>
  <si>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</si>
  <si>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</si>
  <si>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</si>
  <si>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</si>
  <si>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</si>
  <si>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</si>
  <si>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</si>
  <si>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</si>
  <si>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</si>
  <si>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</si>
  <si>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</si>
  <si>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</si>
  <si>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</si>
  <si>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</si>
  <si>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</si>
  <si>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</si>
  <si>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</si>
  <si>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</si>
  <si>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</si>
  <si>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</si>
  <si>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</si>
  <si>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</si>
  <si>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</si>
  <si>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</si>
  <si>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</si>
  <si>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>по состоянию на 01.07.2020 год в сравнении с соответсвующим периодом 2019 года</t>
  </si>
  <si>
    <t xml:space="preserve">     Федеральный проект "Современная школа"</t>
  </si>
  <si>
    <t>012Е100000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</si>
  <si>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</si>
  <si>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</si>
  <si>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>01401S0190</t>
  </si>
  <si>
    <t xml:space="preserve">         Организация отдыха детей в каникулярное время в части организации двухразового питания в лагерях дневного пребывания</t>
  </si>
  <si>
    <t>0240000000</t>
  </si>
  <si>
    <t>0240200000</t>
  </si>
  <si>
    <t>0240202005</t>
  </si>
  <si>
    <t>0240202006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</si>
  <si>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</si>
  <si>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</si>
  <si>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теплоснабжения</t>
  </si>
  <si>
    <t xml:space="preserve">            Организация водоснабжения и водоотведения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</si>
  <si>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</si>
  <si>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</si>
  <si>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</si>
  <si>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</si>
  <si>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</si>
  <si>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</si>
  <si>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>Содержание мест захоронения</t>
  </si>
  <si>
    <t>0440102047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</si>
  <si>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</si>
  <si>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</si>
  <si>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</si>
  <si>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</si>
  <si>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</si>
  <si>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</si>
  <si>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</si>
  <si>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</si>
  <si>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</si>
  <si>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</si>
  <si>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</si>
  <si>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</si>
  <si>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Осуществление полномочий по созданию условий для развития туризма</t>
  </si>
  <si>
    <t>1510108817</t>
  </si>
  <si>
    <t xml:space="preserve">        Субсидии в целях финансового обеспечения (возмещения) затрат в связи с оказанием услуг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</si>
  <si>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</si>
  <si>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</si>
  <si>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</si>
  <si>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</si>
  <si>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</si>
  <si>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</si>
  <si>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</si>
  <si>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</si>
  <si>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</si>
  <si>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</si>
  <si>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012Е1L5200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</si>
  <si>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</si>
  <si>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</si>
  <si>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</si>
  <si>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</si>
  <si>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</si>
  <si>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</si>
  <si>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</si>
  <si>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</si>
  <si>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Выплата вознаграждений</t>
  </si>
  <si>
    <t>1150107007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</si>
</sst>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20" borderId="0">
      <alignment/>
      <protection/>
    </xf>
    <xf numFmtId="0" fontId="10" fillId="0" borderId="1">
      <alignment horizontal="center" vertical="center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3" fillId="0" borderId="0">
      <alignment horizontal="center"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0" fillId="0" borderId="0">
      <alignment wrapText="1"/>
      <protection/>
    </xf>
    <xf numFmtId="0" fontId="9" fillId="0" borderId="2">
      <alignment horizontal="right"/>
      <protection/>
    </xf>
    <xf numFmtId="0" fontId="32" fillId="0" borderId="3">
      <alignment horizontal="center" vertical="center" wrapText="1"/>
      <protection/>
    </xf>
    <xf numFmtId="4" fontId="9" fillId="21" borderId="2">
      <alignment horizontal="right" vertical="top" shrinkToFit="1"/>
      <protection/>
    </xf>
    <xf numFmtId="4" fontId="9" fillId="22" borderId="2">
      <alignment horizontal="right" vertical="top" shrinkToFit="1"/>
      <protection/>
    </xf>
    <xf numFmtId="0" fontId="12" fillId="0" borderId="0">
      <alignment horizontal="center"/>
      <protection/>
    </xf>
    <xf numFmtId="0" fontId="10" fillId="0" borderId="0">
      <alignment horizontal="right"/>
      <protection/>
    </xf>
    <xf numFmtId="4" fontId="34" fillId="23" borderId="4">
      <alignment horizontal="right" vertical="top" shrinkToFit="1"/>
      <protection/>
    </xf>
    <xf numFmtId="0" fontId="10" fillId="0" borderId="0">
      <alignment horizontal="left" wrapText="1"/>
      <protection/>
    </xf>
    <xf numFmtId="0" fontId="9" fillId="0" borderId="1">
      <alignment vertical="top" wrapText="1"/>
      <protection/>
    </xf>
    <xf numFmtId="1" fontId="10" fillId="0" borderId="1">
      <alignment horizontal="left" vertical="top" wrapText="1" indent="3"/>
      <protection/>
    </xf>
    <xf numFmtId="0" fontId="34" fillId="0" borderId="3">
      <alignment vertical="top" wrapText="1"/>
      <protection/>
    </xf>
    <xf numFmtId="1" fontId="10" fillId="0" borderId="1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" fontId="9" fillId="21" borderId="1">
      <alignment horizontal="right" vertical="top" shrinkToFit="1"/>
      <protection/>
    </xf>
    <xf numFmtId="4" fontId="34" fillId="23" borderId="3">
      <alignment horizontal="right" vertical="top" shrinkToFit="1"/>
      <protection/>
    </xf>
    <xf numFmtId="4" fontId="9" fillId="0" borderId="1">
      <alignment horizontal="right" vertical="top" shrinkToFit="1"/>
      <protection/>
    </xf>
    <xf numFmtId="4" fontId="10" fillId="0" borderId="1">
      <alignment horizontal="right" vertical="top" shrinkToFit="1"/>
      <protection/>
    </xf>
    <xf numFmtId="4" fontId="9" fillId="22" borderId="1">
      <alignment horizontal="right" vertical="top" shrinkToFit="1"/>
      <protection/>
    </xf>
    <xf numFmtId="4" fontId="34" fillId="0" borderId="3">
      <alignment horizontal="right" vertical="top" shrinkToFit="1"/>
      <protection/>
    </xf>
    <xf numFmtId="49" fontId="32" fillId="0" borderId="3">
      <alignment horizontal="left" vertical="top" wrapText="1" indent="2"/>
      <protection/>
    </xf>
    <xf numFmtId="4" fontId="32" fillId="0" borderId="3">
      <alignment horizontal="right" vertical="top" shrinkToFit="1"/>
      <protection/>
    </xf>
    <xf numFmtId="0" fontId="32" fillId="24" borderId="5">
      <alignment shrinkToFit="1"/>
      <protection/>
    </xf>
    <xf numFmtId="0" fontId="32" fillId="24" borderId="4">
      <alignment horizont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31" borderId="6" applyNumberFormat="0" applyAlignment="0" applyProtection="0"/>
    <xf numFmtId="0" fontId="36" fillId="32" borderId="7" applyNumberFormat="0" applyAlignment="0" applyProtection="0"/>
    <xf numFmtId="0" fontId="37" fillId="32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3" borderId="12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" fillId="0" borderId="0">
      <alignment/>
      <protection/>
    </xf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89" applyFont="1" applyProtection="1">
      <alignment/>
      <protection locked="0"/>
    </xf>
    <xf numFmtId="0" fontId="5" fillId="0" borderId="15" xfId="89" applyFont="1" applyBorder="1" applyAlignment="1">
      <alignment horizontal="center" vertical="center" wrapText="1"/>
      <protection/>
    </xf>
    <xf numFmtId="0" fontId="50" fillId="38" borderId="3" xfId="57" applyNumberFormat="1" applyFont="1" applyFill="1" applyAlignment="1" applyProtection="1">
      <alignment horizontal="justify" vertical="top" wrapText="1"/>
      <protection/>
    </xf>
    <xf numFmtId="49" fontId="50" fillId="38" borderId="16" xfId="59" applyNumberFormat="1" applyFont="1" applyFill="1" applyBorder="1" applyProtection="1">
      <alignment horizontal="center" vertical="top" shrinkToFit="1"/>
      <protection/>
    </xf>
    <xf numFmtId="4" fontId="50" fillId="38" borderId="15" xfId="61" applyNumberFormat="1" applyFont="1" applyFill="1" applyBorder="1" applyProtection="1">
      <alignment horizontal="right" vertical="top" shrinkToFit="1"/>
      <protection/>
    </xf>
    <xf numFmtId="172" fontId="8" fillId="0" borderId="15" xfId="93" applyNumberFormat="1" applyFont="1" applyBorder="1" applyAlignment="1" applyProtection="1">
      <alignment vertical="top" shrinkToFit="1"/>
      <protection locked="0"/>
    </xf>
    <xf numFmtId="0" fontId="51" fillId="38" borderId="3" xfId="57" applyNumberFormat="1" applyFont="1" applyFill="1" applyAlignment="1" applyProtection="1">
      <alignment horizontal="justify" vertical="top" wrapText="1"/>
      <protection/>
    </xf>
    <xf numFmtId="49" fontId="51" fillId="38" borderId="16" xfId="59" applyNumberFormat="1" applyFont="1" applyFill="1" applyBorder="1" applyProtection="1">
      <alignment horizontal="center" vertical="top" shrinkToFit="1"/>
      <protection/>
    </xf>
    <xf numFmtId="4" fontId="51" fillId="38" borderId="15" xfId="61" applyNumberFormat="1" applyFont="1" applyFill="1" applyBorder="1" applyProtection="1">
      <alignment horizontal="right" vertical="top" shrinkToFit="1"/>
      <protection/>
    </xf>
    <xf numFmtId="172" fontId="3" fillId="0" borderId="15" xfId="93" applyNumberFormat="1" applyFont="1" applyBorder="1" applyAlignment="1" applyProtection="1">
      <alignment vertical="top" shrinkToFit="1"/>
      <protection locked="0"/>
    </xf>
    <xf numFmtId="49" fontId="51" fillId="38" borderId="3" xfId="59" applyNumberFormat="1" applyFont="1" applyFill="1" applyProtection="1">
      <alignment horizontal="center" vertical="top" shrinkToFit="1"/>
      <protection/>
    </xf>
    <xf numFmtId="0" fontId="51" fillId="38" borderId="3" xfId="65" applyNumberFormat="1" applyFont="1" applyFill="1" applyAlignment="1" applyProtection="1">
      <alignment horizontal="justify" vertical="top" wrapText="1"/>
      <protection locked="0"/>
    </xf>
    <xf numFmtId="49" fontId="51" fillId="38" borderId="3" xfId="53" applyNumberFormat="1" applyFont="1" applyFill="1" applyBorder="1" applyAlignment="1" applyProtection="1">
      <alignment horizontal="center" vertical="top" shrinkToFit="1"/>
      <protection locked="0"/>
    </xf>
    <xf numFmtId="49" fontId="50" fillId="38" borderId="3" xfId="59" applyNumberFormat="1" applyFont="1" applyFill="1" applyProtection="1">
      <alignment horizontal="center" vertical="top" shrinkToFit="1"/>
      <protection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4" fontId="50" fillId="38" borderId="15" xfId="53" applyNumberFormat="1" applyFont="1" applyFill="1" applyBorder="1" applyProtection="1">
      <alignment horizontal="right" vertical="top" shrinkToFit="1"/>
      <protection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172" fontId="50" fillId="38" borderId="15" xfId="61" applyNumberFormat="1" applyFont="1" applyFill="1" applyBorder="1" applyProtection="1">
      <alignment horizontal="right" vertical="top" shrinkToFit="1"/>
      <protection/>
    </xf>
    <xf numFmtId="0" fontId="52" fillId="0" borderId="17" xfId="59" applyNumberFormat="1" applyFont="1" applyBorder="1" applyAlignment="1" applyProtection="1">
      <alignment horizontal="justify" wrapText="1"/>
      <protection locked="0"/>
    </xf>
    <xf numFmtId="49" fontId="51" fillId="38" borderId="18" xfId="59" applyNumberFormat="1" applyFont="1" applyFill="1" applyBorder="1" applyProtection="1">
      <alignment horizontal="center" vertical="top" shrinkToFit="1"/>
      <protection/>
    </xf>
    <xf numFmtId="0" fontId="52" fillId="0" borderId="15" xfId="59" applyNumberFormat="1" applyFont="1" applyBorder="1" applyAlignment="1" applyProtection="1">
      <alignment horizontal="left"/>
      <protection locked="0"/>
    </xf>
    <xf numFmtId="0" fontId="52" fillId="0" borderId="19" xfId="59" applyNumberFormat="1" applyFont="1" applyBorder="1" applyAlignment="1">
      <alignment horizontal="left"/>
      <protection/>
    </xf>
    <xf numFmtId="0" fontId="51" fillId="0" borderId="0" xfId="41" applyNumberFormat="1" applyFont="1" applyProtection="1">
      <alignment/>
      <protection/>
    </xf>
    <xf numFmtId="0" fontId="2" fillId="0" borderId="0" xfId="89" applyProtection="1">
      <alignment/>
      <protection locked="0"/>
    </xf>
    <xf numFmtId="0" fontId="4" fillId="39" borderId="1" xfId="55" applyNumberFormat="1" applyFont="1" applyFill="1" applyAlignment="1" applyProtection="1">
      <alignment horizontal="justify" vertical="top" wrapText="1"/>
      <protection/>
    </xf>
    <xf numFmtId="1" fontId="4" fillId="39" borderId="1" xfId="58" applyNumberFormat="1" applyFont="1" applyFill="1" applyProtection="1">
      <alignment horizontal="center" vertical="top" shrinkToFit="1"/>
      <protection/>
    </xf>
    <xf numFmtId="0" fontId="5" fillId="39" borderId="1" xfId="55" applyNumberFormat="1" applyFont="1" applyFill="1" applyAlignment="1" applyProtection="1">
      <alignment horizontal="justify" vertical="top" wrapText="1"/>
      <protection/>
    </xf>
    <xf numFmtId="1" fontId="5" fillId="39" borderId="1" xfId="58" applyNumberFormat="1" applyFont="1" applyFill="1" applyProtection="1">
      <alignment horizontal="center" vertical="top" shrinkToFit="1"/>
      <protection/>
    </xf>
    <xf numFmtId="49" fontId="4" fillId="39" borderId="1" xfId="58" applyNumberFormat="1" applyFont="1" applyFill="1" applyProtection="1">
      <alignment horizontal="center" vertical="top" shrinkToFit="1"/>
      <protection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1" fontId="5" fillId="40" borderId="1" xfId="58" applyNumberFormat="1" applyFont="1" applyFill="1" applyProtection="1">
      <alignment horizontal="center" vertical="top" shrinkToFit="1"/>
      <protection/>
    </xf>
    <xf numFmtId="0" fontId="5" fillId="0" borderId="1" xfId="56" applyNumberFormat="1" applyFont="1" applyBorder="1" applyAlignment="1" applyProtection="1">
      <alignment horizontal="justify" vertical="top" wrapText="1"/>
      <protection/>
    </xf>
    <xf numFmtId="49" fontId="5" fillId="0" borderId="1" xfId="58" applyNumberFormat="1" applyFont="1" applyBorder="1" applyProtection="1">
      <alignment horizontal="center" vertical="top" shrinkToFit="1"/>
      <protection/>
    </xf>
    <xf numFmtId="0" fontId="4" fillId="0" borderId="1" xfId="56" applyNumberFormat="1" applyFont="1" applyBorder="1" applyAlignment="1" applyProtection="1">
      <alignment horizontal="justify" vertical="top" wrapText="1"/>
      <protection/>
    </xf>
    <xf numFmtId="49" fontId="4" fillId="0" borderId="1" xfId="58" applyNumberFormat="1" applyFont="1" applyBorder="1" applyProtection="1">
      <alignment horizontal="center" vertical="top" shrinkToFit="1"/>
      <protection/>
    </xf>
    <xf numFmtId="0" fontId="8" fillId="0" borderId="20" xfId="89" applyFont="1" applyBorder="1" applyAlignment="1" applyProtection="1">
      <alignment horizontal="center" vertical="center" wrapText="1"/>
      <protection locked="0"/>
    </xf>
    <xf numFmtId="0" fontId="8" fillId="0" borderId="21" xfId="89" applyFont="1" applyBorder="1" applyAlignment="1" applyProtection="1">
      <alignment horizontal="center" vertical="center" wrapText="1"/>
      <protection locked="0"/>
    </xf>
    <xf numFmtId="0" fontId="53" fillId="0" borderId="0" xfId="43" applyNumberFormat="1" applyFont="1" applyBorder="1" applyAlignment="1" applyProtection="1">
      <alignment horizontal="center" wrapText="1"/>
      <protection locked="0"/>
    </xf>
    <xf numFmtId="0" fontId="53" fillId="0" borderId="0" xfId="43" applyNumberFormat="1" applyFont="1" applyAlignment="1" applyProtection="1">
      <alignment horizontal="center" wrapText="1"/>
      <protection locked="0"/>
    </xf>
    <xf numFmtId="0" fontId="2" fillId="0" borderId="0" xfId="89" applyAlignment="1">
      <alignment wrapText="1"/>
      <protection/>
    </xf>
    <xf numFmtId="0" fontId="53" fillId="0" borderId="0" xfId="43" applyNumberFormat="1" applyFont="1" applyBorder="1" applyAlignment="1" applyProtection="1">
      <alignment horizontal="center" wrapText="1"/>
      <protection/>
    </xf>
    <xf numFmtId="0" fontId="53" fillId="0" borderId="0" xfId="43" applyFont="1" applyBorder="1" applyAlignment="1">
      <alignment horizontal="center" wrapText="1"/>
      <protection/>
    </xf>
    <xf numFmtId="0" fontId="33" fillId="0" borderId="0" xfId="43" applyNumberFormat="1" applyBorder="1" applyProtection="1">
      <alignment horizontal="center"/>
      <protection/>
    </xf>
    <xf numFmtId="0" fontId="33" fillId="0" borderId="0" xfId="43" applyBorder="1">
      <alignment horizontal="center"/>
      <protection/>
    </xf>
    <xf numFmtId="0" fontId="51" fillId="0" borderId="0" xfId="45" applyNumberFormat="1" applyFont="1" applyBorder="1" applyProtection="1">
      <alignment horizontal="right"/>
      <protection/>
    </xf>
    <xf numFmtId="0" fontId="51" fillId="0" borderId="0" xfId="45" applyFont="1" applyBorder="1">
      <alignment horizontal="right"/>
      <protection/>
    </xf>
    <xf numFmtId="0" fontId="50" fillId="0" borderId="17" xfId="48" applyNumberFormat="1" applyFont="1" applyBorder="1" applyAlignment="1" applyProtection="1">
      <alignment horizontal="center" vertical="center" wrapText="1"/>
      <protection/>
    </xf>
    <xf numFmtId="0" fontId="50" fillId="0" borderId="22" xfId="48" applyNumberFormat="1" applyFont="1" applyBorder="1" applyAlignment="1" applyProtection="1">
      <alignment horizontal="center" vertical="center" wrapText="1"/>
      <protection/>
    </xf>
    <xf numFmtId="0" fontId="50" fillId="0" borderId="23" xfId="48" applyNumberFormat="1" applyFont="1" applyBorder="1" applyAlignment="1" applyProtection="1">
      <alignment horizontal="center" vertical="center" wrapText="1"/>
      <protection/>
    </xf>
    <xf numFmtId="0" fontId="50" fillId="0" borderId="18" xfId="48" applyNumberFormat="1" applyFont="1" applyBorder="1" applyAlignment="1" applyProtection="1">
      <alignment horizontal="center" vertical="center" wrapText="1"/>
      <protection/>
    </xf>
    <xf numFmtId="0" fontId="50" fillId="0" borderId="24" xfId="48" applyNumberFormat="1" applyFont="1" applyBorder="1" applyAlignment="1" applyProtection="1">
      <alignment horizontal="center" vertical="center" wrapText="1"/>
      <protection/>
    </xf>
    <xf numFmtId="0" fontId="50" fillId="0" borderId="25" xfId="48" applyNumberFormat="1" applyFont="1" applyBorder="1" applyAlignment="1" applyProtection="1">
      <alignment horizontal="center" vertical="center" wrapText="1"/>
      <protection/>
    </xf>
    <xf numFmtId="0" fontId="6" fillId="0" borderId="19" xfId="89" applyFont="1" applyBorder="1" applyAlignment="1" applyProtection="1">
      <alignment horizontal="center" vertical="center" wrapText="1"/>
      <protection locked="0"/>
    </xf>
    <xf numFmtId="0" fontId="7" fillId="0" borderId="26" xfId="89" applyFont="1" applyBorder="1" applyAlignment="1">
      <alignment horizontal="center" vertical="center" wrapText="1"/>
      <protection/>
    </xf>
    <xf numFmtId="0" fontId="7" fillId="0" borderId="27" xfId="89" applyFont="1" applyBorder="1" applyAlignment="1">
      <alignment horizontal="center" vertical="center" wrapText="1"/>
      <protection/>
    </xf>
    <xf numFmtId="0" fontId="2" fillId="0" borderId="27" xfId="89" applyBorder="1" applyAlignment="1">
      <alignment wrapText="1"/>
      <protection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20" xfId="89" applyFont="1" applyBorder="1" applyAlignment="1">
      <alignment horizontal="center" vertical="center" wrapText="1"/>
      <protection/>
    </xf>
    <xf numFmtId="0" fontId="2" fillId="0" borderId="21" xfId="89" applyBorder="1" applyAlignment="1">
      <alignment wrapText="1"/>
      <protection/>
    </xf>
    <xf numFmtId="0" fontId="8" fillId="0" borderId="0" xfId="89" applyFont="1" applyProtection="1">
      <alignment/>
      <protection locked="0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49" fontId="5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0" fontId="3" fillId="0" borderId="15" xfId="89" applyFont="1" applyBorder="1" applyProtection="1">
      <alignment/>
      <protection locked="0"/>
    </xf>
    <xf numFmtId="0" fontId="3" fillId="0" borderId="0" xfId="89" applyFont="1" applyAlignment="1" applyProtection="1">
      <alignment vertical="top"/>
      <protection locked="0"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3" fillId="0" borderId="0" xfId="89" applyNumberFormat="1" applyFont="1" applyProtection="1">
      <alignment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8" sqref="P8"/>
    </sheetView>
  </sheetViews>
  <sheetFormatPr defaultColWidth="9.140625" defaultRowHeight="15" outlineLevelRow="6"/>
  <cols>
    <col min="1" max="1" width="47.57421875" style="1" customWidth="1"/>
    <col min="2" max="2" width="10.7109375" style="1" customWidth="1"/>
    <col min="3" max="3" width="14.28125" style="1" customWidth="1"/>
    <col min="4" max="6" width="13.00390625" style="1" customWidth="1"/>
    <col min="7" max="7" width="14.00390625" style="1" customWidth="1"/>
    <col min="8" max="8" width="13.00390625" style="1" customWidth="1"/>
    <col min="9" max="10" width="15.28125" style="1" customWidth="1"/>
    <col min="11" max="12" width="14.00390625" style="1" customWidth="1"/>
    <col min="13" max="13" width="12.140625" style="1" customWidth="1"/>
    <col min="14" max="14" width="11.421875" style="1" customWidth="1"/>
    <col min="15" max="15" width="9.140625" style="1" customWidth="1"/>
    <col min="16" max="16" width="15.28125" style="1" bestFit="1" customWidth="1"/>
    <col min="17" max="42" width="9.140625" style="1" customWidth="1"/>
    <col min="43" max="16384" width="9.140625" style="29" customWidth="1"/>
  </cols>
  <sheetData>
    <row r="1" spans="1:15" ht="16.5" customHeight="1">
      <c r="A1" s="43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customHeight="1">
      <c r="A2" s="46" t="s">
        <v>322</v>
      </c>
      <c r="B2" s="4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" ht="15.75" customHeight="1">
      <c r="A3" s="48"/>
      <c r="B3" s="49"/>
    </row>
    <row r="4" spans="1:2" ht="12" customHeight="1">
      <c r="A4" s="50"/>
      <c r="B4" s="51"/>
    </row>
    <row r="5" spans="1:15" s="1" customFormat="1" ht="22.5" customHeight="1">
      <c r="A5" s="52" t="s">
        <v>1</v>
      </c>
      <c r="B5" s="55" t="s">
        <v>2</v>
      </c>
      <c r="C5" s="58">
        <v>2019</v>
      </c>
      <c r="D5" s="59"/>
      <c r="E5" s="59"/>
      <c r="F5" s="60"/>
      <c r="G5" s="58">
        <v>2020</v>
      </c>
      <c r="H5" s="59"/>
      <c r="I5" s="59"/>
      <c r="J5" s="60"/>
      <c r="K5" s="58" t="s">
        <v>3</v>
      </c>
      <c r="L5" s="59"/>
      <c r="M5" s="59"/>
      <c r="N5" s="59"/>
      <c r="O5" s="61"/>
    </row>
    <row r="6" spans="1:15" s="1" customFormat="1" ht="22.5" customHeight="1">
      <c r="A6" s="53"/>
      <c r="B6" s="56"/>
      <c r="C6" s="65" t="s">
        <v>4</v>
      </c>
      <c r="D6" s="64" t="s">
        <v>5</v>
      </c>
      <c r="E6" s="64"/>
      <c r="F6" s="64"/>
      <c r="G6" s="65" t="s">
        <v>4</v>
      </c>
      <c r="H6" s="64" t="s">
        <v>5</v>
      </c>
      <c r="I6" s="64"/>
      <c r="J6" s="64"/>
      <c r="K6" s="65" t="s">
        <v>6</v>
      </c>
      <c r="L6" s="64" t="s">
        <v>5</v>
      </c>
      <c r="M6" s="64"/>
      <c r="N6" s="64"/>
      <c r="O6" s="41" t="s">
        <v>7</v>
      </c>
    </row>
    <row r="7" spans="1:15" s="1" customFormat="1" ht="34.5" customHeight="1">
      <c r="A7" s="54"/>
      <c r="B7" s="57"/>
      <c r="C7" s="66"/>
      <c r="D7" s="2" t="s">
        <v>8</v>
      </c>
      <c r="E7" s="2" t="s">
        <v>9</v>
      </c>
      <c r="F7" s="2" t="s">
        <v>10</v>
      </c>
      <c r="G7" s="66"/>
      <c r="H7" s="2" t="s">
        <v>8</v>
      </c>
      <c r="I7" s="2" t="s">
        <v>9</v>
      </c>
      <c r="J7" s="2" t="s">
        <v>10</v>
      </c>
      <c r="K7" s="66"/>
      <c r="L7" s="2" t="s">
        <v>8</v>
      </c>
      <c r="M7" s="2" t="s">
        <v>9</v>
      </c>
      <c r="N7" s="2" t="s">
        <v>10</v>
      </c>
      <c r="O7" s="42"/>
    </row>
    <row r="8" spans="1:16" s="1" customFormat="1" ht="65.25" customHeight="1" outlineLevel="1">
      <c r="A8" s="3" t="s">
        <v>11</v>
      </c>
      <c r="B8" s="4" t="s">
        <v>12</v>
      </c>
      <c r="C8" s="5">
        <f>SUM(C9+C15+C27+C34+C38+C42+C45+C48+C52+C55+C58)</f>
        <v>92646916.34000002</v>
      </c>
      <c r="D8" s="5">
        <f aca="true" t="shared" si="0" ref="D8:N8">SUM(D9+D15+D27+D34+D38+D42+D45+D48+D52+D55+D58)</f>
        <v>18636468.26</v>
      </c>
      <c r="E8" s="5">
        <f t="shared" si="0"/>
        <v>45364045.05</v>
      </c>
      <c r="F8" s="5">
        <f t="shared" si="0"/>
        <v>28646403.03</v>
      </c>
      <c r="G8" s="5">
        <f t="shared" si="0"/>
        <v>73983973.66000001</v>
      </c>
      <c r="H8" s="5">
        <f t="shared" si="0"/>
        <v>1317299.46</v>
      </c>
      <c r="I8" s="5">
        <f t="shared" si="0"/>
        <v>43065248.28</v>
      </c>
      <c r="J8" s="5">
        <f t="shared" si="0"/>
        <v>29601425.92</v>
      </c>
      <c r="K8" s="5">
        <f t="shared" si="0"/>
        <v>-18662942.68000001</v>
      </c>
      <c r="L8" s="5">
        <f t="shared" si="0"/>
        <v>-17319168.8</v>
      </c>
      <c r="M8" s="5">
        <f t="shared" si="0"/>
        <v>-2298796.7700000014</v>
      </c>
      <c r="N8" s="5">
        <f t="shared" si="0"/>
        <v>955022.889999999</v>
      </c>
      <c r="O8" s="6">
        <f>SUM(G8/C8)*100</f>
        <v>79.85584041296111</v>
      </c>
      <c r="P8" s="76"/>
    </row>
    <row r="9" spans="1:15" s="1" customFormat="1" ht="15" customHeight="1" outlineLevel="2">
      <c r="A9" s="3" t="s">
        <v>13</v>
      </c>
      <c r="B9" s="4" t="s">
        <v>14</v>
      </c>
      <c r="C9" s="5">
        <f aca="true" t="shared" si="1" ref="C9:J9">SUM(C10)</f>
        <v>21778445.85</v>
      </c>
      <c r="D9" s="5">
        <f t="shared" si="1"/>
        <v>0</v>
      </c>
      <c r="E9" s="5">
        <f t="shared" si="1"/>
        <v>11666987.299999999</v>
      </c>
      <c r="F9" s="5">
        <f t="shared" si="1"/>
        <v>10111458.55</v>
      </c>
      <c r="G9" s="5">
        <f t="shared" si="1"/>
        <v>19841428.13</v>
      </c>
      <c r="H9" s="5">
        <f t="shared" si="1"/>
        <v>0</v>
      </c>
      <c r="I9" s="5">
        <f t="shared" si="1"/>
        <v>11448620.87</v>
      </c>
      <c r="J9" s="5">
        <f t="shared" si="1"/>
        <v>8392807.26</v>
      </c>
      <c r="K9" s="5">
        <f>SUM(K10)</f>
        <v>-1937017.720000001</v>
      </c>
      <c r="L9" s="5">
        <f>SUM(L10)</f>
        <v>0</v>
      </c>
      <c r="M9" s="5">
        <f>SUM(M10)</f>
        <v>-218366.43</v>
      </c>
      <c r="N9" s="5">
        <f>SUM(N10)</f>
        <v>-1718651.290000001</v>
      </c>
      <c r="O9" s="6">
        <f aca="true" t="shared" si="2" ref="O9:O110">SUM(G9/C9)*100</f>
        <v>91.1058037229043</v>
      </c>
    </row>
    <row r="10" spans="1:15" s="1" customFormat="1" ht="34.5" customHeight="1" outlineLevel="4">
      <c r="A10" s="7" t="s">
        <v>15</v>
      </c>
      <c r="B10" s="8" t="s">
        <v>16</v>
      </c>
      <c r="C10" s="9">
        <f>SUM(C11:C14)</f>
        <v>21778445.85</v>
      </c>
      <c r="D10" s="9">
        <f>SUM(D11:D14)</f>
        <v>0</v>
      </c>
      <c r="E10" s="9">
        <f>SUM(E11:E14)</f>
        <v>11666987.299999999</v>
      </c>
      <c r="F10" s="9">
        <f>SUM(F11:F14)</f>
        <v>10111458.55</v>
      </c>
      <c r="G10" s="9">
        <f aca="true" t="shared" si="3" ref="G10:N10">SUM(G11:G14)</f>
        <v>19841428.13</v>
      </c>
      <c r="H10" s="9">
        <f t="shared" si="3"/>
        <v>0</v>
      </c>
      <c r="I10" s="9">
        <f t="shared" si="3"/>
        <v>11448620.87</v>
      </c>
      <c r="J10" s="9">
        <f t="shared" si="3"/>
        <v>8392807.26</v>
      </c>
      <c r="K10" s="9">
        <f t="shared" si="3"/>
        <v>-1937017.720000001</v>
      </c>
      <c r="L10" s="9">
        <f t="shared" si="3"/>
        <v>0</v>
      </c>
      <c r="M10" s="9">
        <f t="shared" si="3"/>
        <v>-218366.43</v>
      </c>
      <c r="N10" s="9">
        <f t="shared" si="3"/>
        <v>-1718651.290000001</v>
      </c>
      <c r="O10" s="10">
        <f t="shared" si="2"/>
        <v>91.1058037229043</v>
      </c>
    </row>
    <row r="11" spans="1:15" s="1" customFormat="1" ht="33" customHeight="1" outlineLevel="6">
      <c r="A11" s="7" t="s">
        <v>17</v>
      </c>
      <c r="B11" s="8" t="s">
        <v>18</v>
      </c>
      <c r="C11" s="9">
        <f>SUM(D11:F11)</f>
        <v>10111458.55</v>
      </c>
      <c r="D11" s="9"/>
      <c r="E11" s="9"/>
      <c r="F11" s="9">
        <v>10111458.55</v>
      </c>
      <c r="G11" s="9">
        <f>SUM(H11:J11)</f>
        <v>8392807.26</v>
      </c>
      <c r="H11" s="9"/>
      <c r="I11" s="9"/>
      <c r="J11" s="9">
        <v>8392807.26</v>
      </c>
      <c r="K11" s="9">
        <f>SUM(L11:N11)</f>
        <v>-1718651.290000001</v>
      </c>
      <c r="L11" s="9">
        <f aca="true" t="shared" si="4" ref="L11:N14">SUM(H11-D11)</f>
        <v>0</v>
      </c>
      <c r="M11" s="9">
        <f t="shared" si="4"/>
        <v>0</v>
      </c>
      <c r="N11" s="9">
        <f t="shared" si="4"/>
        <v>-1718651.290000001</v>
      </c>
      <c r="O11" s="10">
        <f t="shared" si="2"/>
        <v>83.00293393379928</v>
      </c>
    </row>
    <row r="12" spans="1:15" s="1" customFormat="1" ht="161.25" customHeight="1" outlineLevel="6">
      <c r="A12" s="7" t="s">
        <v>19</v>
      </c>
      <c r="B12" s="8" t="s">
        <v>20</v>
      </c>
      <c r="C12" s="9">
        <f>SUM(D12:F12)</f>
        <v>55684.4</v>
      </c>
      <c r="D12" s="9"/>
      <c r="E12" s="9">
        <v>55684.4</v>
      </c>
      <c r="F12" s="9"/>
      <c r="G12" s="9">
        <f>SUM(H12:J12)</f>
        <v>12152</v>
      </c>
      <c r="H12" s="9"/>
      <c r="I12" s="9">
        <v>12152</v>
      </c>
      <c r="J12" s="9"/>
      <c r="K12" s="9">
        <f>SUM(L12:N12)</f>
        <v>-43532.4</v>
      </c>
      <c r="L12" s="9">
        <f t="shared" si="4"/>
        <v>0</v>
      </c>
      <c r="M12" s="9">
        <f t="shared" si="4"/>
        <v>-43532.4</v>
      </c>
      <c r="N12" s="9">
        <f t="shared" si="4"/>
        <v>0</v>
      </c>
      <c r="O12" s="10">
        <f t="shared" si="2"/>
        <v>21.822988125938323</v>
      </c>
    </row>
    <row r="13" spans="1:15" s="1" customFormat="1" ht="108.75" customHeight="1" outlineLevel="6">
      <c r="A13" s="7" t="s">
        <v>21</v>
      </c>
      <c r="B13" s="8" t="s">
        <v>22</v>
      </c>
      <c r="C13" s="9">
        <f>SUM(D13:F13)</f>
        <v>217961.55</v>
      </c>
      <c r="D13" s="9"/>
      <c r="E13" s="9">
        <v>217961.55</v>
      </c>
      <c r="F13" s="9"/>
      <c r="G13" s="9">
        <f>SUM(H13:J13)</f>
        <v>194266.52</v>
      </c>
      <c r="H13" s="9"/>
      <c r="I13" s="9">
        <v>194266.52</v>
      </c>
      <c r="J13" s="9"/>
      <c r="K13" s="9">
        <f>SUM(L13:N13)</f>
        <v>-23695.03</v>
      </c>
      <c r="L13" s="9">
        <f t="shared" si="4"/>
        <v>0</v>
      </c>
      <c r="M13" s="9">
        <f t="shared" si="4"/>
        <v>-23695.03</v>
      </c>
      <c r="N13" s="9">
        <f t="shared" si="4"/>
        <v>0</v>
      </c>
      <c r="O13" s="10">
        <f t="shared" si="2"/>
        <v>89.1288027636067</v>
      </c>
    </row>
    <row r="14" spans="1:15" s="1" customFormat="1" ht="204.75" customHeight="1" outlineLevel="6">
      <c r="A14" s="7" t="s">
        <v>23</v>
      </c>
      <c r="B14" s="8" t="s">
        <v>24</v>
      </c>
      <c r="C14" s="9">
        <f>SUM(D14:F14)</f>
        <v>11393341.35</v>
      </c>
      <c r="D14" s="9"/>
      <c r="E14" s="9">
        <v>11393341.35</v>
      </c>
      <c r="F14" s="9"/>
      <c r="G14" s="9">
        <f>SUM(H14:J14)</f>
        <v>11242202.35</v>
      </c>
      <c r="H14" s="9"/>
      <c r="I14" s="9">
        <v>11242202.35</v>
      </c>
      <c r="J14" s="9"/>
      <c r="K14" s="9">
        <f>SUM(L14:N14)</f>
        <v>-151139</v>
      </c>
      <c r="L14" s="9">
        <f t="shared" si="4"/>
        <v>0</v>
      </c>
      <c r="M14" s="9">
        <f t="shared" si="4"/>
        <v>-151139</v>
      </c>
      <c r="N14" s="9">
        <f t="shared" si="4"/>
        <v>0</v>
      </c>
      <c r="O14" s="10">
        <f t="shared" si="2"/>
        <v>98.67344446763197</v>
      </c>
    </row>
    <row r="15" spans="1:15" s="1" customFormat="1" ht="18.75" customHeight="1" outlineLevel="2">
      <c r="A15" s="3" t="s">
        <v>25</v>
      </c>
      <c r="B15" s="4" t="s">
        <v>26</v>
      </c>
      <c r="C15" s="5">
        <f>SUM(C16+C25+C22)</f>
        <v>61555803.150000006</v>
      </c>
      <c r="D15" s="5">
        <f aca="true" t="shared" si="5" ref="D15:N15">SUM(D16+D25+D22)</f>
        <v>18636468.26</v>
      </c>
      <c r="E15" s="5">
        <f t="shared" si="5"/>
        <v>32911059.950000003</v>
      </c>
      <c r="F15" s="5">
        <f t="shared" si="5"/>
        <v>10008274.940000001</v>
      </c>
      <c r="G15" s="5">
        <f t="shared" si="5"/>
        <v>45557132.29</v>
      </c>
      <c r="H15" s="5">
        <f t="shared" si="5"/>
        <v>1317299.46</v>
      </c>
      <c r="I15" s="5">
        <f t="shared" si="5"/>
        <v>30919752.13</v>
      </c>
      <c r="J15" s="5">
        <f t="shared" si="5"/>
        <v>13320080.7</v>
      </c>
      <c r="K15" s="5">
        <f t="shared" si="5"/>
        <v>-15998670.860000007</v>
      </c>
      <c r="L15" s="5">
        <f t="shared" si="5"/>
        <v>-17319168.8</v>
      </c>
      <c r="M15" s="5">
        <f t="shared" si="5"/>
        <v>-1991307.8200000012</v>
      </c>
      <c r="N15" s="5">
        <f t="shared" si="5"/>
        <v>3311805.7599999993</v>
      </c>
      <c r="O15" s="6">
        <f t="shared" si="2"/>
        <v>74.0094840107695</v>
      </c>
    </row>
    <row r="16" spans="1:15" s="1" customFormat="1" ht="30.75" customHeight="1" outlineLevel="4">
      <c r="A16" s="7" t="s">
        <v>27</v>
      </c>
      <c r="B16" s="8" t="s">
        <v>28</v>
      </c>
      <c r="C16" s="9">
        <f>SUM(C17:C20)</f>
        <v>41443343.81</v>
      </c>
      <c r="D16" s="9">
        <f>SUM(D17:D20)</f>
        <v>0</v>
      </c>
      <c r="E16" s="9">
        <f>SUM(E17:E20)</f>
        <v>31508315.01</v>
      </c>
      <c r="F16" s="9">
        <f>SUM(F17:F20)</f>
        <v>9935028.8</v>
      </c>
      <c r="G16" s="9">
        <f aca="true" t="shared" si="6" ref="G16:N16">SUM(G17:G21)</f>
        <v>44226392.41</v>
      </c>
      <c r="H16" s="9">
        <f t="shared" si="6"/>
        <v>0</v>
      </c>
      <c r="I16" s="9">
        <f t="shared" si="6"/>
        <v>30906446.07</v>
      </c>
      <c r="J16" s="9">
        <f t="shared" si="6"/>
        <v>13319946.34</v>
      </c>
      <c r="K16" s="9">
        <f t="shared" si="6"/>
        <v>2783048.5999999978</v>
      </c>
      <c r="L16" s="9">
        <f t="shared" si="6"/>
        <v>0</v>
      </c>
      <c r="M16" s="9">
        <f t="shared" si="6"/>
        <v>-601868.9400000013</v>
      </c>
      <c r="N16" s="9">
        <f t="shared" si="6"/>
        <v>3384917.539999999</v>
      </c>
      <c r="O16" s="10">
        <f t="shared" si="2"/>
        <v>106.71530900778441</v>
      </c>
    </row>
    <row r="17" spans="1:15" s="1" customFormat="1" ht="48.75" customHeight="1" outlineLevel="6">
      <c r="A17" s="7" t="s">
        <v>29</v>
      </c>
      <c r="B17" s="8" t="s">
        <v>30</v>
      </c>
      <c r="C17" s="9">
        <f>SUM(D17:F17)</f>
        <v>9078427.8</v>
      </c>
      <c r="D17" s="9"/>
      <c r="E17" s="9"/>
      <c r="F17" s="9">
        <v>9078427.8</v>
      </c>
      <c r="G17" s="9">
        <f>SUM(H17:J17)</f>
        <v>12556125.18</v>
      </c>
      <c r="H17" s="9"/>
      <c r="I17" s="9"/>
      <c r="J17" s="9">
        <v>12556125.18</v>
      </c>
      <c r="K17" s="9">
        <f>SUM(L17:N17)</f>
        <v>3477697.379999999</v>
      </c>
      <c r="L17" s="9">
        <f aca="true" t="shared" si="7" ref="L17:N21">SUM(H17-D17)</f>
        <v>0</v>
      </c>
      <c r="M17" s="9">
        <f t="shared" si="7"/>
        <v>0</v>
      </c>
      <c r="N17" s="9">
        <f t="shared" si="7"/>
        <v>3477697.379999999</v>
      </c>
      <c r="O17" s="10">
        <f t="shared" si="2"/>
        <v>138.30726483279406</v>
      </c>
    </row>
    <row r="18" spans="1:15" s="1" customFormat="1" ht="48.75" customHeight="1" outlineLevel="6">
      <c r="A18" s="7" t="s">
        <v>31</v>
      </c>
      <c r="B18" s="8" t="s">
        <v>32</v>
      </c>
      <c r="C18" s="9">
        <f>SUM(D18:F18)</f>
        <v>856601</v>
      </c>
      <c r="D18" s="9"/>
      <c r="E18" s="9"/>
      <c r="F18" s="9">
        <v>856601</v>
      </c>
      <c r="G18" s="9">
        <f>SUM(H18:J18)</f>
        <v>743865</v>
      </c>
      <c r="H18" s="9"/>
      <c r="I18" s="9"/>
      <c r="J18" s="9">
        <v>743865</v>
      </c>
      <c r="K18" s="9">
        <f>SUM(L18:N18)</f>
        <v>-112736</v>
      </c>
      <c r="L18" s="9">
        <f t="shared" si="7"/>
        <v>0</v>
      </c>
      <c r="M18" s="9">
        <f t="shared" si="7"/>
        <v>0</v>
      </c>
      <c r="N18" s="9">
        <f t="shared" si="7"/>
        <v>-112736</v>
      </c>
      <c r="O18" s="10">
        <f t="shared" si="2"/>
        <v>86.83914681397758</v>
      </c>
    </row>
    <row r="19" spans="1:15" s="1" customFormat="1" ht="129" customHeight="1" outlineLevel="6">
      <c r="A19" s="7" t="s">
        <v>33</v>
      </c>
      <c r="B19" s="11" t="s">
        <v>34</v>
      </c>
      <c r="C19" s="9">
        <f>SUM(D19:F19)</f>
        <v>0</v>
      </c>
      <c r="D19" s="9"/>
      <c r="E19" s="9"/>
      <c r="F19" s="9"/>
      <c r="G19" s="9">
        <f>SUM(H19:J19)</f>
        <v>0</v>
      </c>
      <c r="H19" s="9"/>
      <c r="I19" s="9"/>
      <c r="J19" s="9"/>
      <c r="K19" s="9">
        <f>SUM(L19:N19)</f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  <c r="O19" s="10" t="e">
        <f t="shared" si="2"/>
        <v>#DIV/0!</v>
      </c>
    </row>
    <row r="20" spans="1:15" s="1" customFormat="1" ht="224.25" customHeight="1" outlineLevel="6">
      <c r="A20" s="7" t="s">
        <v>35</v>
      </c>
      <c r="B20" s="8" t="s">
        <v>36</v>
      </c>
      <c r="C20" s="9">
        <f>SUM(D20:F20)</f>
        <v>31508315.01</v>
      </c>
      <c r="D20" s="9"/>
      <c r="E20" s="9">
        <v>31508315.01</v>
      </c>
      <c r="F20" s="9"/>
      <c r="G20" s="9">
        <f>SUM(H20:J20)</f>
        <v>30527279.07</v>
      </c>
      <c r="H20" s="9"/>
      <c r="I20" s="9">
        <v>30527279.07</v>
      </c>
      <c r="J20" s="9"/>
      <c r="K20" s="9">
        <f>SUM(L20:N20)</f>
        <v>-981035.9400000013</v>
      </c>
      <c r="L20" s="9">
        <f t="shared" si="7"/>
        <v>0</v>
      </c>
      <c r="M20" s="9">
        <f t="shared" si="7"/>
        <v>-981035.9400000013</v>
      </c>
      <c r="N20" s="9">
        <f t="shared" si="7"/>
        <v>0</v>
      </c>
      <c r="O20" s="10">
        <f t="shared" si="2"/>
        <v>96.8864220771925</v>
      </c>
    </row>
    <row r="21" spans="1:15" s="1" customFormat="1" ht="54.75" customHeight="1" outlineLevel="6">
      <c r="A21" s="30" t="s">
        <v>288</v>
      </c>
      <c r="B21" s="31" t="s">
        <v>289</v>
      </c>
      <c r="C21" s="9">
        <f>SUM(D21:F21)</f>
        <v>0</v>
      </c>
      <c r="D21" s="9"/>
      <c r="E21" s="9"/>
      <c r="F21" s="9"/>
      <c r="G21" s="9">
        <f>SUM(H21:J21)</f>
        <v>399123.16</v>
      </c>
      <c r="H21" s="9"/>
      <c r="I21" s="9">
        <v>379167</v>
      </c>
      <c r="J21" s="9">
        <v>19956.16</v>
      </c>
      <c r="K21" s="9">
        <f>SUM(L21:N21)</f>
        <v>399123.16</v>
      </c>
      <c r="L21" s="9">
        <f t="shared" si="7"/>
        <v>0</v>
      </c>
      <c r="M21" s="9">
        <f t="shared" si="7"/>
        <v>379167</v>
      </c>
      <c r="N21" s="9">
        <f t="shared" si="7"/>
        <v>19956.16</v>
      </c>
      <c r="O21" s="10" t="e">
        <f t="shared" si="2"/>
        <v>#DIV/0!</v>
      </c>
    </row>
    <row r="22" spans="1:15" s="67" customFormat="1" ht="41.25" customHeight="1" outlineLevel="6">
      <c r="A22" s="32" t="s">
        <v>323</v>
      </c>
      <c r="B22" s="33" t="s">
        <v>324</v>
      </c>
      <c r="C22" s="5">
        <f>SUM(C23:C24)</f>
        <v>20069902.340000004</v>
      </c>
      <c r="D22" s="5">
        <f aca="true" t="shared" si="8" ref="D22:N22">SUM(D23:D24)</f>
        <v>18636468.26</v>
      </c>
      <c r="E22" s="5">
        <f t="shared" si="8"/>
        <v>1402744.94</v>
      </c>
      <c r="F22" s="5">
        <f t="shared" si="8"/>
        <v>30689.14</v>
      </c>
      <c r="G22" s="5">
        <f t="shared" si="8"/>
        <v>1330739.8800000001</v>
      </c>
      <c r="H22" s="5">
        <f t="shared" si="8"/>
        <v>1317299.46</v>
      </c>
      <c r="I22" s="5">
        <f t="shared" si="8"/>
        <v>13306.06</v>
      </c>
      <c r="J22" s="5">
        <f t="shared" si="8"/>
        <v>134.36</v>
      </c>
      <c r="K22" s="5">
        <f t="shared" si="8"/>
        <v>-18739162.460000005</v>
      </c>
      <c r="L22" s="5">
        <f t="shared" si="8"/>
        <v>-17319168.8</v>
      </c>
      <c r="M22" s="5">
        <f t="shared" si="8"/>
        <v>-1389438.88</v>
      </c>
      <c r="N22" s="5">
        <f t="shared" si="8"/>
        <v>-30554.78</v>
      </c>
      <c r="O22" s="10">
        <f t="shared" si="2"/>
        <v>6.630524939564802</v>
      </c>
    </row>
    <row r="23" spans="1:15" s="1" customFormat="1" ht="100.5" customHeight="1" outlineLevel="6">
      <c r="A23" s="30" t="s">
        <v>325</v>
      </c>
      <c r="B23" s="31" t="s">
        <v>326</v>
      </c>
      <c r="C23" s="9">
        <f>SUM(D23:F23)</f>
        <v>0</v>
      </c>
      <c r="D23" s="9"/>
      <c r="E23" s="9"/>
      <c r="F23" s="9"/>
      <c r="G23" s="9">
        <f>SUM(H23:J23)</f>
        <v>1330739.8800000001</v>
      </c>
      <c r="H23" s="9">
        <v>1317299.46</v>
      </c>
      <c r="I23" s="9">
        <v>13306.06</v>
      </c>
      <c r="J23" s="9">
        <v>134.36</v>
      </c>
      <c r="K23" s="9">
        <f>SUM(L23:N23)</f>
        <v>1330739.8800000001</v>
      </c>
      <c r="L23" s="9">
        <f>SUM(H23-D23)</f>
        <v>1317299.46</v>
      </c>
      <c r="M23" s="9">
        <f>SUM(I23-E23)</f>
        <v>13306.06</v>
      </c>
      <c r="N23" s="9">
        <f>SUM(J23-F23)</f>
        <v>134.36</v>
      </c>
      <c r="O23" s="10" t="e">
        <f t="shared" si="2"/>
        <v>#DIV/0!</v>
      </c>
    </row>
    <row r="24" spans="1:15" s="1" customFormat="1" ht="163.5" customHeight="1" outlineLevel="6">
      <c r="A24" s="73" t="s">
        <v>369</v>
      </c>
      <c r="B24" s="74" t="s">
        <v>370</v>
      </c>
      <c r="C24" s="9">
        <f>SUM(D24:F24)</f>
        <v>20069902.340000004</v>
      </c>
      <c r="D24" s="9">
        <v>18636468.26</v>
      </c>
      <c r="E24" s="9">
        <v>1402744.94</v>
      </c>
      <c r="F24" s="9">
        <v>30689.14</v>
      </c>
      <c r="G24" s="9">
        <f>SUM(H24:J24)</f>
        <v>0</v>
      </c>
      <c r="H24" s="9"/>
      <c r="I24" s="9"/>
      <c r="J24" s="9"/>
      <c r="K24" s="9">
        <f>SUM(L24:N24)</f>
        <v>-20069902.340000004</v>
      </c>
      <c r="L24" s="9">
        <f>SUM(H24-D24)</f>
        <v>-18636468.26</v>
      </c>
      <c r="M24" s="9">
        <f>SUM(I24-E24)</f>
        <v>-1402744.94</v>
      </c>
      <c r="N24" s="9">
        <f>SUM(J24-F24)</f>
        <v>-30689.14</v>
      </c>
      <c r="O24" s="10">
        <f t="shared" si="2"/>
        <v>0</v>
      </c>
    </row>
    <row r="25" spans="1:15" s="1" customFormat="1" ht="33" customHeight="1" outlineLevel="4">
      <c r="A25" s="7" t="s">
        <v>37</v>
      </c>
      <c r="B25" s="8" t="s">
        <v>38</v>
      </c>
      <c r="C25" s="9">
        <f aca="true" t="shared" si="9" ref="C25:N25">SUM(C26:C26)</f>
        <v>42557</v>
      </c>
      <c r="D25" s="9">
        <f t="shared" si="9"/>
        <v>0</v>
      </c>
      <c r="E25" s="9">
        <f t="shared" si="9"/>
        <v>0</v>
      </c>
      <c r="F25" s="9">
        <f t="shared" si="9"/>
        <v>42557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-42557</v>
      </c>
      <c r="L25" s="9">
        <f t="shared" si="9"/>
        <v>0</v>
      </c>
      <c r="M25" s="9">
        <f t="shared" si="9"/>
        <v>0</v>
      </c>
      <c r="N25" s="9">
        <f t="shared" si="9"/>
        <v>-42557</v>
      </c>
      <c r="O25" s="10">
        <f t="shared" si="2"/>
        <v>0</v>
      </c>
    </row>
    <row r="26" spans="1:15" s="1" customFormat="1" ht="50.25" customHeight="1" outlineLevel="4">
      <c r="A26" s="7" t="s">
        <v>39</v>
      </c>
      <c r="B26" s="8" t="s">
        <v>40</v>
      </c>
      <c r="C26" s="9">
        <f>SUM(D26:F26)</f>
        <v>42557</v>
      </c>
      <c r="D26" s="9"/>
      <c r="E26" s="9"/>
      <c r="F26" s="9">
        <v>42557</v>
      </c>
      <c r="G26" s="9">
        <f>SUM(H26:J26)</f>
        <v>0</v>
      </c>
      <c r="H26" s="9"/>
      <c r="I26" s="9"/>
      <c r="J26" s="9"/>
      <c r="K26" s="9">
        <f>SUM(L26:N26)</f>
        <v>-42557</v>
      </c>
      <c r="L26" s="9">
        <f>SUM(H26-D26)</f>
        <v>0</v>
      </c>
      <c r="M26" s="9">
        <f>SUM(I26-E26)</f>
        <v>0</v>
      </c>
      <c r="N26" s="9">
        <f>SUM(J26-F26)</f>
        <v>-42557</v>
      </c>
      <c r="O26" s="10">
        <f t="shared" si="2"/>
        <v>0</v>
      </c>
    </row>
    <row r="27" spans="1:15" s="1" customFormat="1" ht="34.5" customHeight="1" outlineLevel="2">
      <c r="A27" s="3" t="s">
        <v>41</v>
      </c>
      <c r="B27" s="4" t="s">
        <v>42</v>
      </c>
      <c r="C27" s="5">
        <f>SUM(C28)</f>
        <v>3448559.0099999993</v>
      </c>
      <c r="D27" s="5">
        <f aca="true" t="shared" si="10" ref="D27:N27">SUM(D28)</f>
        <v>0</v>
      </c>
      <c r="E27" s="5">
        <f t="shared" si="10"/>
        <v>508797.80000000005</v>
      </c>
      <c r="F27" s="5">
        <f t="shared" si="10"/>
        <v>2939761.2099999995</v>
      </c>
      <c r="G27" s="5">
        <f>SUM(G28)</f>
        <v>2813111.21</v>
      </c>
      <c r="H27" s="5">
        <f t="shared" si="10"/>
        <v>0</v>
      </c>
      <c r="I27" s="5">
        <f t="shared" si="10"/>
        <v>419675.28</v>
      </c>
      <c r="J27" s="5">
        <f t="shared" si="10"/>
        <v>2393435.93</v>
      </c>
      <c r="K27" s="5">
        <f>SUM(K28)</f>
        <v>-635447.7999999997</v>
      </c>
      <c r="L27" s="5">
        <f t="shared" si="10"/>
        <v>0</v>
      </c>
      <c r="M27" s="5">
        <f t="shared" si="10"/>
        <v>-89122.51999999999</v>
      </c>
      <c r="N27" s="5">
        <f t="shared" si="10"/>
        <v>-546325.2799999997</v>
      </c>
      <c r="O27" s="6">
        <f t="shared" si="2"/>
        <v>81.57352685114704</v>
      </c>
    </row>
    <row r="28" spans="1:15" s="1" customFormat="1" ht="33.75" customHeight="1" outlineLevel="4">
      <c r="A28" s="7" t="s">
        <v>43</v>
      </c>
      <c r="B28" s="8" t="s">
        <v>44</v>
      </c>
      <c r="C28" s="9">
        <f>SUM(C29:C33)</f>
        <v>3448559.0099999993</v>
      </c>
      <c r="D28" s="9">
        <f>SUM(D29:D33)</f>
        <v>0</v>
      </c>
      <c r="E28" s="9">
        <f>SUM(E29:E33)</f>
        <v>508797.80000000005</v>
      </c>
      <c r="F28" s="9">
        <f>SUM(F29:F33)</f>
        <v>2939761.2099999995</v>
      </c>
      <c r="G28" s="9">
        <f aca="true" t="shared" si="11" ref="G28:N28">SUM(G29:G33)</f>
        <v>2813111.21</v>
      </c>
      <c r="H28" s="9">
        <f t="shared" si="11"/>
        <v>0</v>
      </c>
      <c r="I28" s="9">
        <f t="shared" si="11"/>
        <v>419675.28</v>
      </c>
      <c r="J28" s="9">
        <f t="shared" si="11"/>
        <v>2393435.93</v>
      </c>
      <c r="K28" s="9">
        <f t="shared" si="11"/>
        <v>-635447.7999999997</v>
      </c>
      <c r="L28" s="9">
        <f t="shared" si="11"/>
        <v>0</v>
      </c>
      <c r="M28" s="9">
        <f t="shared" si="11"/>
        <v>-89122.51999999999</v>
      </c>
      <c r="N28" s="9">
        <f t="shared" si="11"/>
        <v>-546325.2799999997</v>
      </c>
      <c r="O28" s="10">
        <f t="shared" si="2"/>
        <v>81.57352685114704</v>
      </c>
    </row>
    <row r="29" spans="1:15" s="1" customFormat="1" ht="48" customHeight="1" outlineLevel="6">
      <c r="A29" s="7" t="s">
        <v>45</v>
      </c>
      <c r="B29" s="8" t="s">
        <v>46</v>
      </c>
      <c r="C29" s="9">
        <f>SUM(D29:F29)</f>
        <v>2933625.82</v>
      </c>
      <c r="D29" s="9"/>
      <c r="E29" s="9"/>
      <c r="F29" s="9">
        <v>2933625.82</v>
      </c>
      <c r="G29" s="9">
        <f>SUM(H29:J29)</f>
        <v>2345883.47</v>
      </c>
      <c r="H29" s="9"/>
      <c r="I29" s="9"/>
      <c r="J29" s="9">
        <v>2345883.47</v>
      </c>
      <c r="K29" s="9">
        <f>SUM(L29:N29)</f>
        <v>-587742.3499999996</v>
      </c>
      <c r="L29" s="9">
        <f aca="true" t="shared" si="12" ref="L29:N33">SUM(H29-D29)</f>
        <v>0</v>
      </c>
      <c r="M29" s="9">
        <f t="shared" si="12"/>
        <v>0</v>
      </c>
      <c r="N29" s="9">
        <f t="shared" si="12"/>
        <v>-587742.3499999996</v>
      </c>
      <c r="O29" s="10">
        <f t="shared" si="2"/>
        <v>79.96532666187129</v>
      </c>
    </row>
    <row r="30" spans="1:15" s="1" customFormat="1" ht="110.25" customHeight="1" outlineLevel="6">
      <c r="A30" s="7" t="s">
        <v>47</v>
      </c>
      <c r="B30" s="11" t="s">
        <v>48</v>
      </c>
      <c r="C30" s="9">
        <f>SUM(D30:F30)</f>
        <v>188604.73</v>
      </c>
      <c r="D30" s="9"/>
      <c r="E30" s="9">
        <v>188604.73</v>
      </c>
      <c r="F30" s="9"/>
      <c r="G30" s="9">
        <f>SUM(H30:J30)</f>
        <v>106034.75</v>
      </c>
      <c r="H30" s="9"/>
      <c r="I30" s="9">
        <v>106034.75</v>
      </c>
      <c r="J30" s="9"/>
      <c r="K30" s="9">
        <f>SUM(L30:N30)</f>
        <v>-82569.98000000001</v>
      </c>
      <c r="L30" s="9">
        <f t="shared" si="12"/>
        <v>0</v>
      </c>
      <c r="M30" s="9">
        <f t="shared" si="12"/>
        <v>-82569.98000000001</v>
      </c>
      <c r="N30" s="9">
        <f t="shared" si="12"/>
        <v>0</v>
      </c>
      <c r="O30" s="10">
        <f t="shared" si="2"/>
        <v>56.220620765979724</v>
      </c>
    </row>
    <row r="31" spans="1:15" s="1" customFormat="1" ht="114" customHeight="1" outlineLevel="6">
      <c r="A31" s="7" t="s">
        <v>49</v>
      </c>
      <c r="B31" s="11" t="s">
        <v>50</v>
      </c>
      <c r="C31" s="9">
        <f>SUM(D31:F31)</f>
        <v>320193.07</v>
      </c>
      <c r="D31" s="9"/>
      <c r="E31" s="9">
        <v>320193.07</v>
      </c>
      <c r="F31" s="9"/>
      <c r="G31" s="9">
        <f>SUM(H31:J31)</f>
        <v>313640.53</v>
      </c>
      <c r="H31" s="9"/>
      <c r="I31" s="9">
        <v>313640.53</v>
      </c>
      <c r="J31" s="9"/>
      <c r="K31" s="9">
        <f>SUM(L31:N31)</f>
        <v>-6552.539999999979</v>
      </c>
      <c r="L31" s="9">
        <f t="shared" si="12"/>
        <v>0</v>
      </c>
      <c r="M31" s="9">
        <f t="shared" si="12"/>
        <v>-6552.539999999979</v>
      </c>
      <c r="N31" s="9">
        <f t="shared" si="12"/>
        <v>0</v>
      </c>
      <c r="O31" s="10">
        <f t="shared" si="2"/>
        <v>97.95356595319194</v>
      </c>
    </row>
    <row r="32" spans="1:15" s="1" customFormat="1" ht="95.25" customHeight="1" outlineLevel="6">
      <c r="A32" s="12" t="s">
        <v>51</v>
      </c>
      <c r="B32" s="13" t="s">
        <v>52</v>
      </c>
      <c r="C32" s="9">
        <f>SUM(D32:F32)</f>
        <v>2903.3</v>
      </c>
      <c r="D32" s="9"/>
      <c r="E32" s="9"/>
      <c r="F32" s="9">
        <v>2903.3</v>
      </c>
      <c r="G32" s="9">
        <f>SUM(H32:J32)</f>
        <v>32420.4</v>
      </c>
      <c r="H32" s="9"/>
      <c r="I32" s="9"/>
      <c r="J32" s="9">
        <v>32420.4</v>
      </c>
      <c r="K32" s="9">
        <f>SUM(L32:N32)</f>
        <v>29517.100000000002</v>
      </c>
      <c r="L32" s="9">
        <f t="shared" si="12"/>
        <v>0</v>
      </c>
      <c r="M32" s="9">
        <f t="shared" si="12"/>
        <v>0</v>
      </c>
      <c r="N32" s="9">
        <f t="shared" si="12"/>
        <v>29517.100000000002</v>
      </c>
      <c r="O32" s="10">
        <f t="shared" si="2"/>
        <v>1116.6741294389142</v>
      </c>
    </row>
    <row r="33" spans="1:15" s="1" customFormat="1" ht="90.75" customHeight="1" outlineLevel="6">
      <c r="A33" s="12" t="s">
        <v>53</v>
      </c>
      <c r="B33" s="13" t="s">
        <v>54</v>
      </c>
      <c r="C33" s="9">
        <f>SUM(D33:F33)</f>
        <v>3232.09</v>
      </c>
      <c r="D33" s="9"/>
      <c r="E33" s="9"/>
      <c r="F33" s="9">
        <v>3232.09</v>
      </c>
      <c r="G33" s="9">
        <f>SUM(H33:J33)</f>
        <v>15132.06</v>
      </c>
      <c r="H33" s="9"/>
      <c r="I33" s="9"/>
      <c r="J33" s="9">
        <v>15132.06</v>
      </c>
      <c r="K33" s="9">
        <f>SUM(L33:N33)</f>
        <v>11899.97</v>
      </c>
      <c r="L33" s="9">
        <f t="shared" si="12"/>
        <v>0</v>
      </c>
      <c r="M33" s="9">
        <f t="shared" si="12"/>
        <v>0</v>
      </c>
      <c r="N33" s="9">
        <f t="shared" si="12"/>
        <v>11899.97</v>
      </c>
      <c r="O33" s="10">
        <f t="shared" si="2"/>
        <v>468.18188849939196</v>
      </c>
    </row>
    <row r="34" spans="1:15" s="1" customFormat="1" ht="32.25" customHeight="1" outlineLevel="2">
      <c r="A34" s="3" t="s">
        <v>55</v>
      </c>
      <c r="B34" s="4" t="s">
        <v>56</v>
      </c>
      <c r="C34" s="5">
        <f aca="true" t="shared" si="13" ref="C34:J34">SUM(C35)</f>
        <v>736178.54</v>
      </c>
      <c r="D34" s="5">
        <f t="shared" si="13"/>
        <v>0</v>
      </c>
      <c r="E34" s="5">
        <f t="shared" si="13"/>
        <v>277200</v>
      </c>
      <c r="F34" s="5">
        <f t="shared" si="13"/>
        <v>458978.54000000004</v>
      </c>
      <c r="G34" s="5">
        <f t="shared" si="13"/>
        <v>641170.01</v>
      </c>
      <c r="H34" s="5">
        <f t="shared" si="13"/>
        <v>0</v>
      </c>
      <c r="I34" s="5">
        <f t="shared" si="13"/>
        <v>277200</v>
      </c>
      <c r="J34" s="5">
        <f t="shared" si="13"/>
        <v>363970.01</v>
      </c>
      <c r="K34" s="5">
        <f>SUM(K35)</f>
        <v>-95008.53</v>
      </c>
      <c r="L34" s="5">
        <f>SUM(L35)</f>
        <v>0</v>
      </c>
      <c r="M34" s="5">
        <f>SUM(M35)</f>
        <v>0</v>
      </c>
      <c r="N34" s="5">
        <f>SUM(N35)</f>
        <v>-95008.53</v>
      </c>
      <c r="O34" s="6">
        <f t="shared" si="2"/>
        <v>87.09436300601753</v>
      </c>
    </row>
    <row r="35" spans="1:15" s="1" customFormat="1" ht="33" customHeight="1" outlineLevel="4">
      <c r="A35" s="7" t="s">
        <v>57</v>
      </c>
      <c r="B35" s="8" t="s">
        <v>58</v>
      </c>
      <c r="C35" s="9">
        <f>SUM(C36:C37)</f>
        <v>736178.54</v>
      </c>
      <c r="D35" s="9">
        <f aca="true" t="shared" si="14" ref="D35:N35">SUM(D36:D37)</f>
        <v>0</v>
      </c>
      <c r="E35" s="9">
        <f t="shared" si="14"/>
        <v>277200</v>
      </c>
      <c r="F35" s="9">
        <f t="shared" si="14"/>
        <v>458978.54000000004</v>
      </c>
      <c r="G35" s="9">
        <f t="shared" si="14"/>
        <v>641170.01</v>
      </c>
      <c r="H35" s="9">
        <f t="shared" si="14"/>
        <v>0</v>
      </c>
      <c r="I35" s="9">
        <f t="shared" si="14"/>
        <v>277200</v>
      </c>
      <c r="J35" s="9">
        <f t="shared" si="14"/>
        <v>363970.01</v>
      </c>
      <c r="K35" s="9">
        <f t="shared" si="14"/>
        <v>-95008.53</v>
      </c>
      <c r="L35" s="9">
        <f t="shared" si="14"/>
        <v>0</v>
      </c>
      <c r="M35" s="9">
        <f t="shared" si="14"/>
        <v>0</v>
      </c>
      <c r="N35" s="9">
        <f t="shared" si="14"/>
        <v>-95008.53</v>
      </c>
      <c r="O35" s="10">
        <f t="shared" si="2"/>
        <v>87.09436300601753</v>
      </c>
    </row>
    <row r="36" spans="1:15" s="1" customFormat="1" ht="33.75" customHeight="1" outlineLevel="6">
      <c r="A36" s="7" t="s">
        <v>59</v>
      </c>
      <c r="B36" s="8" t="s">
        <v>60</v>
      </c>
      <c r="C36" s="9">
        <f>SUM(D36:F36)</f>
        <v>258008.54</v>
      </c>
      <c r="D36" s="9"/>
      <c r="E36" s="9"/>
      <c r="F36" s="9">
        <v>258008.54</v>
      </c>
      <c r="G36" s="9">
        <f>SUM(H36:J36)</f>
        <v>163000.01</v>
      </c>
      <c r="H36" s="9"/>
      <c r="I36" s="9"/>
      <c r="J36" s="9">
        <v>163000.01</v>
      </c>
      <c r="K36" s="9">
        <f>SUM(L36:N36)</f>
        <v>-95008.53</v>
      </c>
      <c r="L36" s="9">
        <f>SUM(H36-D36)</f>
        <v>0</v>
      </c>
      <c r="M36" s="9">
        <f>SUM(I36-E36)</f>
        <v>0</v>
      </c>
      <c r="N36" s="9">
        <f>SUM(J36-F36)</f>
        <v>-95008.53</v>
      </c>
      <c r="O36" s="10">
        <f t="shared" si="2"/>
        <v>63.17620726817802</v>
      </c>
    </row>
    <row r="37" spans="1:15" s="1" customFormat="1" ht="33.75" customHeight="1" outlineLevel="6">
      <c r="A37" s="7" t="s">
        <v>328</v>
      </c>
      <c r="B37" s="8" t="s">
        <v>327</v>
      </c>
      <c r="C37" s="9">
        <f>SUM(D37:F37)</f>
        <v>478170</v>
      </c>
      <c r="D37" s="9"/>
      <c r="E37" s="9">
        <v>277200</v>
      </c>
      <c r="F37" s="9">
        <v>200970</v>
      </c>
      <c r="G37" s="9">
        <f>SUM(H37:J37)</f>
        <v>478170</v>
      </c>
      <c r="H37" s="9"/>
      <c r="I37" s="9">
        <v>277200</v>
      </c>
      <c r="J37" s="9">
        <v>200970</v>
      </c>
      <c r="K37" s="9">
        <f>SUM(L37:N37)</f>
        <v>0</v>
      </c>
      <c r="L37" s="9">
        <f>SUM(H37-D37)</f>
        <v>0</v>
      </c>
      <c r="M37" s="9">
        <f>SUM(I37-E37)</f>
        <v>0</v>
      </c>
      <c r="N37" s="9">
        <f>SUM(J37-F37)</f>
        <v>0</v>
      </c>
      <c r="O37" s="10">
        <f t="shared" si="2"/>
        <v>100</v>
      </c>
    </row>
    <row r="38" spans="1:15" s="1" customFormat="1" ht="79.5" customHeight="1" outlineLevel="2">
      <c r="A38" s="3" t="s">
        <v>61</v>
      </c>
      <c r="B38" s="4" t="s">
        <v>62</v>
      </c>
      <c r="C38" s="5">
        <f>SUM(C39)</f>
        <v>436995.17</v>
      </c>
      <c r="D38" s="5">
        <f aca="true" t="shared" si="15" ref="D38:N38">SUM(D39)</f>
        <v>0</v>
      </c>
      <c r="E38" s="5">
        <f t="shared" si="15"/>
        <v>0</v>
      </c>
      <c r="F38" s="5">
        <f t="shared" si="15"/>
        <v>436995.17</v>
      </c>
      <c r="G38" s="5">
        <f>SUM(G39)</f>
        <v>987853.2</v>
      </c>
      <c r="H38" s="5">
        <f t="shared" si="15"/>
        <v>0</v>
      </c>
      <c r="I38" s="5">
        <f t="shared" si="15"/>
        <v>0</v>
      </c>
      <c r="J38" s="5">
        <f t="shared" si="15"/>
        <v>987853.2</v>
      </c>
      <c r="K38" s="5">
        <f>SUM(K39)</f>
        <v>550858.03</v>
      </c>
      <c r="L38" s="5">
        <f t="shared" si="15"/>
        <v>0</v>
      </c>
      <c r="M38" s="5">
        <f t="shared" si="15"/>
        <v>0</v>
      </c>
      <c r="N38" s="5">
        <f t="shared" si="15"/>
        <v>550858.03</v>
      </c>
      <c r="O38" s="6">
        <f t="shared" si="2"/>
        <v>226.05586235655645</v>
      </c>
    </row>
    <row r="39" spans="1:15" s="1" customFormat="1" ht="51" customHeight="1" outlineLevel="4">
      <c r="A39" s="7" t="s">
        <v>63</v>
      </c>
      <c r="B39" s="8" t="s">
        <v>64</v>
      </c>
      <c r="C39" s="9">
        <f>SUM(C40+C41)</f>
        <v>436995.17</v>
      </c>
      <c r="D39" s="9">
        <f>SUM(D40+D41)</f>
        <v>0</v>
      </c>
      <c r="E39" s="9">
        <f>SUM(E40+E41)</f>
        <v>0</v>
      </c>
      <c r="F39" s="9">
        <f>SUM(F40+F41)</f>
        <v>436995.17</v>
      </c>
      <c r="G39" s="9">
        <f aca="true" t="shared" si="16" ref="G39:N39">SUM(G40+G41)</f>
        <v>987853.2</v>
      </c>
      <c r="H39" s="9">
        <f t="shared" si="16"/>
        <v>0</v>
      </c>
      <c r="I39" s="9">
        <f t="shared" si="16"/>
        <v>0</v>
      </c>
      <c r="J39" s="9">
        <f t="shared" si="16"/>
        <v>987853.2</v>
      </c>
      <c r="K39" s="9">
        <f t="shared" si="16"/>
        <v>550858.03</v>
      </c>
      <c r="L39" s="9">
        <f t="shared" si="16"/>
        <v>0</v>
      </c>
      <c r="M39" s="9">
        <f t="shared" si="16"/>
        <v>0</v>
      </c>
      <c r="N39" s="9">
        <f t="shared" si="16"/>
        <v>550858.03</v>
      </c>
      <c r="O39" s="10">
        <f t="shared" si="2"/>
        <v>226.05586235655645</v>
      </c>
    </row>
    <row r="40" spans="1:15" s="1" customFormat="1" ht="46.5" customHeight="1" outlineLevel="6">
      <c r="A40" s="7" t="s">
        <v>65</v>
      </c>
      <c r="B40" s="8" t="s">
        <v>66</v>
      </c>
      <c r="C40" s="9">
        <f>SUM(D40:F40)</f>
        <v>355154.47</v>
      </c>
      <c r="D40" s="9"/>
      <c r="E40" s="9"/>
      <c r="F40" s="9">
        <v>355154.47</v>
      </c>
      <c r="G40" s="9">
        <f>SUM(H40:J40)</f>
        <v>500960</v>
      </c>
      <c r="H40" s="9"/>
      <c r="I40" s="9"/>
      <c r="J40" s="9">
        <v>500960</v>
      </c>
      <c r="K40" s="9">
        <f>SUM(L40:N40)</f>
        <v>145805.53000000003</v>
      </c>
      <c r="L40" s="9">
        <f aca="true" t="shared" si="17" ref="L40:N41">SUM(H40-D40)</f>
        <v>0</v>
      </c>
      <c r="M40" s="9">
        <f t="shared" si="17"/>
        <v>0</v>
      </c>
      <c r="N40" s="9">
        <f t="shared" si="17"/>
        <v>145805.53000000003</v>
      </c>
      <c r="O40" s="10">
        <f t="shared" si="2"/>
        <v>141.05411653695364</v>
      </c>
    </row>
    <row r="41" spans="1:15" s="1" customFormat="1" ht="46.5" customHeight="1" outlineLevel="6">
      <c r="A41" s="7" t="s">
        <v>67</v>
      </c>
      <c r="B41" s="11" t="s">
        <v>68</v>
      </c>
      <c r="C41" s="9">
        <f>SUM(D41:F41)</f>
        <v>81840.7</v>
      </c>
      <c r="D41" s="9"/>
      <c r="E41" s="9"/>
      <c r="F41" s="9">
        <v>81840.7</v>
      </c>
      <c r="G41" s="9">
        <f>SUM(H41:J41)</f>
        <v>486893.2</v>
      </c>
      <c r="H41" s="9"/>
      <c r="I41" s="9"/>
      <c r="J41" s="9">
        <v>486893.2</v>
      </c>
      <c r="K41" s="9">
        <f>SUM(L41:N41)</f>
        <v>405052.5</v>
      </c>
      <c r="L41" s="9">
        <f t="shared" si="17"/>
        <v>0</v>
      </c>
      <c r="M41" s="9">
        <f t="shared" si="17"/>
        <v>0</v>
      </c>
      <c r="N41" s="9">
        <f t="shared" si="17"/>
        <v>405052.5</v>
      </c>
      <c r="O41" s="10">
        <f t="shared" si="2"/>
        <v>594.927951496016</v>
      </c>
    </row>
    <row r="42" spans="1:15" s="1" customFormat="1" ht="46.5" customHeight="1" outlineLevel="6">
      <c r="A42" s="3" t="s">
        <v>69</v>
      </c>
      <c r="B42" s="14" t="s">
        <v>70</v>
      </c>
      <c r="C42" s="5">
        <f aca="true" t="shared" si="18" ref="C42:N42">SUM(C43)</f>
        <v>23130.37</v>
      </c>
      <c r="D42" s="5">
        <f t="shared" si="18"/>
        <v>0</v>
      </c>
      <c r="E42" s="5">
        <f t="shared" si="18"/>
        <v>0</v>
      </c>
      <c r="F42" s="5">
        <f t="shared" si="18"/>
        <v>23130.37</v>
      </c>
      <c r="G42" s="5">
        <f t="shared" si="18"/>
        <v>25389</v>
      </c>
      <c r="H42" s="5">
        <f t="shared" si="18"/>
        <v>0</v>
      </c>
      <c r="I42" s="5">
        <f t="shared" si="18"/>
        <v>0</v>
      </c>
      <c r="J42" s="5">
        <f t="shared" si="18"/>
        <v>25389</v>
      </c>
      <c r="K42" s="5">
        <f t="shared" si="18"/>
        <v>2258.630000000001</v>
      </c>
      <c r="L42" s="5">
        <f t="shared" si="18"/>
        <v>0</v>
      </c>
      <c r="M42" s="5">
        <f t="shared" si="18"/>
        <v>0</v>
      </c>
      <c r="N42" s="5">
        <f t="shared" si="18"/>
        <v>2258.630000000001</v>
      </c>
      <c r="O42" s="6">
        <f t="shared" si="2"/>
        <v>109.76478110812755</v>
      </c>
    </row>
    <row r="43" spans="1:15" s="1" customFormat="1" ht="46.5" customHeight="1" outlineLevel="6">
      <c r="A43" s="7" t="s">
        <v>71</v>
      </c>
      <c r="B43" s="11" t="s">
        <v>72</v>
      </c>
      <c r="C43" s="9">
        <f aca="true" t="shared" si="19" ref="C43:N43">SUM(C44)</f>
        <v>23130.37</v>
      </c>
      <c r="D43" s="9">
        <f t="shared" si="19"/>
        <v>0</v>
      </c>
      <c r="E43" s="9">
        <f t="shared" si="19"/>
        <v>0</v>
      </c>
      <c r="F43" s="9">
        <f t="shared" si="19"/>
        <v>23130.37</v>
      </c>
      <c r="G43" s="9">
        <f t="shared" si="19"/>
        <v>25389</v>
      </c>
      <c r="H43" s="9">
        <f t="shared" si="19"/>
        <v>0</v>
      </c>
      <c r="I43" s="9">
        <f t="shared" si="19"/>
        <v>0</v>
      </c>
      <c r="J43" s="9">
        <f t="shared" si="19"/>
        <v>25389</v>
      </c>
      <c r="K43" s="9">
        <f t="shared" si="19"/>
        <v>2258.630000000001</v>
      </c>
      <c r="L43" s="9">
        <f t="shared" si="19"/>
        <v>0</v>
      </c>
      <c r="M43" s="9">
        <f t="shared" si="19"/>
        <v>0</v>
      </c>
      <c r="N43" s="9">
        <f t="shared" si="19"/>
        <v>2258.630000000001</v>
      </c>
      <c r="O43" s="10">
        <f t="shared" si="2"/>
        <v>109.76478110812755</v>
      </c>
    </row>
    <row r="44" spans="1:15" s="1" customFormat="1" ht="36" customHeight="1" outlineLevel="6">
      <c r="A44" s="7" t="s">
        <v>73</v>
      </c>
      <c r="B44" s="11" t="s">
        <v>74</v>
      </c>
      <c r="C44" s="9">
        <f>SUM(D44:F44)</f>
        <v>23130.37</v>
      </c>
      <c r="D44" s="9"/>
      <c r="E44" s="9"/>
      <c r="F44" s="9">
        <v>23130.37</v>
      </c>
      <c r="G44" s="9">
        <f>SUM(H44:J44)</f>
        <v>25389</v>
      </c>
      <c r="H44" s="9"/>
      <c r="I44" s="9"/>
      <c r="J44" s="9">
        <v>25389</v>
      </c>
      <c r="K44" s="9">
        <f>SUM(L44:N44)</f>
        <v>2258.630000000001</v>
      </c>
      <c r="L44" s="9">
        <f>SUM(H44-D44)</f>
        <v>0</v>
      </c>
      <c r="M44" s="9">
        <f>SUM(I44-E44)</f>
        <v>0</v>
      </c>
      <c r="N44" s="9">
        <f>SUM(J44-F44)</f>
        <v>2258.630000000001</v>
      </c>
      <c r="O44" s="10">
        <f t="shared" si="2"/>
        <v>109.76478110812755</v>
      </c>
    </row>
    <row r="45" spans="1:15" s="1" customFormat="1" ht="22.5" customHeight="1" outlineLevel="6">
      <c r="A45" s="15" t="s">
        <v>75</v>
      </c>
      <c r="B45" s="16" t="s">
        <v>76</v>
      </c>
      <c r="C45" s="5">
        <f aca="true" t="shared" si="20" ref="C45:N45">SUM(C46)</f>
        <v>7000</v>
      </c>
      <c r="D45" s="5">
        <f t="shared" si="20"/>
        <v>0</v>
      </c>
      <c r="E45" s="5">
        <f t="shared" si="20"/>
        <v>0</v>
      </c>
      <c r="F45" s="5">
        <f t="shared" si="20"/>
        <v>7000</v>
      </c>
      <c r="G45" s="5">
        <f t="shared" si="20"/>
        <v>0</v>
      </c>
      <c r="H45" s="5">
        <f t="shared" si="20"/>
        <v>0</v>
      </c>
      <c r="I45" s="5">
        <f t="shared" si="20"/>
        <v>0</v>
      </c>
      <c r="J45" s="5">
        <f t="shared" si="20"/>
        <v>0</v>
      </c>
      <c r="K45" s="5">
        <f t="shared" si="20"/>
        <v>-7000</v>
      </c>
      <c r="L45" s="5">
        <f t="shared" si="20"/>
        <v>0</v>
      </c>
      <c r="M45" s="5">
        <f t="shared" si="20"/>
        <v>0</v>
      </c>
      <c r="N45" s="5">
        <f t="shared" si="20"/>
        <v>-7000</v>
      </c>
      <c r="O45" s="6">
        <f t="shared" si="2"/>
        <v>0</v>
      </c>
    </row>
    <row r="46" spans="1:15" s="1" customFormat="1" ht="36" customHeight="1" outlineLevel="6">
      <c r="A46" s="17" t="s">
        <v>77</v>
      </c>
      <c r="B46" s="18" t="s">
        <v>78</v>
      </c>
      <c r="C46" s="9">
        <f aca="true" t="shared" si="21" ref="C46:N46">SUM(C47)</f>
        <v>7000</v>
      </c>
      <c r="D46" s="9">
        <f t="shared" si="21"/>
        <v>0</v>
      </c>
      <c r="E46" s="9">
        <f t="shared" si="21"/>
        <v>0</v>
      </c>
      <c r="F46" s="9">
        <f t="shared" si="21"/>
        <v>7000</v>
      </c>
      <c r="G46" s="9">
        <f t="shared" si="21"/>
        <v>0</v>
      </c>
      <c r="H46" s="9">
        <f t="shared" si="21"/>
        <v>0</v>
      </c>
      <c r="I46" s="9">
        <f t="shared" si="21"/>
        <v>0</v>
      </c>
      <c r="J46" s="9">
        <f t="shared" si="21"/>
        <v>0</v>
      </c>
      <c r="K46" s="9">
        <f t="shared" si="21"/>
        <v>-7000</v>
      </c>
      <c r="L46" s="9">
        <f t="shared" si="21"/>
        <v>0</v>
      </c>
      <c r="M46" s="9">
        <f t="shared" si="21"/>
        <v>0</v>
      </c>
      <c r="N46" s="9">
        <f t="shared" si="21"/>
        <v>-7000</v>
      </c>
      <c r="O46" s="10">
        <f t="shared" si="2"/>
        <v>0</v>
      </c>
    </row>
    <row r="47" spans="1:15" s="1" customFormat="1" ht="36" customHeight="1" outlineLevel="6">
      <c r="A47" s="17" t="s">
        <v>79</v>
      </c>
      <c r="B47" s="18" t="s">
        <v>80</v>
      </c>
      <c r="C47" s="9">
        <f>SUM(D47:F47)</f>
        <v>7000</v>
      </c>
      <c r="D47" s="9"/>
      <c r="E47" s="9"/>
      <c r="F47" s="9">
        <v>7000</v>
      </c>
      <c r="G47" s="9">
        <f>SUM(H47:J47)</f>
        <v>0</v>
      </c>
      <c r="H47" s="9"/>
      <c r="I47" s="9"/>
      <c r="J47" s="9"/>
      <c r="K47" s="9">
        <f>SUM(L47:N47)</f>
        <v>-7000</v>
      </c>
      <c r="L47" s="9">
        <f>SUM(H47-D47)</f>
        <v>0</v>
      </c>
      <c r="M47" s="9">
        <f>SUM(I47-E47)</f>
        <v>0</v>
      </c>
      <c r="N47" s="9">
        <f>SUM(J47-F47)</f>
        <v>-7000</v>
      </c>
      <c r="O47" s="10">
        <f t="shared" si="2"/>
        <v>0</v>
      </c>
    </row>
    <row r="48" spans="1:15" s="1" customFormat="1" ht="62.25" customHeight="1" outlineLevel="2">
      <c r="A48" s="3" t="s">
        <v>81</v>
      </c>
      <c r="B48" s="4" t="s">
        <v>82</v>
      </c>
      <c r="C48" s="5">
        <f aca="true" t="shared" si="22" ref="C48:J48">SUM(C49)</f>
        <v>3185888.8499999996</v>
      </c>
      <c r="D48" s="5">
        <f t="shared" si="22"/>
        <v>0</v>
      </c>
      <c r="E48" s="5">
        <f t="shared" si="22"/>
        <v>0</v>
      </c>
      <c r="F48" s="5">
        <f t="shared" si="22"/>
        <v>3185888.8499999996</v>
      </c>
      <c r="G48" s="5">
        <f t="shared" si="22"/>
        <v>3335507.06</v>
      </c>
      <c r="H48" s="5">
        <f t="shared" si="22"/>
        <v>0</v>
      </c>
      <c r="I48" s="5">
        <f t="shared" si="22"/>
        <v>0</v>
      </c>
      <c r="J48" s="5">
        <f t="shared" si="22"/>
        <v>3335507.06</v>
      </c>
      <c r="K48" s="5">
        <f>SUM(K49)</f>
        <v>149618.2100000003</v>
      </c>
      <c r="L48" s="5">
        <f>SUM(L49)</f>
        <v>0</v>
      </c>
      <c r="M48" s="5">
        <f>SUM(M49)</f>
        <v>0</v>
      </c>
      <c r="N48" s="5">
        <f>SUM(N49)</f>
        <v>149618.2100000003</v>
      </c>
      <c r="O48" s="6">
        <f t="shared" si="2"/>
        <v>104.69627840280744</v>
      </c>
    </row>
    <row r="49" spans="1:15" s="1" customFormat="1" ht="66" customHeight="1" outlineLevel="4">
      <c r="A49" s="7" t="s">
        <v>83</v>
      </c>
      <c r="B49" s="8" t="s">
        <v>84</v>
      </c>
      <c r="C49" s="9">
        <f>SUM(C50:C51)</f>
        <v>3185888.8499999996</v>
      </c>
      <c r="D49" s="9">
        <f>SUM(D50:D51)</f>
        <v>0</v>
      </c>
      <c r="E49" s="9">
        <f>SUM(E50:E51)</f>
        <v>0</v>
      </c>
      <c r="F49" s="9">
        <f>SUM(F50:F51)</f>
        <v>3185888.8499999996</v>
      </c>
      <c r="G49" s="9">
        <f aca="true" t="shared" si="23" ref="G49:N49">SUM(G50:G51)</f>
        <v>3335507.06</v>
      </c>
      <c r="H49" s="9">
        <f t="shared" si="23"/>
        <v>0</v>
      </c>
      <c r="I49" s="9">
        <f t="shared" si="23"/>
        <v>0</v>
      </c>
      <c r="J49" s="9">
        <f t="shared" si="23"/>
        <v>3335507.06</v>
      </c>
      <c r="K49" s="9">
        <f t="shared" si="23"/>
        <v>149618.2100000003</v>
      </c>
      <c r="L49" s="9">
        <f t="shared" si="23"/>
        <v>0</v>
      </c>
      <c r="M49" s="9">
        <f t="shared" si="23"/>
        <v>0</v>
      </c>
      <c r="N49" s="9">
        <f t="shared" si="23"/>
        <v>149618.2100000003</v>
      </c>
      <c r="O49" s="10">
        <f t="shared" si="2"/>
        <v>104.69627840280744</v>
      </c>
    </row>
    <row r="50" spans="1:15" s="1" customFormat="1" ht="50.25" customHeight="1" outlineLevel="6">
      <c r="A50" s="7" t="s">
        <v>85</v>
      </c>
      <c r="B50" s="8" t="s">
        <v>86</v>
      </c>
      <c r="C50" s="9">
        <f>SUM(D50:F50)</f>
        <v>861080.47</v>
      </c>
      <c r="D50" s="9"/>
      <c r="E50" s="9"/>
      <c r="F50" s="9">
        <v>861080.47</v>
      </c>
      <c r="G50" s="9">
        <f>SUM(H50:J50)</f>
        <v>748752.4</v>
      </c>
      <c r="H50" s="9"/>
      <c r="I50" s="9"/>
      <c r="J50" s="9">
        <v>748752.4</v>
      </c>
      <c r="K50" s="9">
        <f>SUM(L50:N50)</f>
        <v>-112328.06999999995</v>
      </c>
      <c r="L50" s="9">
        <f aca="true" t="shared" si="24" ref="L50:N51">SUM(H50-D50)</f>
        <v>0</v>
      </c>
      <c r="M50" s="9">
        <f t="shared" si="24"/>
        <v>0</v>
      </c>
      <c r="N50" s="9">
        <f t="shared" si="24"/>
        <v>-112328.06999999995</v>
      </c>
      <c r="O50" s="10">
        <f t="shared" si="2"/>
        <v>86.95498575179623</v>
      </c>
    </row>
    <row r="51" spans="1:15" s="1" customFormat="1" ht="63" customHeight="1" outlineLevel="6">
      <c r="A51" s="7" t="s">
        <v>87</v>
      </c>
      <c r="B51" s="8" t="s">
        <v>88</v>
      </c>
      <c r="C51" s="9">
        <f>SUM(D51:F51)</f>
        <v>2324808.38</v>
      </c>
      <c r="D51" s="9"/>
      <c r="E51" s="9"/>
      <c r="F51" s="9">
        <v>2324808.38</v>
      </c>
      <c r="G51" s="9">
        <f>SUM(H51:J51)</f>
        <v>2586754.66</v>
      </c>
      <c r="H51" s="9"/>
      <c r="I51" s="9"/>
      <c r="J51" s="9">
        <v>2586754.66</v>
      </c>
      <c r="K51" s="9">
        <f>SUM(L51:N51)</f>
        <v>261946.28000000026</v>
      </c>
      <c r="L51" s="9">
        <f t="shared" si="24"/>
        <v>0</v>
      </c>
      <c r="M51" s="9">
        <f t="shared" si="24"/>
        <v>0</v>
      </c>
      <c r="N51" s="9">
        <f t="shared" si="24"/>
        <v>261946.28000000026</v>
      </c>
      <c r="O51" s="10">
        <f t="shared" si="2"/>
        <v>111.26743529718352</v>
      </c>
    </row>
    <row r="52" spans="1:15" s="1" customFormat="1" ht="21" customHeight="1" outlineLevel="2">
      <c r="A52" s="3" t="s">
        <v>89</v>
      </c>
      <c r="B52" s="4" t="s">
        <v>90</v>
      </c>
      <c r="C52" s="5">
        <f>SUM(C53)</f>
        <v>0</v>
      </c>
      <c r="D52" s="5">
        <f aca="true" t="shared" si="25" ref="D52:N53">SUM(D53)</f>
        <v>0</v>
      </c>
      <c r="E52" s="5">
        <f t="shared" si="25"/>
        <v>0</v>
      </c>
      <c r="F52" s="5">
        <f t="shared" si="25"/>
        <v>0</v>
      </c>
      <c r="G52" s="5">
        <f>SUM(G53)</f>
        <v>0</v>
      </c>
      <c r="H52" s="5">
        <f t="shared" si="25"/>
        <v>0</v>
      </c>
      <c r="I52" s="5">
        <f t="shared" si="25"/>
        <v>0</v>
      </c>
      <c r="J52" s="5">
        <f t="shared" si="25"/>
        <v>0</v>
      </c>
      <c r="K52" s="5">
        <f>SUM(K53)</f>
        <v>0</v>
      </c>
      <c r="L52" s="5">
        <f t="shared" si="25"/>
        <v>0</v>
      </c>
      <c r="M52" s="5">
        <f t="shared" si="25"/>
        <v>0</v>
      </c>
      <c r="N52" s="5">
        <f t="shared" si="25"/>
        <v>0</v>
      </c>
      <c r="O52" s="6" t="e">
        <f t="shared" si="2"/>
        <v>#DIV/0!</v>
      </c>
    </row>
    <row r="53" spans="1:15" s="1" customFormat="1" ht="30.75" customHeight="1" outlineLevel="4">
      <c r="A53" s="7" t="s">
        <v>91</v>
      </c>
      <c r="B53" s="8" t="s">
        <v>92</v>
      </c>
      <c r="C53" s="9">
        <f>SUM(C54)</f>
        <v>0</v>
      </c>
      <c r="D53" s="9">
        <f t="shared" si="25"/>
        <v>0</v>
      </c>
      <c r="E53" s="9">
        <f t="shared" si="25"/>
        <v>0</v>
      </c>
      <c r="F53" s="9">
        <f t="shared" si="25"/>
        <v>0</v>
      </c>
      <c r="G53" s="9">
        <f>SUM(G54)</f>
        <v>0</v>
      </c>
      <c r="H53" s="9">
        <f t="shared" si="25"/>
        <v>0</v>
      </c>
      <c r="I53" s="9">
        <f t="shared" si="25"/>
        <v>0</v>
      </c>
      <c r="J53" s="9">
        <f t="shared" si="25"/>
        <v>0</v>
      </c>
      <c r="K53" s="9">
        <f>SUM(K54)</f>
        <v>0</v>
      </c>
      <c r="L53" s="9">
        <f t="shared" si="25"/>
        <v>0</v>
      </c>
      <c r="M53" s="9">
        <f t="shared" si="25"/>
        <v>0</v>
      </c>
      <c r="N53" s="9">
        <f t="shared" si="25"/>
        <v>0</v>
      </c>
      <c r="O53" s="10" t="e">
        <f t="shared" si="2"/>
        <v>#DIV/0!</v>
      </c>
    </row>
    <row r="54" spans="1:15" s="1" customFormat="1" ht="34.5" customHeight="1" outlineLevel="6">
      <c r="A54" s="7" t="s">
        <v>93</v>
      </c>
      <c r="B54" s="8" t="s">
        <v>94</v>
      </c>
      <c r="C54" s="9">
        <f>SUM(D54:F54)</f>
        <v>0</v>
      </c>
      <c r="D54" s="9"/>
      <c r="E54" s="9"/>
      <c r="F54" s="9"/>
      <c r="G54" s="9">
        <f>SUM(H54:J54)</f>
        <v>0</v>
      </c>
      <c r="H54" s="9"/>
      <c r="I54" s="9"/>
      <c r="J54" s="9"/>
      <c r="K54" s="9">
        <f>SUM(L54:N54)</f>
        <v>0</v>
      </c>
      <c r="L54" s="9">
        <f>SUM(H54-D54)</f>
        <v>0</v>
      </c>
      <c r="M54" s="9">
        <f>SUM(I54-E54)</f>
        <v>0</v>
      </c>
      <c r="N54" s="9">
        <f>SUM(J54-F54)</f>
        <v>0</v>
      </c>
      <c r="O54" s="10" t="e">
        <f t="shared" si="2"/>
        <v>#DIV/0!</v>
      </c>
    </row>
    <row r="55" spans="1:15" s="1" customFormat="1" ht="66.75" customHeight="1" outlineLevel="2">
      <c r="A55" s="3" t="s">
        <v>95</v>
      </c>
      <c r="B55" s="4" t="s">
        <v>96</v>
      </c>
      <c r="C55" s="5">
        <f>SUM(C56)</f>
        <v>1424806.4</v>
      </c>
      <c r="D55" s="5">
        <f aca="true" t="shared" si="26" ref="D55:N56">SUM(D56)</f>
        <v>0</v>
      </c>
      <c r="E55" s="5">
        <f t="shared" si="26"/>
        <v>0</v>
      </c>
      <c r="F55" s="5">
        <f t="shared" si="26"/>
        <v>1424806.4</v>
      </c>
      <c r="G55" s="5">
        <f>SUM(G56)</f>
        <v>704036.76</v>
      </c>
      <c r="H55" s="5">
        <f t="shared" si="26"/>
        <v>0</v>
      </c>
      <c r="I55" s="5">
        <f t="shared" si="26"/>
        <v>0</v>
      </c>
      <c r="J55" s="5">
        <f t="shared" si="26"/>
        <v>704036.76</v>
      </c>
      <c r="K55" s="5">
        <f>SUM(K56)</f>
        <v>-720769.6399999999</v>
      </c>
      <c r="L55" s="5">
        <f t="shared" si="26"/>
        <v>0</v>
      </c>
      <c r="M55" s="5">
        <f t="shared" si="26"/>
        <v>0</v>
      </c>
      <c r="N55" s="5">
        <f t="shared" si="26"/>
        <v>-720769.6399999999</v>
      </c>
      <c r="O55" s="6">
        <f t="shared" si="2"/>
        <v>49.412801626943846</v>
      </c>
    </row>
    <row r="56" spans="1:15" s="1" customFormat="1" ht="50.25" customHeight="1" outlineLevel="4">
      <c r="A56" s="7" t="s">
        <v>97</v>
      </c>
      <c r="B56" s="8" t="s">
        <v>98</v>
      </c>
      <c r="C56" s="9">
        <f>SUM(C57)</f>
        <v>1424806.4</v>
      </c>
      <c r="D56" s="9">
        <f t="shared" si="26"/>
        <v>0</v>
      </c>
      <c r="E56" s="9">
        <f t="shared" si="26"/>
        <v>0</v>
      </c>
      <c r="F56" s="9">
        <f t="shared" si="26"/>
        <v>1424806.4</v>
      </c>
      <c r="G56" s="9">
        <f>SUM(G57)</f>
        <v>704036.76</v>
      </c>
      <c r="H56" s="9">
        <f t="shared" si="26"/>
        <v>0</v>
      </c>
      <c r="I56" s="9">
        <f t="shared" si="26"/>
        <v>0</v>
      </c>
      <c r="J56" s="9">
        <f t="shared" si="26"/>
        <v>704036.76</v>
      </c>
      <c r="K56" s="9">
        <f>SUM(K57)</f>
        <v>-720769.6399999999</v>
      </c>
      <c r="L56" s="9">
        <f t="shared" si="26"/>
        <v>0</v>
      </c>
      <c r="M56" s="9">
        <f t="shared" si="26"/>
        <v>0</v>
      </c>
      <c r="N56" s="9">
        <f t="shared" si="26"/>
        <v>-720769.6399999999</v>
      </c>
      <c r="O56" s="10">
        <f t="shared" si="2"/>
        <v>49.412801626943846</v>
      </c>
    </row>
    <row r="57" spans="1:15" s="1" customFormat="1" ht="18.75" customHeight="1" outlineLevel="6">
      <c r="A57" s="7" t="s">
        <v>99</v>
      </c>
      <c r="B57" s="8" t="s">
        <v>100</v>
      </c>
      <c r="C57" s="9">
        <f>SUM(D57:F57)</f>
        <v>1424806.4</v>
      </c>
      <c r="D57" s="9"/>
      <c r="E57" s="9"/>
      <c r="F57" s="9">
        <v>1424806.4</v>
      </c>
      <c r="G57" s="9">
        <f>SUM(H57:J57)</f>
        <v>704036.76</v>
      </c>
      <c r="H57" s="9"/>
      <c r="I57" s="9"/>
      <c r="J57" s="9">
        <v>704036.76</v>
      </c>
      <c r="K57" s="9">
        <f>SUM(L57:N57)</f>
        <v>-720769.6399999999</v>
      </c>
      <c r="L57" s="9">
        <f>SUM(H57-D57)</f>
        <v>0</v>
      </c>
      <c r="M57" s="9">
        <f>SUM(I57-E57)</f>
        <v>0</v>
      </c>
      <c r="N57" s="9">
        <f>SUM(J57-F57)</f>
        <v>-720769.6399999999</v>
      </c>
      <c r="O57" s="10">
        <f t="shared" si="2"/>
        <v>49.412801626943846</v>
      </c>
    </row>
    <row r="58" spans="1:15" s="1" customFormat="1" ht="18.75" customHeight="1" outlineLevel="6">
      <c r="A58" s="32" t="s">
        <v>89</v>
      </c>
      <c r="B58" s="33" t="s">
        <v>290</v>
      </c>
      <c r="C58" s="5">
        <f>SUM(D58:F58)</f>
        <v>50109</v>
      </c>
      <c r="D58" s="5">
        <f aca="true" t="shared" si="27" ref="D58:F59">SUM(D59)</f>
        <v>0</v>
      </c>
      <c r="E58" s="5">
        <f t="shared" si="27"/>
        <v>0</v>
      </c>
      <c r="F58" s="5">
        <f t="shared" si="27"/>
        <v>50109</v>
      </c>
      <c r="G58" s="5">
        <f>SUM(H58:J58)</f>
        <v>78346</v>
      </c>
      <c r="H58" s="5">
        <f aca="true" t="shared" si="28" ref="H58:J59">SUM(H59)</f>
        <v>0</v>
      </c>
      <c r="I58" s="5">
        <f t="shared" si="28"/>
        <v>0</v>
      </c>
      <c r="J58" s="5">
        <f t="shared" si="28"/>
        <v>78346</v>
      </c>
      <c r="K58" s="5">
        <f>SUM(L58:N58)</f>
        <v>28237</v>
      </c>
      <c r="L58" s="5">
        <f aca="true" t="shared" si="29" ref="L58:N59">SUM(L59)</f>
        <v>0</v>
      </c>
      <c r="M58" s="5">
        <f t="shared" si="29"/>
        <v>0</v>
      </c>
      <c r="N58" s="5">
        <f t="shared" si="29"/>
        <v>28237</v>
      </c>
      <c r="O58" s="6">
        <f t="shared" si="2"/>
        <v>156.35115448322657</v>
      </c>
    </row>
    <row r="59" spans="1:15" s="1" customFormat="1" ht="18.75" customHeight="1" outlineLevel="6">
      <c r="A59" s="32" t="s">
        <v>91</v>
      </c>
      <c r="B59" s="33" t="s">
        <v>291</v>
      </c>
      <c r="C59" s="5">
        <f>SUM(D59:F59)</f>
        <v>50109</v>
      </c>
      <c r="D59" s="5">
        <f t="shared" si="27"/>
        <v>0</v>
      </c>
      <c r="E59" s="5">
        <f t="shared" si="27"/>
        <v>0</v>
      </c>
      <c r="F59" s="5">
        <f t="shared" si="27"/>
        <v>50109</v>
      </c>
      <c r="G59" s="5">
        <f>SUM(H59:J59)</f>
        <v>78346</v>
      </c>
      <c r="H59" s="5">
        <f t="shared" si="28"/>
        <v>0</v>
      </c>
      <c r="I59" s="5">
        <f t="shared" si="28"/>
        <v>0</v>
      </c>
      <c r="J59" s="5">
        <f t="shared" si="28"/>
        <v>78346</v>
      </c>
      <c r="K59" s="5">
        <f>SUM(L59:N59)</f>
        <v>28237</v>
      </c>
      <c r="L59" s="5">
        <f t="shared" si="29"/>
        <v>0</v>
      </c>
      <c r="M59" s="5">
        <f t="shared" si="29"/>
        <v>0</v>
      </c>
      <c r="N59" s="5">
        <f t="shared" si="29"/>
        <v>28237</v>
      </c>
      <c r="O59" s="6">
        <f t="shared" si="2"/>
        <v>156.35115448322657</v>
      </c>
    </row>
    <row r="60" spans="1:15" s="1" customFormat="1" ht="18.75" customHeight="1" outlineLevel="6">
      <c r="A60" s="30" t="s">
        <v>292</v>
      </c>
      <c r="B60" s="31" t="s">
        <v>293</v>
      </c>
      <c r="C60" s="9">
        <f>SUM(D60:F60)</f>
        <v>50109</v>
      </c>
      <c r="D60" s="9"/>
      <c r="E60" s="9"/>
      <c r="F60" s="9">
        <v>50109</v>
      </c>
      <c r="G60" s="9">
        <f>SUM(H60:J60)</f>
        <v>78346</v>
      </c>
      <c r="H60" s="9"/>
      <c r="I60" s="9"/>
      <c r="J60" s="9">
        <v>78346</v>
      </c>
      <c r="K60" s="9">
        <f>SUM(L60:N60)</f>
        <v>28237</v>
      </c>
      <c r="L60" s="9">
        <f>SUM(H60-D60)</f>
        <v>0</v>
      </c>
      <c r="M60" s="9">
        <f>SUM(I60-E60)</f>
        <v>0</v>
      </c>
      <c r="N60" s="9">
        <f>SUM(J60-F60)</f>
        <v>28237</v>
      </c>
      <c r="O60" s="10">
        <f t="shared" si="2"/>
        <v>156.35115448322657</v>
      </c>
    </row>
    <row r="61" spans="1:16" s="1" customFormat="1" ht="112.5" customHeight="1" outlineLevel="1">
      <c r="A61" s="3" t="s">
        <v>101</v>
      </c>
      <c r="B61" s="4" t="s">
        <v>102</v>
      </c>
      <c r="C61" s="5">
        <f>SUM(C62+C69+C65)</f>
        <v>45765.17</v>
      </c>
      <c r="D61" s="5">
        <f aca="true" t="shared" si="30" ref="D61:N61">SUM(D62+D69+D65)</f>
        <v>0</v>
      </c>
      <c r="E61" s="5">
        <f t="shared" si="30"/>
        <v>0</v>
      </c>
      <c r="F61" s="5">
        <f t="shared" si="30"/>
        <v>45765.17</v>
      </c>
      <c r="G61" s="5">
        <f t="shared" si="30"/>
        <v>40643.55</v>
      </c>
      <c r="H61" s="5">
        <f t="shared" si="30"/>
        <v>0</v>
      </c>
      <c r="I61" s="5">
        <f t="shared" si="30"/>
        <v>0</v>
      </c>
      <c r="J61" s="5">
        <f t="shared" si="30"/>
        <v>40643.55</v>
      </c>
      <c r="K61" s="5">
        <f t="shared" si="30"/>
        <v>-5121.620000000001</v>
      </c>
      <c r="L61" s="5">
        <f t="shared" si="30"/>
        <v>0</v>
      </c>
      <c r="M61" s="5">
        <f t="shared" si="30"/>
        <v>0</v>
      </c>
      <c r="N61" s="5">
        <f t="shared" si="30"/>
        <v>-5121.620000000001</v>
      </c>
      <c r="O61" s="6">
        <f t="shared" si="2"/>
        <v>88.80891297901877</v>
      </c>
      <c r="P61" s="76"/>
    </row>
    <row r="62" spans="1:15" s="1" customFormat="1" ht="33.75" customHeight="1" outlineLevel="2">
      <c r="A62" s="3" t="s">
        <v>103</v>
      </c>
      <c r="B62" s="4" t="s">
        <v>104</v>
      </c>
      <c r="C62" s="5">
        <f>SUM(C63)</f>
        <v>27744.3</v>
      </c>
      <c r="D62" s="5">
        <f aca="true" t="shared" si="31" ref="D62:N63">SUM(D63)</f>
        <v>0</v>
      </c>
      <c r="E62" s="5">
        <f t="shared" si="31"/>
        <v>0</v>
      </c>
      <c r="F62" s="5">
        <f t="shared" si="31"/>
        <v>27744.3</v>
      </c>
      <c r="G62" s="5">
        <f>SUM(G63)</f>
        <v>27495.05</v>
      </c>
      <c r="H62" s="5">
        <f t="shared" si="31"/>
        <v>0</v>
      </c>
      <c r="I62" s="5">
        <f t="shared" si="31"/>
        <v>0</v>
      </c>
      <c r="J62" s="5">
        <f t="shared" si="31"/>
        <v>27495.05</v>
      </c>
      <c r="K62" s="5">
        <f>SUM(K63)</f>
        <v>-249.25</v>
      </c>
      <c r="L62" s="5">
        <f t="shared" si="31"/>
        <v>0</v>
      </c>
      <c r="M62" s="5">
        <f t="shared" si="31"/>
        <v>0</v>
      </c>
      <c r="N62" s="5">
        <f t="shared" si="31"/>
        <v>-249.25</v>
      </c>
      <c r="O62" s="6">
        <f t="shared" si="2"/>
        <v>99.10161726913276</v>
      </c>
    </row>
    <row r="63" spans="1:15" s="1" customFormat="1" ht="66" customHeight="1" outlineLevel="4">
      <c r="A63" s="17" t="s">
        <v>105</v>
      </c>
      <c r="B63" s="18" t="s">
        <v>106</v>
      </c>
      <c r="C63" s="9">
        <f>SUM(C64)</f>
        <v>27744.3</v>
      </c>
      <c r="D63" s="9">
        <f t="shared" si="31"/>
        <v>0</v>
      </c>
      <c r="E63" s="9">
        <f t="shared" si="31"/>
        <v>0</v>
      </c>
      <c r="F63" s="9">
        <f t="shared" si="31"/>
        <v>27744.3</v>
      </c>
      <c r="G63" s="9">
        <f>SUM(G64)</f>
        <v>27495.05</v>
      </c>
      <c r="H63" s="9">
        <f t="shared" si="31"/>
        <v>0</v>
      </c>
      <c r="I63" s="9">
        <f t="shared" si="31"/>
        <v>0</v>
      </c>
      <c r="J63" s="9">
        <f t="shared" si="31"/>
        <v>27495.05</v>
      </c>
      <c r="K63" s="9">
        <f>SUM(K64)</f>
        <v>-249.25</v>
      </c>
      <c r="L63" s="9">
        <f t="shared" si="31"/>
        <v>0</v>
      </c>
      <c r="M63" s="9">
        <f t="shared" si="31"/>
        <v>0</v>
      </c>
      <c r="N63" s="9">
        <f t="shared" si="31"/>
        <v>-249.25</v>
      </c>
      <c r="O63" s="10">
        <f t="shared" si="2"/>
        <v>99.10161726913276</v>
      </c>
    </row>
    <row r="64" spans="1:15" s="1" customFormat="1" ht="34.5" customHeight="1" outlineLevel="6">
      <c r="A64" s="17" t="s">
        <v>107</v>
      </c>
      <c r="B64" s="19" t="s">
        <v>108</v>
      </c>
      <c r="C64" s="9">
        <f>SUM(D64:F64)</f>
        <v>27744.3</v>
      </c>
      <c r="D64" s="9"/>
      <c r="E64" s="9"/>
      <c r="F64" s="9">
        <v>27744.3</v>
      </c>
      <c r="G64" s="9">
        <f>SUM(H64:J64)</f>
        <v>27495.05</v>
      </c>
      <c r="H64" s="9"/>
      <c r="I64" s="9"/>
      <c r="J64" s="9">
        <v>27495.05</v>
      </c>
      <c r="K64" s="9">
        <f>SUM(L64:N64)</f>
        <v>-249.25</v>
      </c>
      <c r="L64" s="9">
        <f>SUM(H64-D64)</f>
        <v>0</v>
      </c>
      <c r="M64" s="9">
        <f>SUM(I64-E64)</f>
        <v>0</v>
      </c>
      <c r="N64" s="9">
        <f>SUM(J64-F64)</f>
        <v>-249.25</v>
      </c>
      <c r="O64" s="10">
        <f t="shared" si="2"/>
        <v>99.10161726913276</v>
      </c>
    </row>
    <row r="65" spans="1:15" s="1" customFormat="1" ht="34.5" customHeight="1" outlineLevel="6">
      <c r="A65" s="32" t="s">
        <v>333</v>
      </c>
      <c r="B65" s="69" t="s">
        <v>329</v>
      </c>
      <c r="C65" s="5">
        <f>SUM(C66)</f>
        <v>18020.870000000003</v>
      </c>
      <c r="D65" s="5">
        <f aca="true" t="shared" si="32" ref="D65:N65">SUM(D66)</f>
        <v>0</v>
      </c>
      <c r="E65" s="5">
        <f t="shared" si="32"/>
        <v>0</v>
      </c>
      <c r="F65" s="5">
        <f t="shared" si="32"/>
        <v>18020.870000000003</v>
      </c>
      <c r="G65" s="5">
        <f t="shared" si="32"/>
        <v>13148.5</v>
      </c>
      <c r="H65" s="5">
        <f t="shared" si="32"/>
        <v>0</v>
      </c>
      <c r="I65" s="5">
        <f t="shared" si="32"/>
        <v>0</v>
      </c>
      <c r="J65" s="5">
        <f t="shared" si="32"/>
        <v>13148.5</v>
      </c>
      <c r="K65" s="5">
        <f t="shared" si="32"/>
        <v>-4872.370000000001</v>
      </c>
      <c r="L65" s="5">
        <f t="shared" si="32"/>
        <v>0</v>
      </c>
      <c r="M65" s="5">
        <f t="shared" si="32"/>
        <v>0</v>
      </c>
      <c r="N65" s="5">
        <f t="shared" si="32"/>
        <v>-4872.370000000001</v>
      </c>
      <c r="O65" s="6">
        <f t="shared" si="2"/>
        <v>72.96262611072605</v>
      </c>
    </row>
    <row r="66" spans="1:15" s="1" customFormat="1" ht="34.5" customHeight="1" outlineLevel="6">
      <c r="A66" s="32" t="s">
        <v>334</v>
      </c>
      <c r="B66" s="69" t="s">
        <v>330</v>
      </c>
      <c r="C66" s="5">
        <f>SUM(C67:C68)</f>
        <v>18020.870000000003</v>
      </c>
      <c r="D66" s="5">
        <f aca="true" t="shared" si="33" ref="D66:N66">SUM(D67:D68)</f>
        <v>0</v>
      </c>
      <c r="E66" s="5">
        <f t="shared" si="33"/>
        <v>0</v>
      </c>
      <c r="F66" s="5">
        <f t="shared" si="33"/>
        <v>18020.870000000003</v>
      </c>
      <c r="G66" s="5">
        <f t="shared" si="33"/>
        <v>13148.5</v>
      </c>
      <c r="H66" s="5">
        <f t="shared" si="33"/>
        <v>0</v>
      </c>
      <c r="I66" s="5">
        <f t="shared" si="33"/>
        <v>0</v>
      </c>
      <c r="J66" s="5">
        <f t="shared" si="33"/>
        <v>13148.5</v>
      </c>
      <c r="K66" s="5">
        <f t="shared" si="33"/>
        <v>-4872.370000000001</v>
      </c>
      <c r="L66" s="5">
        <f t="shared" si="33"/>
        <v>0</v>
      </c>
      <c r="M66" s="5">
        <f t="shared" si="33"/>
        <v>0</v>
      </c>
      <c r="N66" s="5">
        <f t="shared" si="33"/>
        <v>-4872.370000000001</v>
      </c>
      <c r="O66" s="6">
        <f t="shared" si="2"/>
        <v>72.96262611072605</v>
      </c>
    </row>
    <row r="67" spans="1:15" s="1" customFormat="1" ht="34.5" customHeight="1" outlineLevel="6">
      <c r="A67" s="30" t="s">
        <v>335</v>
      </c>
      <c r="B67" s="70" t="s">
        <v>331</v>
      </c>
      <c r="C67" s="9">
        <f>SUM(D67:F67)</f>
        <v>9398.44</v>
      </c>
      <c r="D67" s="9"/>
      <c r="E67" s="9"/>
      <c r="F67" s="9">
        <v>9398.44</v>
      </c>
      <c r="G67" s="9">
        <f>SUM(H67:J67)</f>
        <v>0</v>
      </c>
      <c r="H67" s="9"/>
      <c r="I67" s="9"/>
      <c r="J67" s="9"/>
      <c r="K67" s="9">
        <f>SUM(L67:N67)</f>
        <v>-9398.44</v>
      </c>
      <c r="L67" s="9">
        <f>SUM(H67-D67)</f>
        <v>0</v>
      </c>
      <c r="M67" s="9">
        <f>SUM(I67-E67)</f>
        <v>0</v>
      </c>
      <c r="N67" s="9">
        <f>SUM(J67-F67)</f>
        <v>-9398.44</v>
      </c>
      <c r="O67" s="10">
        <f t="shared" si="2"/>
        <v>0</v>
      </c>
    </row>
    <row r="68" spans="1:15" s="1" customFormat="1" ht="34.5" customHeight="1" outlineLevel="6">
      <c r="A68" s="30" t="s">
        <v>336</v>
      </c>
      <c r="B68" s="70" t="s">
        <v>332</v>
      </c>
      <c r="C68" s="9">
        <f>SUM(D68:F68)</f>
        <v>8622.43</v>
      </c>
      <c r="D68" s="9"/>
      <c r="E68" s="9"/>
      <c r="F68" s="9">
        <v>8622.43</v>
      </c>
      <c r="G68" s="9">
        <f>SUM(H68:J68)</f>
        <v>13148.5</v>
      </c>
      <c r="H68" s="9"/>
      <c r="I68" s="9"/>
      <c r="J68" s="9">
        <v>13148.5</v>
      </c>
      <c r="K68" s="9">
        <f>SUM(L68:N68)</f>
        <v>4526.07</v>
      </c>
      <c r="L68" s="9">
        <f>SUM(H68-D68)</f>
        <v>0</v>
      </c>
      <c r="M68" s="9">
        <f>SUM(I68-E68)</f>
        <v>0</v>
      </c>
      <c r="N68" s="9">
        <f>SUM(J68-F68)</f>
        <v>4526.07</v>
      </c>
      <c r="O68" s="10">
        <f t="shared" si="2"/>
        <v>152.49181495239742</v>
      </c>
    </row>
    <row r="69" spans="1:15" s="1" customFormat="1" ht="36.75" customHeight="1" outlineLevel="6">
      <c r="A69" s="3" t="s">
        <v>109</v>
      </c>
      <c r="B69" s="14" t="s">
        <v>110</v>
      </c>
      <c r="C69" s="5">
        <f aca="true" t="shared" si="34" ref="C69:N69">SUM(C70)</f>
        <v>0</v>
      </c>
      <c r="D69" s="5">
        <f t="shared" si="34"/>
        <v>0</v>
      </c>
      <c r="E69" s="5">
        <f t="shared" si="34"/>
        <v>0</v>
      </c>
      <c r="F69" s="5">
        <f t="shared" si="34"/>
        <v>0</v>
      </c>
      <c r="G69" s="5">
        <f t="shared" si="34"/>
        <v>0</v>
      </c>
      <c r="H69" s="5">
        <f t="shared" si="34"/>
        <v>0</v>
      </c>
      <c r="I69" s="5">
        <f t="shared" si="34"/>
        <v>0</v>
      </c>
      <c r="J69" s="5">
        <f t="shared" si="34"/>
        <v>0</v>
      </c>
      <c r="K69" s="5">
        <f t="shared" si="34"/>
        <v>0</v>
      </c>
      <c r="L69" s="5">
        <f t="shared" si="34"/>
        <v>0</v>
      </c>
      <c r="M69" s="5">
        <f t="shared" si="34"/>
        <v>0</v>
      </c>
      <c r="N69" s="5">
        <f t="shared" si="34"/>
        <v>0</v>
      </c>
      <c r="O69" s="10" t="e">
        <f t="shared" si="2"/>
        <v>#DIV/0!</v>
      </c>
    </row>
    <row r="70" spans="1:15" s="1" customFormat="1" ht="36" customHeight="1" outlineLevel="6">
      <c r="A70" s="7" t="s">
        <v>111</v>
      </c>
      <c r="B70" s="11" t="s">
        <v>112</v>
      </c>
      <c r="C70" s="9">
        <f>SUM(C71:C72)</f>
        <v>0</v>
      </c>
      <c r="D70" s="9">
        <f>SUM(D71:D72)</f>
        <v>0</v>
      </c>
      <c r="E70" s="9">
        <f>SUM(E71:E72)</f>
        <v>0</v>
      </c>
      <c r="F70" s="9">
        <f>SUM(F71:F72)</f>
        <v>0</v>
      </c>
      <c r="G70" s="9">
        <f aca="true" t="shared" si="35" ref="G70:N70">SUM(G71:G72)</f>
        <v>0</v>
      </c>
      <c r="H70" s="9">
        <f t="shared" si="35"/>
        <v>0</v>
      </c>
      <c r="I70" s="9">
        <f t="shared" si="35"/>
        <v>0</v>
      </c>
      <c r="J70" s="9">
        <f t="shared" si="35"/>
        <v>0</v>
      </c>
      <c r="K70" s="9">
        <f t="shared" si="35"/>
        <v>0</v>
      </c>
      <c r="L70" s="9">
        <f t="shared" si="35"/>
        <v>0</v>
      </c>
      <c r="M70" s="9">
        <f t="shared" si="35"/>
        <v>0</v>
      </c>
      <c r="N70" s="9">
        <f t="shared" si="35"/>
        <v>0</v>
      </c>
      <c r="O70" s="10" t="e">
        <f t="shared" si="2"/>
        <v>#DIV/0!</v>
      </c>
    </row>
    <row r="71" spans="1:15" s="1" customFormat="1" ht="36.75" customHeight="1" outlineLevel="6">
      <c r="A71" s="7" t="s">
        <v>113</v>
      </c>
      <c r="B71" s="11" t="s">
        <v>114</v>
      </c>
      <c r="C71" s="9">
        <f aca="true" t="shared" si="36" ref="C71:C76">SUM(D71:F71)</f>
        <v>0</v>
      </c>
      <c r="D71" s="9"/>
      <c r="E71" s="9"/>
      <c r="F71" s="9"/>
      <c r="G71" s="9">
        <f aca="true" t="shared" si="37" ref="G71:G76">SUM(H71:J71)</f>
        <v>0</v>
      </c>
      <c r="H71" s="9"/>
      <c r="I71" s="9"/>
      <c r="J71" s="9"/>
      <c r="K71" s="9">
        <f aca="true" t="shared" si="38" ref="K71:K76">SUM(L71:N71)</f>
        <v>0</v>
      </c>
      <c r="L71" s="9">
        <f aca="true" t="shared" si="39" ref="L71:N72">SUM(H71-D71)</f>
        <v>0</v>
      </c>
      <c r="M71" s="9">
        <f t="shared" si="39"/>
        <v>0</v>
      </c>
      <c r="N71" s="9">
        <f t="shared" si="39"/>
        <v>0</v>
      </c>
      <c r="O71" s="10" t="e">
        <f t="shared" si="2"/>
        <v>#DIV/0!</v>
      </c>
    </row>
    <row r="72" spans="1:15" s="1" customFormat="1" ht="51" customHeight="1" outlineLevel="6">
      <c r="A72" s="7" t="s">
        <v>115</v>
      </c>
      <c r="B72" s="11" t="s">
        <v>116</v>
      </c>
      <c r="C72" s="9">
        <f t="shared" si="36"/>
        <v>0</v>
      </c>
      <c r="D72" s="9"/>
      <c r="E72" s="9"/>
      <c r="F72" s="9"/>
      <c r="G72" s="9">
        <f t="shared" si="37"/>
        <v>0</v>
      </c>
      <c r="H72" s="9"/>
      <c r="I72" s="9"/>
      <c r="J72" s="9"/>
      <c r="K72" s="9">
        <f t="shared" si="38"/>
        <v>0</v>
      </c>
      <c r="L72" s="9">
        <f t="shared" si="39"/>
        <v>0</v>
      </c>
      <c r="M72" s="9">
        <f t="shared" si="39"/>
        <v>0</v>
      </c>
      <c r="N72" s="9">
        <f t="shared" si="39"/>
        <v>0</v>
      </c>
      <c r="O72" s="10" t="e">
        <f t="shared" si="2"/>
        <v>#DIV/0!</v>
      </c>
    </row>
    <row r="73" spans="1:16" s="1" customFormat="1" ht="51" customHeight="1" outlineLevel="6">
      <c r="A73" s="32" t="s">
        <v>294</v>
      </c>
      <c r="B73" s="33" t="s">
        <v>295</v>
      </c>
      <c r="C73" s="5">
        <f t="shared" si="36"/>
        <v>10025</v>
      </c>
      <c r="D73" s="5">
        <f aca="true" t="shared" si="40" ref="D73:F75">SUM(D74)</f>
        <v>0</v>
      </c>
      <c r="E73" s="5">
        <f t="shared" si="40"/>
        <v>0</v>
      </c>
      <c r="F73" s="5">
        <f t="shared" si="40"/>
        <v>10025</v>
      </c>
      <c r="G73" s="5">
        <f t="shared" si="37"/>
        <v>8100</v>
      </c>
      <c r="H73" s="5">
        <f aca="true" t="shared" si="41" ref="H73:J75">SUM(H74)</f>
        <v>0</v>
      </c>
      <c r="I73" s="5">
        <f t="shared" si="41"/>
        <v>0</v>
      </c>
      <c r="J73" s="5">
        <f t="shared" si="41"/>
        <v>8100</v>
      </c>
      <c r="K73" s="5">
        <f t="shared" si="38"/>
        <v>-1925</v>
      </c>
      <c r="L73" s="5">
        <f aca="true" t="shared" si="42" ref="L73:N75">SUM(L74)</f>
        <v>0</v>
      </c>
      <c r="M73" s="5">
        <f t="shared" si="42"/>
        <v>0</v>
      </c>
      <c r="N73" s="5">
        <f t="shared" si="42"/>
        <v>-1925</v>
      </c>
      <c r="O73" s="6">
        <f t="shared" si="2"/>
        <v>80.79800498753117</v>
      </c>
      <c r="P73" s="76"/>
    </row>
    <row r="74" spans="1:15" s="1" customFormat="1" ht="51" customHeight="1" outlineLevel="6">
      <c r="A74" s="32" t="s">
        <v>296</v>
      </c>
      <c r="B74" s="33" t="s">
        <v>297</v>
      </c>
      <c r="C74" s="5">
        <f t="shared" si="36"/>
        <v>10025</v>
      </c>
      <c r="D74" s="5">
        <f t="shared" si="40"/>
        <v>0</v>
      </c>
      <c r="E74" s="5">
        <f t="shared" si="40"/>
        <v>0</v>
      </c>
      <c r="F74" s="5">
        <f t="shared" si="40"/>
        <v>10025</v>
      </c>
      <c r="G74" s="5">
        <f t="shared" si="37"/>
        <v>8100</v>
      </c>
      <c r="H74" s="5">
        <f t="shared" si="41"/>
        <v>0</v>
      </c>
      <c r="I74" s="5">
        <f t="shared" si="41"/>
        <v>0</v>
      </c>
      <c r="J74" s="5">
        <f t="shared" si="41"/>
        <v>8100</v>
      </c>
      <c r="K74" s="5">
        <f t="shared" si="38"/>
        <v>-1925</v>
      </c>
      <c r="L74" s="5">
        <f t="shared" si="42"/>
        <v>0</v>
      </c>
      <c r="M74" s="5">
        <f t="shared" si="42"/>
        <v>0</v>
      </c>
      <c r="N74" s="5">
        <f t="shared" si="42"/>
        <v>-1925</v>
      </c>
      <c r="O74" s="6">
        <f t="shared" si="2"/>
        <v>80.79800498753117</v>
      </c>
    </row>
    <row r="75" spans="1:15" s="1" customFormat="1" ht="51" customHeight="1" outlineLevel="6">
      <c r="A75" s="32" t="s">
        <v>298</v>
      </c>
      <c r="B75" s="33" t="s">
        <v>299</v>
      </c>
      <c r="C75" s="5">
        <f t="shared" si="36"/>
        <v>10025</v>
      </c>
      <c r="D75" s="5">
        <f t="shared" si="40"/>
        <v>0</v>
      </c>
      <c r="E75" s="5">
        <f t="shared" si="40"/>
        <v>0</v>
      </c>
      <c r="F75" s="5">
        <f t="shared" si="40"/>
        <v>10025</v>
      </c>
      <c r="G75" s="5">
        <f t="shared" si="37"/>
        <v>8100</v>
      </c>
      <c r="H75" s="5">
        <f t="shared" si="41"/>
        <v>0</v>
      </c>
      <c r="I75" s="5">
        <f t="shared" si="41"/>
        <v>0</v>
      </c>
      <c r="J75" s="5">
        <f t="shared" si="41"/>
        <v>8100</v>
      </c>
      <c r="K75" s="5">
        <f t="shared" si="38"/>
        <v>-1925</v>
      </c>
      <c r="L75" s="5">
        <f t="shared" si="42"/>
        <v>0</v>
      </c>
      <c r="M75" s="5">
        <f t="shared" si="42"/>
        <v>0</v>
      </c>
      <c r="N75" s="5">
        <f t="shared" si="42"/>
        <v>-1925</v>
      </c>
      <c r="O75" s="6">
        <f t="shared" si="2"/>
        <v>80.79800498753117</v>
      </c>
    </row>
    <row r="76" spans="1:15" s="1" customFormat="1" ht="51" customHeight="1" outlineLevel="6">
      <c r="A76" s="30" t="s">
        <v>300</v>
      </c>
      <c r="B76" s="31" t="s">
        <v>301</v>
      </c>
      <c r="C76" s="9">
        <f t="shared" si="36"/>
        <v>10025</v>
      </c>
      <c r="D76" s="9"/>
      <c r="E76" s="9"/>
      <c r="F76" s="9">
        <v>10025</v>
      </c>
      <c r="G76" s="9">
        <f t="shared" si="37"/>
        <v>8100</v>
      </c>
      <c r="H76" s="9"/>
      <c r="I76" s="9"/>
      <c r="J76" s="9">
        <v>8100</v>
      </c>
      <c r="K76" s="9">
        <f t="shared" si="38"/>
        <v>-1925</v>
      </c>
      <c r="L76" s="9">
        <f>SUM(H76-D76)</f>
        <v>0</v>
      </c>
      <c r="M76" s="9">
        <f>SUM(I76-E76)</f>
        <v>0</v>
      </c>
      <c r="N76" s="9">
        <f>SUM(J76-F76)</f>
        <v>-1925</v>
      </c>
      <c r="O76" s="10">
        <f t="shared" si="2"/>
        <v>80.79800498753117</v>
      </c>
    </row>
    <row r="77" spans="1:16" s="1" customFormat="1" ht="66.75" customHeight="1" outlineLevel="6">
      <c r="A77" s="32" t="s">
        <v>337</v>
      </c>
      <c r="B77" s="33" t="s">
        <v>338</v>
      </c>
      <c r="C77" s="5">
        <f>SUM(C78+C81+C85)</f>
        <v>84992.98</v>
      </c>
      <c r="D77" s="5">
        <f aca="true" t="shared" si="43" ref="D77:N77">SUM(D78+D81+D85)</f>
        <v>0</v>
      </c>
      <c r="E77" s="5">
        <f t="shared" si="43"/>
        <v>18500</v>
      </c>
      <c r="F77" s="5">
        <f t="shared" si="43"/>
        <v>66492.98</v>
      </c>
      <c r="G77" s="5">
        <f t="shared" si="43"/>
        <v>26020.23</v>
      </c>
      <c r="H77" s="5">
        <f t="shared" si="43"/>
        <v>0</v>
      </c>
      <c r="I77" s="5">
        <f t="shared" si="43"/>
        <v>0</v>
      </c>
      <c r="J77" s="5">
        <f t="shared" si="43"/>
        <v>26020.23</v>
      </c>
      <c r="K77" s="5">
        <f t="shared" si="43"/>
        <v>-58972.75</v>
      </c>
      <c r="L77" s="5">
        <f t="shared" si="43"/>
        <v>0</v>
      </c>
      <c r="M77" s="5">
        <f t="shared" si="43"/>
        <v>-18500</v>
      </c>
      <c r="N77" s="5">
        <f t="shared" si="43"/>
        <v>-40472.75</v>
      </c>
      <c r="O77" s="6">
        <f t="shared" si="2"/>
        <v>30.614563696907677</v>
      </c>
      <c r="P77" s="76"/>
    </row>
    <row r="78" spans="1:15" s="1" customFormat="1" ht="66.75" customHeight="1" outlineLevel="6">
      <c r="A78" s="68" t="s">
        <v>371</v>
      </c>
      <c r="B78" s="75" t="s">
        <v>372</v>
      </c>
      <c r="C78" s="5">
        <f>SUM(C79)</f>
        <v>18500</v>
      </c>
      <c r="D78" s="5">
        <f aca="true" t="shared" si="44" ref="D78:N78">SUM(D79)</f>
        <v>0</v>
      </c>
      <c r="E78" s="5">
        <f t="shared" si="44"/>
        <v>18500</v>
      </c>
      <c r="F78" s="5">
        <f t="shared" si="44"/>
        <v>0</v>
      </c>
      <c r="G78" s="5">
        <f t="shared" si="44"/>
        <v>0</v>
      </c>
      <c r="H78" s="5">
        <f t="shared" si="44"/>
        <v>0</v>
      </c>
      <c r="I78" s="5">
        <f t="shared" si="44"/>
        <v>0</v>
      </c>
      <c r="J78" s="5">
        <f t="shared" si="44"/>
        <v>0</v>
      </c>
      <c r="K78" s="5">
        <f t="shared" si="44"/>
        <v>-18500</v>
      </c>
      <c r="L78" s="5">
        <f t="shared" si="44"/>
        <v>0</v>
      </c>
      <c r="M78" s="5">
        <f t="shared" si="44"/>
        <v>-18500</v>
      </c>
      <c r="N78" s="5">
        <f t="shared" si="44"/>
        <v>0</v>
      </c>
      <c r="O78" s="6">
        <f t="shared" si="2"/>
        <v>0</v>
      </c>
    </row>
    <row r="79" spans="1:15" s="1" customFormat="1" ht="66.75" customHeight="1" outlineLevel="6">
      <c r="A79" s="68" t="s">
        <v>373</v>
      </c>
      <c r="B79" s="75" t="s">
        <v>374</v>
      </c>
      <c r="C79" s="5">
        <f>SUM(C80)</f>
        <v>18500</v>
      </c>
      <c r="D79" s="5">
        <f aca="true" t="shared" si="45" ref="D79:N79">SUM(D80)</f>
        <v>0</v>
      </c>
      <c r="E79" s="5">
        <f t="shared" si="45"/>
        <v>18500</v>
      </c>
      <c r="F79" s="5">
        <f t="shared" si="45"/>
        <v>0</v>
      </c>
      <c r="G79" s="5">
        <f t="shared" si="45"/>
        <v>0</v>
      </c>
      <c r="H79" s="5">
        <f t="shared" si="45"/>
        <v>0</v>
      </c>
      <c r="I79" s="5">
        <f t="shared" si="45"/>
        <v>0</v>
      </c>
      <c r="J79" s="5">
        <f t="shared" si="45"/>
        <v>0</v>
      </c>
      <c r="K79" s="5">
        <f t="shared" si="45"/>
        <v>-18500</v>
      </c>
      <c r="L79" s="5">
        <f t="shared" si="45"/>
        <v>0</v>
      </c>
      <c r="M79" s="5">
        <f t="shared" si="45"/>
        <v>-18500</v>
      </c>
      <c r="N79" s="5">
        <f t="shared" si="45"/>
        <v>0</v>
      </c>
      <c r="O79" s="6">
        <f t="shared" si="2"/>
        <v>0</v>
      </c>
    </row>
    <row r="80" spans="1:15" s="1" customFormat="1" ht="66.75" customHeight="1" outlineLevel="6">
      <c r="A80" s="73" t="s">
        <v>375</v>
      </c>
      <c r="B80" s="74" t="s">
        <v>376</v>
      </c>
      <c r="C80" s="9">
        <f>SUM(D80:F80)</f>
        <v>18500</v>
      </c>
      <c r="D80" s="9"/>
      <c r="E80" s="9">
        <v>18500</v>
      </c>
      <c r="F80" s="9"/>
      <c r="G80" s="9">
        <f>SUM(H80:J80)</f>
        <v>0</v>
      </c>
      <c r="H80" s="9"/>
      <c r="I80" s="9"/>
      <c r="J80" s="9"/>
      <c r="K80" s="9">
        <f>SUM(L80:N80)</f>
        <v>-18500</v>
      </c>
      <c r="L80" s="9">
        <f>SUM(H80-D80)</f>
        <v>0</v>
      </c>
      <c r="M80" s="9">
        <f>SUM(I80-E80)</f>
        <v>-18500</v>
      </c>
      <c r="N80" s="9">
        <f>SUM(J80-F80)</f>
        <v>0</v>
      </c>
      <c r="O80" s="10">
        <f t="shared" si="2"/>
        <v>0</v>
      </c>
    </row>
    <row r="81" spans="1:15" s="1" customFormat="1" ht="31.5" outlineLevel="6">
      <c r="A81" s="32" t="s">
        <v>339</v>
      </c>
      <c r="B81" s="33" t="s">
        <v>340</v>
      </c>
      <c r="C81" s="5">
        <f>SUM(C82)</f>
        <v>66492.98</v>
      </c>
      <c r="D81" s="5">
        <f aca="true" t="shared" si="46" ref="D81:N81">SUM(D82)</f>
        <v>0</v>
      </c>
      <c r="E81" s="5">
        <f t="shared" si="46"/>
        <v>0</v>
      </c>
      <c r="F81" s="5">
        <f t="shared" si="46"/>
        <v>66492.98</v>
      </c>
      <c r="G81" s="5">
        <f t="shared" si="46"/>
        <v>18020.23</v>
      </c>
      <c r="H81" s="5">
        <f t="shared" si="46"/>
        <v>0</v>
      </c>
      <c r="I81" s="5">
        <f t="shared" si="46"/>
        <v>0</v>
      </c>
      <c r="J81" s="5">
        <f t="shared" si="46"/>
        <v>18020.23</v>
      </c>
      <c r="K81" s="5">
        <f t="shared" si="46"/>
        <v>-48472.75</v>
      </c>
      <c r="L81" s="5">
        <f t="shared" si="46"/>
        <v>0</v>
      </c>
      <c r="M81" s="5">
        <f t="shared" si="46"/>
        <v>0</v>
      </c>
      <c r="N81" s="5">
        <f t="shared" si="46"/>
        <v>-48472.75</v>
      </c>
      <c r="O81" s="6">
        <f t="shared" si="2"/>
        <v>27.100951107921468</v>
      </c>
    </row>
    <row r="82" spans="1:15" s="1" customFormat="1" ht="47.25" outlineLevel="6">
      <c r="A82" s="32" t="s">
        <v>341</v>
      </c>
      <c r="B82" s="33" t="s">
        <v>342</v>
      </c>
      <c r="C82" s="9">
        <f>SUM(C83:C84)</f>
        <v>66492.98</v>
      </c>
      <c r="D82" s="9">
        <f aca="true" t="shared" si="47" ref="D82:N82">SUM(D83:D84)</f>
        <v>0</v>
      </c>
      <c r="E82" s="9">
        <f t="shared" si="47"/>
        <v>0</v>
      </c>
      <c r="F82" s="9">
        <f t="shared" si="47"/>
        <v>66492.98</v>
      </c>
      <c r="G82" s="9">
        <f t="shared" si="47"/>
        <v>18020.23</v>
      </c>
      <c r="H82" s="9">
        <f t="shared" si="47"/>
        <v>0</v>
      </c>
      <c r="I82" s="9">
        <f t="shared" si="47"/>
        <v>0</v>
      </c>
      <c r="J82" s="9">
        <f t="shared" si="47"/>
        <v>18020.23</v>
      </c>
      <c r="K82" s="9">
        <f t="shared" si="47"/>
        <v>-48472.75</v>
      </c>
      <c r="L82" s="9">
        <f t="shared" si="47"/>
        <v>0</v>
      </c>
      <c r="M82" s="9">
        <f t="shared" si="47"/>
        <v>0</v>
      </c>
      <c r="N82" s="9">
        <f t="shared" si="47"/>
        <v>-48472.75</v>
      </c>
      <c r="O82" s="10">
        <f t="shared" si="2"/>
        <v>27.100951107921468</v>
      </c>
    </row>
    <row r="83" spans="1:15" s="1" customFormat="1" ht="15.75" outlineLevel="6">
      <c r="A83" s="30" t="s">
        <v>343</v>
      </c>
      <c r="B83" s="34" t="s">
        <v>344</v>
      </c>
      <c r="C83" s="9">
        <f>SUM(D83:F83)</f>
        <v>0</v>
      </c>
      <c r="D83" s="9"/>
      <c r="E83" s="9"/>
      <c r="F83" s="9"/>
      <c r="G83" s="9">
        <f>SUM(H83:J83)</f>
        <v>7000</v>
      </c>
      <c r="H83" s="9"/>
      <c r="I83" s="9"/>
      <c r="J83" s="9">
        <v>7000</v>
      </c>
      <c r="K83" s="9">
        <f>SUM(L83:N83)</f>
        <v>7000</v>
      </c>
      <c r="L83" s="9">
        <f>SUM(H83-D83)</f>
        <v>0</v>
      </c>
      <c r="M83" s="9">
        <f>SUM(I83-E83)</f>
        <v>0</v>
      </c>
      <c r="N83" s="9">
        <f>SUM(J83-F83)</f>
        <v>7000</v>
      </c>
      <c r="O83" s="10" t="e">
        <f t="shared" si="2"/>
        <v>#DIV/0!</v>
      </c>
    </row>
    <row r="84" spans="1:15" s="1" customFormat="1" ht="31.5" outlineLevel="6">
      <c r="A84" s="30" t="s">
        <v>345</v>
      </c>
      <c r="B84" s="31" t="s">
        <v>346</v>
      </c>
      <c r="C84" s="9">
        <f>SUM(D84:F84)</f>
        <v>66492.98</v>
      </c>
      <c r="D84" s="9"/>
      <c r="E84" s="9"/>
      <c r="F84" s="9">
        <v>66492.98</v>
      </c>
      <c r="G84" s="9">
        <f>SUM(H84:J84)</f>
        <v>11020.23</v>
      </c>
      <c r="H84" s="9"/>
      <c r="I84" s="9"/>
      <c r="J84" s="9">
        <v>11020.23</v>
      </c>
      <c r="K84" s="9">
        <f>SUM(L84:N84)</f>
        <v>-55472.75</v>
      </c>
      <c r="L84" s="9">
        <f>SUM(H84-D84)</f>
        <v>0</v>
      </c>
      <c r="M84" s="9">
        <f>SUM(I84-E84)</f>
        <v>0</v>
      </c>
      <c r="N84" s="9">
        <f>SUM(J84-F84)</f>
        <v>-55472.75</v>
      </c>
      <c r="O84" s="10">
        <f t="shared" si="2"/>
        <v>16.573524002082625</v>
      </c>
    </row>
    <row r="85" spans="1:15" s="1" customFormat="1" ht="63" outlineLevel="6">
      <c r="A85" s="32" t="s">
        <v>347</v>
      </c>
      <c r="B85" s="33" t="s">
        <v>348</v>
      </c>
      <c r="C85" s="5">
        <f>SUM(C86)</f>
        <v>0</v>
      </c>
      <c r="D85" s="5">
        <f aca="true" t="shared" si="48" ref="D85:N86">SUM(D86)</f>
        <v>0</v>
      </c>
      <c r="E85" s="5">
        <f t="shared" si="48"/>
        <v>0</v>
      </c>
      <c r="F85" s="5">
        <f t="shared" si="48"/>
        <v>0</v>
      </c>
      <c r="G85" s="5">
        <f t="shared" si="48"/>
        <v>8000</v>
      </c>
      <c r="H85" s="5">
        <f t="shared" si="48"/>
        <v>0</v>
      </c>
      <c r="I85" s="5">
        <f t="shared" si="48"/>
        <v>0</v>
      </c>
      <c r="J85" s="5">
        <f t="shared" si="48"/>
        <v>8000</v>
      </c>
      <c r="K85" s="5">
        <f t="shared" si="48"/>
        <v>8000</v>
      </c>
      <c r="L85" s="5">
        <f t="shared" si="48"/>
        <v>0</v>
      </c>
      <c r="M85" s="5">
        <f t="shared" si="48"/>
        <v>0</v>
      </c>
      <c r="N85" s="5">
        <f t="shared" si="48"/>
        <v>8000</v>
      </c>
      <c r="O85" s="6" t="e">
        <f t="shared" si="2"/>
        <v>#DIV/0!</v>
      </c>
    </row>
    <row r="86" spans="1:15" s="1" customFormat="1" ht="47.25" outlineLevel="6">
      <c r="A86" s="32" t="s">
        <v>349</v>
      </c>
      <c r="B86" s="33" t="s">
        <v>350</v>
      </c>
      <c r="C86" s="5">
        <f>SUM(C87)</f>
        <v>0</v>
      </c>
      <c r="D86" s="5">
        <f t="shared" si="48"/>
        <v>0</v>
      </c>
      <c r="E86" s="5">
        <f t="shared" si="48"/>
        <v>0</v>
      </c>
      <c r="F86" s="5">
        <f t="shared" si="48"/>
        <v>0</v>
      </c>
      <c r="G86" s="5">
        <f t="shared" si="48"/>
        <v>8000</v>
      </c>
      <c r="H86" s="5">
        <f t="shared" si="48"/>
        <v>0</v>
      </c>
      <c r="I86" s="5">
        <f t="shared" si="48"/>
        <v>0</v>
      </c>
      <c r="J86" s="5">
        <f t="shared" si="48"/>
        <v>8000</v>
      </c>
      <c r="K86" s="5">
        <f t="shared" si="48"/>
        <v>8000</v>
      </c>
      <c r="L86" s="5">
        <f t="shared" si="48"/>
        <v>0</v>
      </c>
      <c r="M86" s="5">
        <f t="shared" si="48"/>
        <v>0</v>
      </c>
      <c r="N86" s="5">
        <f t="shared" si="48"/>
        <v>8000</v>
      </c>
      <c r="O86" s="6" t="e">
        <f t="shared" si="2"/>
        <v>#DIV/0!</v>
      </c>
    </row>
    <row r="87" spans="1:15" s="1" customFormat="1" ht="31.5" outlineLevel="6">
      <c r="A87" s="30" t="s">
        <v>351</v>
      </c>
      <c r="B87" s="31" t="s">
        <v>352</v>
      </c>
      <c r="C87" s="9">
        <f>SUM(D87:F87)</f>
        <v>0</v>
      </c>
      <c r="D87" s="9"/>
      <c r="E87" s="9"/>
      <c r="F87" s="9"/>
      <c r="G87" s="9">
        <f>SUM(H87:J87)</f>
        <v>8000</v>
      </c>
      <c r="H87" s="9"/>
      <c r="I87" s="9"/>
      <c r="J87" s="9">
        <v>8000</v>
      </c>
      <c r="K87" s="9">
        <f>SUM(L87:N87)</f>
        <v>8000</v>
      </c>
      <c r="L87" s="9">
        <f>SUM(H87-D87)</f>
        <v>0</v>
      </c>
      <c r="M87" s="9">
        <f>SUM(I87-E87)</f>
        <v>0</v>
      </c>
      <c r="N87" s="9">
        <f>SUM(J87-F87)</f>
        <v>8000</v>
      </c>
      <c r="O87" s="10" t="e">
        <f t="shared" si="2"/>
        <v>#DIV/0!</v>
      </c>
    </row>
    <row r="88" spans="1:16" s="1" customFormat="1" ht="66" customHeight="1" outlineLevel="1">
      <c r="A88" s="3" t="s">
        <v>117</v>
      </c>
      <c r="B88" s="4" t="s">
        <v>118</v>
      </c>
      <c r="C88" s="5">
        <f>SUM(C89)</f>
        <v>1454837.9</v>
      </c>
      <c r="D88" s="5">
        <f aca="true" t="shared" si="49" ref="D88:N89">SUM(D89)</f>
        <v>0</v>
      </c>
      <c r="E88" s="5">
        <f t="shared" si="49"/>
        <v>0</v>
      </c>
      <c r="F88" s="5">
        <f t="shared" si="49"/>
        <v>1454837.9</v>
      </c>
      <c r="G88" s="5">
        <f>SUM(G89)</f>
        <v>1307572.4</v>
      </c>
      <c r="H88" s="5">
        <f t="shared" si="49"/>
        <v>0</v>
      </c>
      <c r="I88" s="5">
        <f t="shared" si="49"/>
        <v>0</v>
      </c>
      <c r="J88" s="5">
        <f t="shared" si="49"/>
        <v>1307572.4</v>
      </c>
      <c r="K88" s="5">
        <f>SUM(K89)</f>
        <v>-147265.5</v>
      </c>
      <c r="L88" s="5">
        <f t="shared" si="49"/>
        <v>0</v>
      </c>
      <c r="M88" s="5">
        <f t="shared" si="49"/>
        <v>0</v>
      </c>
      <c r="N88" s="5">
        <f t="shared" si="49"/>
        <v>-147265.5</v>
      </c>
      <c r="O88" s="6">
        <f t="shared" si="2"/>
        <v>89.87753206044468</v>
      </c>
      <c r="P88" s="76"/>
    </row>
    <row r="89" spans="1:15" s="1" customFormat="1" ht="64.5" customHeight="1" outlineLevel="2">
      <c r="A89" s="3" t="s">
        <v>119</v>
      </c>
      <c r="B89" s="4" t="s">
        <v>120</v>
      </c>
      <c r="C89" s="5">
        <f>SUM(C90)</f>
        <v>1454837.9</v>
      </c>
      <c r="D89" s="5">
        <f t="shared" si="49"/>
        <v>0</v>
      </c>
      <c r="E89" s="5">
        <f t="shared" si="49"/>
        <v>0</v>
      </c>
      <c r="F89" s="5">
        <f t="shared" si="49"/>
        <v>1454837.9</v>
      </c>
      <c r="G89" s="5">
        <f>SUM(G90)</f>
        <v>1307572.4</v>
      </c>
      <c r="H89" s="5">
        <f t="shared" si="49"/>
        <v>0</v>
      </c>
      <c r="I89" s="5">
        <f t="shared" si="49"/>
        <v>0</v>
      </c>
      <c r="J89" s="5">
        <f t="shared" si="49"/>
        <v>1307572.4</v>
      </c>
      <c r="K89" s="5">
        <f>SUM(K90)</f>
        <v>-147265.5</v>
      </c>
      <c r="L89" s="5">
        <f t="shared" si="49"/>
        <v>0</v>
      </c>
      <c r="M89" s="5">
        <f t="shared" si="49"/>
        <v>0</v>
      </c>
      <c r="N89" s="5">
        <f t="shared" si="49"/>
        <v>-147265.5</v>
      </c>
      <c r="O89" s="6">
        <f t="shared" si="2"/>
        <v>89.87753206044468</v>
      </c>
    </row>
    <row r="90" spans="1:15" s="1" customFormat="1" ht="64.5" customHeight="1" outlineLevel="4">
      <c r="A90" s="7" t="s">
        <v>121</v>
      </c>
      <c r="B90" s="8" t="s">
        <v>122</v>
      </c>
      <c r="C90" s="9">
        <f>SUM(C91:C92)</f>
        <v>1454837.9</v>
      </c>
      <c r="D90" s="9">
        <f>SUM(D91:D92)</f>
        <v>0</v>
      </c>
      <c r="E90" s="9">
        <f>SUM(E91:E92)</f>
        <v>0</v>
      </c>
      <c r="F90" s="9">
        <f>SUM(F91:F92)</f>
        <v>1454837.9</v>
      </c>
      <c r="G90" s="9">
        <f aca="true" t="shared" si="50" ref="G90:N90">SUM(G91:G92)</f>
        <v>1307572.4</v>
      </c>
      <c r="H90" s="9">
        <f t="shared" si="50"/>
        <v>0</v>
      </c>
      <c r="I90" s="9">
        <f t="shared" si="50"/>
        <v>0</v>
      </c>
      <c r="J90" s="9">
        <f t="shared" si="50"/>
        <v>1307572.4</v>
      </c>
      <c r="K90" s="9">
        <f t="shared" si="50"/>
        <v>-147265.5</v>
      </c>
      <c r="L90" s="9">
        <f t="shared" si="50"/>
        <v>0</v>
      </c>
      <c r="M90" s="9">
        <f t="shared" si="50"/>
        <v>0</v>
      </c>
      <c r="N90" s="9">
        <f t="shared" si="50"/>
        <v>-147265.5</v>
      </c>
      <c r="O90" s="10">
        <f t="shared" si="2"/>
        <v>89.87753206044468</v>
      </c>
    </row>
    <row r="91" spans="1:15" s="1" customFormat="1" ht="50.25" customHeight="1" outlineLevel="6">
      <c r="A91" s="7" t="s">
        <v>123</v>
      </c>
      <c r="B91" s="8" t="s">
        <v>124</v>
      </c>
      <c r="C91" s="9">
        <f>SUM(D91:F91)</f>
        <v>1302000</v>
      </c>
      <c r="D91" s="9"/>
      <c r="E91" s="9"/>
      <c r="F91" s="9">
        <v>1302000</v>
      </c>
      <c r="G91" s="9">
        <f>SUM(H91:J91)</f>
        <v>1255000</v>
      </c>
      <c r="H91" s="9"/>
      <c r="I91" s="9"/>
      <c r="J91" s="9">
        <v>1255000</v>
      </c>
      <c r="K91" s="9">
        <f>SUM(L91:N91)</f>
        <v>-47000</v>
      </c>
      <c r="L91" s="9">
        <f aca="true" t="shared" si="51" ref="L91:N92">SUM(H91-D91)</f>
        <v>0</v>
      </c>
      <c r="M91" s="9">
        <f t="shared" si="51"/>
        <v>0</v>
      </c>
      <c r="N91" s="9">
        <f t="shared" si="51"/>
        <v>-47000</v>
      </c>
      <c r="O91" s="10">
        <f t="shared" si="2"/>
        <v>96.39016897081413</v>
      </c>
    </row>
    <row r="92" spans="1:15" s="1" customFormat="1" ht="114" customHeight="1" outlineLevel="6">
      <c r="A92" s="7" t="s">
        <v>125</v>
      </c>
      <c r="B92" s="8" t="s">
        <v>126</v>
      </c>
      <c r="C92" s="9">
        <f>SUM(D92:F92)</f>
        <v>152837.9</v>
      </c>
      <c r="D92" s="9"/>
      <c r="E92" s="9"/>
      <c r="F92" s="9">
        <v>152837.9</v>
      </c>
      <c r="G92" s="9">
        <f>SUM(H92:J92)</f>
        <v>52572.4</v>
      </c>
      <c r="H92" s="9"/>
      <c r="I92" s="9"/>
      <c r="J92" s="9">
        <v>52572.4</v>
      </c>
      <c r="K92" s="9">
        <f>SUM(L92:N92)</f>
        <v>-100265.5</v>
      </c>
      <c r="L92" s="9">
        <f t="shared" si="51"/>
        <v>0</v>
      </c>
      <c r="M92" s="9">
        <f t="shared" si="51"/>
        <v>0</v>
      </c>
      <c r="N92" s="9">
        <f t="shared" si="51"/>
        <v>-100265.5</v>
      </c>
      <c r="O92" s="10">
        <f t="shared" si="2"/>
        <v>34.39748910446951</v>
      </c>
    </row>
    <row r="93" spans="1:16" s="1" customFormat="1" ht="48.75" customHeight="1" outlineLevel="1">
      <c r="A93" s="3" t="s">
        <v>127</v>
      </c>
      <c r="B93" s="4" t="s">
        <v>128</v>
      </c>
      <c r="C93" s="5">
        <f>SUM(C94+C100)</f>
        <v>461155.91000000003</v>
      </c>
      <c r="D93" s="5">
        <f>SUM(D94+D100)</f>
        <v>0</v>
      </c>
      <c r="E93" s="5">
        <f>SUM(E94+E100)</f>
        <v>185664.41</v>
      </c>
      <c r="F93" s="5">
        <f>SUM(F94+F100)</f>
        <v>275491.5</v>
      </c>
      <c r="G93" s="5">
        <f aca="true" t="shared" si="52" ref="G93:N93">SUM(G94+G100)</f>
        <v>319906.7</v>
      </c>
      <c r="H93" s="5">
        <f t="shared" si="52"/>
        <v>0</v>
      </c>
      <c r="I93" s="5">
        <f t="shared" si="52"/>
        <v>148475.7</v>
      </c>
      <c r="J93" s="5">
        <f t="shared" si="52"/>
        <v>171431</v>
      </c>
      <c r="K93" s="5">
        <f t="shared" si="52"/>
        <v>-141249.21</v>
      </c>
      <c r="L93" s="5">
        <f t="shared" si="52"/>
        <v>0</v>
      </c>
      <c r="M93" s="5">
        <f t="shared" si="52"/>
        <v>-37188.70999999999</v>
      </c>
      <c r="N93" s="5">
        <f t="shared" si="52"/>
        <v>-104060.5</v>
      </c>
      <c r="O93" s="6">
        <f t="shared" si="2"/>
        <v>69.37061697853986</v>
      </c>
      <c r="P93" s="76"/>
    </row>
    <row r="94" spans="1:15" s="1" customFormat="1" ht="48" customHeight="1" outlineLevel="2">
      <c r="A94" s="3" t="s">
        <v>129</v>
      </c>
      <c r="B94" s="4" t="s">
        <v>130</v>
      </c>
      <c r="C94" s="5">
        <f>SUM(C95+C97)</f>
        <v>242909.41</v>
      </c>
      <c r="D94" s="5">
        <f>SUM(D95+D97)</f>
        <v>0</v>
      </c>
      <c r="E94" s="5">
        <f>SUM(E95+E97)</f>
        <v>185664.41</v>
      </c>
      <c r="F94" s="5">
        <f>SUM(F95+F97)</f>
        <v>57245</v>
      </c>
      <c r="G94" s="5">
        <f aca="true" t="shared" si="53" ref="G94:N94">SUM(G95+G97)</f>
        <v>148475.7</v>
      </c>
      <c r="H94" s="5">
        <f t="shared" si="53"/>
        <v>0</v>
      </c>
      <c r="I94" s="5">
        <f t="shared" si="53"/>
        <v>148475.7</v>
      </c>
      <c r="J94" s="5">
        <f t="shared" si="53"/>
        <v>0</v>
      </c>
      <c r="K94" s="5">
        <f t="shared" si="53"/>
        <v>-94433.70999999999</v>
      </c>
      <c r="L94" s="5">
        <f t="shared" si="53"/>
        <v>0</v>
      </c>
      <c r="M94" s="5">
        <f t="shared" si="53"/>
        <v>-37188.70999999999</v>
      </c>
      <c r="N94" s="5">
        <f t="shared" si="53"/>
        <v>-57245</v>
      </c>
      <c r="O94" s="6">
        <f t="shared" si="2"/>
        <v>61.12389799966992</v>
      </c>
    </row>
    <row r="95" spans="1:15" s="1" customFormat="1" ht="31.5" customHeight="1" outlineLevel="4">
      <c r="A95" s="7" t="s">
        <v>131</v>
      </c>
      <c r="B95" s="8" t="s">
        <v>132</v>
      </c>
      <c r="C95" s="9">
        <f aca="true" t="shared" si="54" ref="C95:J95">SUM(C96:C96)</f>
        <v>57245</v>
      </c>
      <c r="D95" s="9">
        <f t="shared" si="54"/>
        <v>0</v>
      </c>
      <c r="E95" s="9">
        <f t="shared" si="54"/>
        <v>0</v>
      </c>
      <c r="F95" s="9">
        <f t="shared" si="54"/>
        <v>57245</v>
      </c>
      <c r="G95" s="9">
        <f t="shared" si="54"/>
        <v>0</v>
      </c>
      <c r="H95" s="9">
        <f t="shared" si="54"/>
        <v>0</v>
      </c>
      <c r="I95" s="9">
        <f t="shared" si="54"/>
        <v>0</v>
      </c>
      <c r="J95" s="9">
        <f t="shared" si="54"/>
        <v>0</v>
      </c>
      <c r="K95" s="9">
        <f>SUM(K96:K96)</f>
        <v>-57245</v>
      </c>
      <c r="L95" s="9">
        <f>SUM(L96:L96)</f>
        <v>0</v>
      </c>
      <c r="M95" s="9">
        <f>SUM(M96:M96)</f>
        <v>0</v>
      </c>
      <c r="N95" s="9">
        <f>SUM(N96:N96)</f>
        <v>-57245</v>
      </c>
      <c r="O95" s="10">
        <f t="shared" si="2"/>
        <v>0</v>
      </c>
    </row>
    <row r="96" spans="1:15" s="1" customFormat="1" ht="47.25" customHeight="1" outlineLevel="6">
      <c r="A96" s="7" t="s">
        <v>133</v>
      </c>
      <c r="B96" s="8" t="s">
        <v>134</v>
      </c>
      <c r="C96" s="9">
        <f>SUM(D96:F96)</f>
        <v>57245</v>
      </c>
      <c r="D96" s="9"/>
      <c r="E96" s="9"/>
      <c r="F96" s="9">
        <v>57245</v>
      </c>
      <c r="G96" s="9">
        <f>SUM(H96:J96)</f>
        <v>0</v>
      </c>
      <c r="H96" s="9"/>
      <c r="I96" s="9"/>
      <c r="J96" s="9"/>
      <c r="K96" s="9">
        <f>SUM(L96:N96)</f>
        <v>-57245</v>
      </c>
      <c r="L96" s="9">
        <f>SUM(H96-D96)</f>
        <v>0</v>
      </c>
      <c r="M96" s="9">
        <f>SUM(I96-E96)</f>
        <v>0</v>
      </c>
      <c r="N96" s="9">
        <f>SUM(J96-F96)</f>
        <v>-57245</v>
      </c>
      <c r="O96" s="10">
        <f t="shared" si="2"/>
        <v>0</v>
      </c>
    </row>
    <row r="97" spans="1:15" s="1" customFormat="1" ht="48.75" customHeight="1" outlineLevel="4">
      <c r="A97" s="7" t="s">
        <v>135</v>
      </c>
      <c r="B97" s="8" t="s">
        <v>136</v>
      </c>
      <c r="C97" s="9">
        <f>SUM(C98:C99)</f>
        <v>185664.41</v>
      </c>
      <c r="D97" s="9">
        <f>SUM(D98:D99)</f>
        <v>0</v>
      </c>
      <c r="E97" s="9">
        <f>SUM(E98:E99)</f>
        <v>185664.41</v>
      </c>
      <c r="F97" s="9">
        <f>SUM(F98:F99)</f>
        <v>0</v>
      </c>
      <c r="G97" s="9">
        <f aca="true" t="shared" si="55" ref="G97:N97">SUM(G98:G99)</f>
        <v>148475.7</v>
      </c>
      <c r="H97" s="9">
        <f t="shared" si="55"/>
        <v>0</v>
      </c>
      <c r="I97" s="9">
        <f t="shared" si="55"/>
        <v>148475.7</v>
      </c>
      <c r="J97" s="9">
        <f t="shared" si="55"/>
        <v>0</v>
      </c>
      <c r="K97" s="9">
        <f t="shared" si="55"/>
        <v>-37188.70999999999</v>
      </c>
      <c r="L97" s="9">
        <f t="shared" si="55"/>
        <v>0</v>
      </c>
      <c r="M97" s="9">
        <f t="shared" si="55"/>
        <v>-37188.70999999999</v>
      </c>
      <c r="N97" s="9">
        <f t="shared" si="55"/>
        <v>0</v>
      </c>
      <c r="O97" s="10">
        <f t="shared" si="2"/>
        <v>79.96993069377163</v>
      </c>
    </row>
    <row r="98" spans="1:15" s="1" customFormat="1" ht="48.75" customHeight="1" outlineLevel="4">
      <c r="A98" s="7" t="s">
        <v>133</v>
      </c>
      <c r="B98" s="11" t="s">
        <v>137</v>
      </c>
      <c r="C98" s="9">
        <f>SUM(D98:F98)</f>
        <v>0</v>
      </c>
      <c r="D98" s="9"/>
      <c r="E98" s="9"/>
      <c r="F98" s="9"/>
      <c r="G98" s="9">
        <f>SUM(H98:J98)</f>
        <v>0</v>
      </c>
      <c r="H98" s="9"/>
      <c r="I98" s="9"/>
      <c r="J98" s="9"/>
      <c r="K98" s="9">
        <f>SUM(L98:N98)</f>
        <v>0</v>
      </c>
      <c r="L98" s="9">
        <f aca="true" t="shared" si="56" ref="L98:N99">SUM(H98-D98)</f>
        <v>0</v>
      </c>
      <c r="M98" s="9">
        <f t="shared" si="56"/>
        <v>0</v>
      </c>
      <c r="N98" s="9">
        <f t="shared" si="56"/>
        <v>0</v>
      </c>
      <c r="O98" s="10" t="e">
        <f t="shared" si="2"/>
        <v>#DIV/0!</v>
      </c>
    </row>
    <row r="99" spans="1:15" s="1" customFormat="1" ht="63" customHeight="1" outlineLevel="6">
      <c r="A99" s="7" t="s">
        <v>138</v>
      </c>
      <c r="B99" s="8" t="s">
        <v>139</v>
      </c>
      <c r="C99" s="9">
        <f>SUM(D99:F99)</f>
        <v>185664.41</v>
      </c>
      <c r="D99" s="9"/>
      <c r="E99" s="9">
        <v>185664.41</v>
      </c>
      <c r="F99" s="9"/>
      <c r="G99" s="9">
        <f>SUM(H99:J99)</f>
        <v>148475.7</v>
      </c>
      <c r="H99" s="9"/>
      <c r="I99" s="9">
        <v>148475.7</v>
      </c>
      <c r="J99" s="9"/>
      <c r="K99" s="9">
        <f>SUM(L99:N99)</f>
        <v>-37188.70999999999</v>
      </c>
      <c r="L99" s="9">
        <f t="shared" si="56"/>
        <v>0</v>
      </c>
      <c r="M99" s="9">
        <f t="shared" si="56"/>
        <v>-37188.70999999999</v>
      </c>
      <c r="N99" s="9">
        <f t="shared" si="56"/>
        <v>0</v>
      </c>
      <c r="O99" s="10">
        <f t="shared" si="2"/>
        <v>79.96993069377163</v>
      </c>
    </row>
    <row r="100" spans="1:15" s="1" customFormat="1" ht="67.5" customHeight="1" outlineLevel="2">
      <c r="A100" s="3" t="s">
        <v>140</v>
      </c>
      <c r="B100" s="4" t="s">
        <v>141</v>
      </c>
      <c r="C100" s="5">
        <f aca="true" t="shared" si="57" ref="C100:J100">SUM(C101)</f>
        <v>218246.5</v>
      </c>
      <c r="D100" s="5">
        <f t="shared" si="57"/>
        <v>0</v>
      </c>
      <c r="E100" s="5">
        <f t="shared" si="57"/>
        <v>0</v>
      </c>
      <c r="F100" s="5">
        <f t="shared" si="57"/>
        <v>218246.5</v>
      </c>
      <c r="G100" s="5">
        <f t="shared" si="57"/>
        <v>171431</v>
      </c>
      <c r="H100" s="5">
        <f t="shared" si="57"/>
        <v>0</v>
      </c>
      <c r="I100" s="5">
        <f t="shared" si="57"/>
        <v>0</v>
      </c>
      <c r="J100" s="5">
        <f t="shared" si="57"/>
        <v>171431</v>
      </c>
      <c r="K100" s="5">
        <f>SUM(K101)</f>
        <v>-46815.5</v>
      </c>
      <c r="L100" s="5">
        <f>SUM(L101)</f>
        <v>0</v>
      </c>
      <c r="M100" s="5">
        <f>SUM(M101)</f>
        <v>0</v>
      </c>
      <c r="N100" s="5">
        <f>SUM(N101)</f>
        <v>-46815.5</v>
      </c>
      <c r="O100" s="6">
        <f t="shared" si="2"/>
        <v>78.54925508541946</v>
      </c>
    </row>
    <row r="101" spans="1:15" s="1" customFormat="1" ht="49.5" customHeight="1" outlineLevel="4">
      <c r="A101" s="7" t="s">
        <v>142</v>
      </c>
      <c r="B101" s="8" t="s">
        <v>143</v>
      </c>
      <c r="C101" s="9">
        <f>SUM(C102:C106)</f>
        <v>218246.5</v>
      </c>
      <c r="D101" s="9">
        <f>SUM(D102:D106)</f>
        <v>0</v>
      </c>
      <c r="E101" s="9">
        <f>SUM(E102:E106)</f>
        <v>0</v>
      </c>
      <c r="F101" s="9">
        <f>SUM(F102:F106)</f>
        <v>218246.5</v>
      </c>
      <c r="G101" s="9">
        <f aca="true" t="shared" si="58" ref="G101:N101">SUM(G102:G106)</f>
        <v>171431</v>
      </c>
      <c r="H101" s="9">
        <f t="shared" si="58"/>
        <v>0</v>
      </c>
      <c r="I101" s="9">
        <f t="shared" si="58"/>
        <v>0</v>
      </c>
      <c r="J101" s="9">
        <f t="shared" si="58"/>
        <v>171431</v>
      </c>
      <c r="K101" s="9">
        <f t="shared" si="58"/>
        <v>-46815.5</v>
      </c>
      <c r="L101" s="9">
        <f t="shared" si="58"/>
        <v>0</v>
      </c>
      <c r="M101" s="9">
        <f t="shared" si="58"/>
        <v>0</v>
      </c>
      <c r="N101" s="9">
        <f t="shared" si="58"/>
        <v>-46815.5</v>
      </c>
      <c r="O101" s="10">
        <f t="shared" si="2"/>
        <v>78.54925508541946</v>
      </c>
    </row>
    <row r="102" spans="1:15" s="1" customFormat="1" ht="49.5" customHeight="1" outlineLevel="4">
      <c r="A102" s="7" t="s">
        <v>144</v>
      </c>
      <c r="B102" s="11" t="s">
        <v>145</v>
      </c>
      <c r="C102" s="9">
        <f>SUM(D102:F102)</f>
        <v>0</v>
      </c>
      <c r="D102" s="9"/>
      <c r="E102" s="9"/>
      <c r="F102" s="9"/>
      <c r="G102" s="9">
        <f>SUM(H102:J102)</f>
        <v>0</v>
      </c>
      <c r="H102" s="9"/>
      <c r="I102" s="9"/>
      <c r="J102" s="9"/>
      <c r="K102" s="9">
        <f>SUM(L102:N102)</f>
        <v>0</v>
      </c>
      <c r="L102" s="9">
        <f aca="true" t="shared" si="59" ref="L102:N106">SUM(H102-D102)</f>
        <v>0</v>
      </c>
      <c r="M102" s="9">
        <f t="shared" si="59"/>
        <v>0</v>
      </c>
      <c r="N102" s="9">
        <f t="shared" si="59"/>
        <v>0</v>
      </c>
      <c r="O102" s="10" t="e">
        <f t="shared" si="2"/>
        <v>#DIV/0!</v>
      </c>
    </row>
    <row r="103" spans="1:15" s="1" customFormat="1" ht="79.5" customHeight="1" outlineLevel="6">
      <c r="A103" s="7" t="s">
        <v>146</v>
      </c>
      <c r="B103" s="8" t="s">
        <v>147</v>
      </c>
      <c r="C103" s="9">
        <f>SUM(D103:F103)</f>
        <v>36000</v>
      </c>
      <c r="D103" s="9"/>
      <c r="E103" s="9"/>
      <c r="F103" s="9">
        <v>36000</v>
      </c>
      <c r="G103" s="9">
        <f>SUM(H103:J103)</f>
        <v>25500</v>
      </c>
      <c r="H103" s="9"/>
      <c r="I103" s="9"/>
      <c r="J103" s="9">
        <v>25500</v>
      </c>
      <c r="K103" s="9">
        <f>SUM(L103:N103)</f>
        <v>-10500</v>
      </c>
      <c r="L103" s="9">
        <f t="shared" si="59"/>
        <v>0</v>
      </c>
      <c r="M103" s="9">
        <f t="shared" si="59"/>
        <v>0</v>
      </c>
      <c r="N103" s="9">
        <f t="shared" si="59"/>
        <v>-10500</v>
      </c>
      <c r="O103" s="10">
        <f>SUM(G103/C103)*100</f>
        <v>70.83333333333334</v>
      </c>
    </row>
    <row r="104" spans="1:15" s="1" customFormat="1" ht="79.5" customHeight="1" outlineLevel="6">
      <c r="A104" s="73" t="s">
        <v>377</v>
      </c>
      <c r="B104" s="74" t="s">
        <v>378</v>
      </c>
      <c r="C104" s="9">
        <f>SUM(D104:F104)</f>
        <v>40000</v>
      </c>
      <c r="D104" s="9"/>
      <c r="E104" s="9"/>
      <c r="F104" s="9">
        <v>40000</v>
      </c>
      <c r="G104" s="9">
        <f>SUM(H104:J104)</f>
        <v>0</v>
      </c>
      <c r="H104" s="9"/>
      <c r="I104" s="9"/>
      <c r="J104" s="9"/>
      <c r="K104" s="9">
        <f>SUM(L104:N104)</f>
        <v>-40000</v>
      </c>
      <c r="L104" s="9">
        <f t="shared" si="59"/>
        <v>0</v>
      </c>
      <c r="M104" s="9">
        <f>SUM(I104-E104)</f>
        <v>0</v>
      </c>
      <c r="N104" s="9">
        <f>SUM(J104-F104)</f>
        <v>-40000</v>
      </c>
      <c r="O104" s="10">
        <f>SUM(G104/C104)*100</f>
        <v>0</v>
      </c>
    </row>
    <row r="105" spans="1:15" s="1" customFormat="1" ht="112.5" customHeight="1" outlineLevel="6">
      <c r="A105" s="7" t="s">
        <v>148</v>
      </c>
      <c r="B105" s="11" t="s">
        <v>149</v>
      </c>
      <c r="C105" s="9">
        <f>SUM(D105:F105)</f>
        <v>48000</v>
      </c>
      <c r="D105" s="9"/>
      <c r="E105" s="9"/>
      <c r="F105" s="9">
        <v>48000</v>
      </c>
      <c r="G105" s="9">
        <f>SUM(H105:J105)</f>
        <v>30000</v>
      </c>
      <c r="H105" s="9"/>
      <c r="I105" s="9"/>
      <c r="J105" s="9">
        <v>30000</v>
      </c>
      <c r="K105" s="9">
        <f>SUM(L105:N105)</f>
        <v>-18000</v>
      </c>
      <c r="L105" s="9">
        <f t="shared" si="59"/>
        <v>0</v>
      </c>
      <c r="M105" s="9">
        <f t="shared" si="59"/>
        <v>0</v>
      </c>
      <c r="N105" s="9">
        <f t="shared" si="59"/>
        <v>-18000</v>
      </c>
      <c r="O105" s="10">
        <f>SUM(G105/C105)*100</f>
        <v>62.5</v>
      </c>
    </row>
    <row r="106" spans="1:15" s="1" customFormat="1" ht="69" customHeight="1" outlineLevel="6">
      <c r="A106" s="17" t="s">
        <v>150</v>
      </c>
      <c r="B106" s="18" t="s">
        <v>151</v>
      </c>
      <c r="C106" s="9">
        <f>SUM(D106:F106)</f>
        <v>94246.5</v>
      </c>
      <c r="D106" s="9"/>
      <c r="E106" s="9"/>
      <c r="F106" s="9">
        <v>94246.5</v>
      </c>
      <c r="G106" s="9">
        <f>SUM(H106:J106)</f>
        <v>115931</v>
      </c>
      <c r="H106" s="9"/>
      <c r="I106" s="9"/>
      <c r="J106" s="9">
        <v>115931</v>
      </c>
      <c r="K106" s="9">
        <f>SUM(L106:N106)</f>
        <v>21684.5</v>
      </c>
      <c r="L106" s="9">
        <f t="shared" si="59"/>
        <v>0</v>
      </c>
      <c r="M106" s="9">
        <f t="shared" si="59"/>
        <v>0</v>
      </c>
      <c r="N106" s="9">
        <f t="shared" si="59"/>
        <v>21684.5</v>
      </c>
      <c r="O106" s="10">
        <f>SUM(G106/C106)*100</f>
        <v>123.00828147464362</v>
      </c>
    </row>
    <row r="107" spans="1:16" s="1" customFormat="1" ht="65.25" customHeight="1" outlineLevel="1">
      <c r="A107" s="3" t="s">
        <v>152</v>
      </c>
      <c r="B107" s="4" t="s">
        <v>153</v>
      </c>
      <c r="C107" s="5">
        <f aca="true" t="shared" si="60" ref="C107:N107">SUM(C108)</f>
        <v>1255089.07</v>
      </c>
      <c r="D107" s="5">
        <f t="shared" si="60"/>
        <v>0</v>
      </c>
      <c r="E107" s="5">
        <f t="shared" si="60"/>
        <v>50883.38</v>
      </c>
      <c r="F107" s="5">
        <f t="shared" si="60"/>
        <v>1204205.6900000002</v>
      </c>
      <c r="G107" s="5">
        <f t="shared" si="60"/>
        <v>1107334.34</v>
      </c>
      <c r="H107" s="5">
        <f t="shared" si="60"/>
        <v>0</v>
      </c>
      <c r="I107" s="5">
        <f t="shared" si="60"/>
        <v>65003</v>
      </c>
      <c r="J107" s="5">
        <f t="shared" si="60"/>
        <v>1042331.3400000001</v>
      </c>
      <c r="K107" s="5">
        <f t="shared" si="60"/>
        <v>-147754.73000000007</v>
      </c>
      <c r="L107" s="5">
        <f t="shared" si="60"/>
        <v>0</v>
      </c>
      <c r="M107" s="5">
        <f t="shared" si="60"/>
        <v>14119.620000000003</v>
      </c>
      <c r="N107" s="5">
        <f t="shared" si="60"/>
        <v>-161874.35000000006</v>
      </c>
      <c r="O107" s="6">
        <f t="shared" si="2"/>
        <v>88.22755025665231</v>
      </c>
      <c r="P107" s="76"/>
    </row>
    <row r="108" spans="1:15" s="1" customFormat="1" ht="110.25" customHeight="1" outlineLevel="2">
      <c r="A108" s="3" t="s">
        <v>154</v>
      </c>
      <c r="B108" s="4" t="s">
        <v>155</v>
      </c>
      <c r="C108" s="5">
        <f aca="true" t="shared" si="61" ref="C108:J108">SUM(C109)</f>
        <v>1255089.07</v>
      </c>
      <c r="D108" s="5">
        <f t="shared" si="61"/>
        <v>0</v>
      </c>
      <c r="E108" s="5">
        <f t="shared" si="61"/>
        <v>50883.38</v>
      </c>
      <c r="F108" s="5">
        <f t="shared" si="61"/>
        <v>1204205.6900000002</v>
      </c>
      <c r="G108" s="5">
        <f t="shared" si="61"/>
        <v>1107334.34</v>
      </c>
      <c r="H108" s="5">
        <f t="shared" si="61"/>
        <v>0</v>
      </c>
      <c r="I108" s="5">
        <f t="shared" si="61"/>
        <v>65003</v>
      </c>
      <c r="J108" s="5">
        <f t="shared" si="61"/>
        <v>1042331.3400000001</v>
      </c>
      <c r="K108" s="5">
        <f>SUM(K109)</f>
        <v>-147754.73000000007</v>
      </c>
      <c r="L108" s="5">
        <f>SUM(L109)</f>
        <v>0</v>
      </c>
      <c r="M108" s="5">
        <f>SUM(M109)</f>
        <v>14119.620000000003</v>
      </c>
      <c r="N108" s="5">
        <f>SUM(N109)</f>
        <v>-161874.35000000006</v>
      </c>
      <c r="O108" s="6">
        <f t="shared" si="2"/>
        <v>88.22755025665231</v>
      </c>
    </row>
    <row r="109" spans="1:15" s="1" customFormat="1" ht="31.5" customHeight="1" outlineLevel="4">
      <c r="A109" s="7" t="s">
        <v>156</v>
      </c>
      <c r="B109" s="8" t="s">
        <v>157</v>
      </c>
      <c r="C109" s="9">
        <f>SUM(C110:C112)</f>
        <v>1255089.07</v>
      </c>
      <c r="D109" s="9">
        <f aca="true" t="shared" si="62" ref="D109:N109">SUM(D110:D112)</f>
        <v>0</v>
      </c>
      <c r="E109" s="9">
        <f t="shared" si="62"/>
        <v>50883.38</v>
      </c>
      <c r="F109" s="9">
        <f t="shared" si="62"/>
        <v>1204205.6900000002</v>
      </c>
      <c r="G109" s="9">
        <f t="shared" si="62"/>
        <v>1107334.34</v>
      </c>
      <c r="H109" s="9">
        <f t="shared" si="62"/>
        <v>0</v>
      </c>
      <c r="I109" s="9">
        <f t="shared" si="62"/>
        <v>65003</v>
      </c>
      <c r="J109" s="9">
        <f t="shared" si="62"/>
        <v>1042331.3400000001</v>
      </c>
      <c r="K109" s="9">
        <f t="shared" si="62"/>
        <v>-147754.73000000007</v>
      </c>
      <c r="L109" s="9">
        <f t="shared" si="62"/>
        <v>0</v>
      </c>
      <c r="M109" s="9">
        <f t="shared" si="62"/>
        <v>14119.620000000003</v>
      </c>
      <c r="N109" s="9">
        <f t="shared" si="62"/>
        <v>-161874.35000000006</v>
      </c>
      <c r="O109" s="10">
        <f t="shared" si="2"/>
        <v>88.22755025665231</v>
      </c>
    </row>
    <row r="110" spans="1:15" s="1" customFormat="1" ht="78.75" customHeight="1" outlineLevel="6">
      <c r="A110" s="7" t="s">
        <v>158</v>
      </c>
      <c r="B110" s="8" t="s">
        <v>159</v>
      </c>
      <c r="C110" s="9">
        <f>SUM(D110:F110)</f>
        <v>1098842.35</v>
      </c>
      <c r="D110" s="9"/>
      <c r="E110" s="9"/>
      <c r="F110" s="9">
        <v>1098842.35</v>
      </c>
      <c r="G110" s="9">
        <f>SUM(H110:J110)</f>
        <v>933142.16</v>
      </c>
      <c r="H110" s="9"/>
      <c r="I110" s="9"/>
      <c r="J110" s="9">
        <v>933142.16</v>
      </c>
      <c r="K110" s="9">
        <f>SUM(L110:N110)</f>
        <v>-165700.19000000006</v>
      </c>
      <c r="L110" s="9">
        <f aca="true" t="shared" si="63" ref="L110:N112">SUM(H110-D110)</f>
        <v>0</v>
      </c>
      <c r="M110" s="9">
        <f t="shared" si="63"/>
        <v>0</v>
      </c>
      <c r="N110" s="9">
        <f t="shared" si="63"/>
        <v>-165700.19000000006</v>
      </c>
      <c r="O110" s="10">
        <f t="shared" si="2"/>
        <v>84.92047653605633</v>
      </c>
    </row>
    <row r="111" spans="1:15" s="1" customFormat="1" ht="135" customHeight="1" outlineLevel="6">
      <c r="A111" s="7" t="s">
        <v>160</v>
      </c>
      <c r="B111" s="8" t="s">
        <v>161</v>
      </c>
      <c r="C111" s="9">
        <f>SUM(D111:F111)</f>
        <v>105363.34</v>
      </c>
      <c r="D111" s="9"/>
      <c r="E111" s="9"/>
      <c r="F111" s="9">
        <v>105363.34</v>
      </c>
      <c r="G111" s="9">
        <f>SUM(H111:J111)</f>
        <v>109189.18</v>
      </c>
      <c r="H111" s="9"/>
      <c r="I111" s="9"/>
      <c r="J111" s="9">
        <v>109189.18</v>
      </c>
      <c r="K111" s="9">
        <f>SUM(L111:N111)</f>
        <v>3825.8399999999965</v>
      </c>
      <c r="L111" s="9">
        <f t="shared" si="63"/>
        <v>0</v>
      </c>
      <c r="M111" s="9">
        <f t="shared" si="63"/>
        <v>0</v>
      </c>
      <c r="N111" s="9">
        <f t="shared" si="63"/>
        <v>3825.8399999999965</v>
      </c>
      <c r="O111" s="10">
        <f aca="true" t="shared" si="64" ref="O111:O198">SUM(G111/C111)*100</f>
        <v>103.6310921806389</v>
      </c>
    </row>
    <row r="112" spans="1:15" s="1" customFormat="1" ht="63.75" customHeight="1" outlineLevel="6">
      <c r="A112" s="30" t="s">
        <v>302</v>
      </c>
      <c r="B112" s="34" t="s">
        <v>303</v>
      </c>
      <c r="C112" s="9">
        <f>SUM(D112:F112)</f>
        <v>50883.38</v>
      </c>
      <c r="D112" s="9"/>
      <c r="E112" s="9">
        <v>50883.38</v>
      </c>
      <c r="F112" s="9"/>
      <c r="G112" s="9">
        <f>SUM(H112:J112)</f>
        <v>65003</v>
      </c>
      <c r="H112" s="9"/>
      <c r="I112" s="9">
        <v>65003</v>
      </c>
      <c r="J112" s="9"/>
      <c r="K112" s="9">
        <f>SUM(L112:N112)</f>
        <v>14119.620000000003</v>
      </c>
      <c r="L112" s="9">
        <f t="shared" si="63"/>
        <v>0</v>
      </c>
      <c r="M112" s="9">
        <f t="shared" si="63"/>
        <v>14119.620000000003</v>
      </c>
      <c r="N112" s="9">
        <f t="shared" si="63"/>
        <v>0</v>
      </c>
      <c r="O112" s="10">
        <f t="shared" si="64"/>
        <v>127.74898208413042</v>
      </c>
    </row>
    <row r="113" spans="1:16" s="1" customFormat="1" ht="63.75" customHeight="1" outlineLevel="1">
      <c r="A113" s="3" t="s">
        <v>162</v>
      </c>
      <c r="B113" s="4" t="s">
        <v>163</v>
      </c>
      <c r="C113" s="5">
        <f>SUM(C114+C120)</f>
        <v>2132321.29</v>
      </c>
      <c r="D113" s="5">
        <f>SUM(D114+D120)</f>
        <v>0</v>
      </c>
      <c r="E113" s="5">
        <f>SUM(E114+E120)</f>
        <v>0</v>
      </c>
      <c r="F113" s="5">
        <f>SUM(F114+F120)</f>
        <v>2132321.29</v>
      </c>
      <c r="G113" s="5">
        <f aca="true" t="shared" si="65" ref="G113:N113">SUM(G114+G120)</f>
        <v>1899966.77</v>
      </c>
      <c r="H113" s="5">
        <f t="shared" si="65"/>
        <v>0</v>
      </c>
      <c r="I113" s="5">
        <f t="shared" si="65"/>
        <v>0</v>
      </c>
      <c r="J113" s="5">
        <f t="shared" si="65"/>
        <v>1899966.77</v>
      </c>
      <c r="K113" s="5">
        <f t="shared" si="65"/>
        <v>-232354.52000000008</v>
      </c>
      <c r="L113" s="5">
        <f t="shared" si="65"/>
        <v>0</v>
      </c>
      <c r="M113" s="5">
        <f t="shared" si="65"/>
        <v>0</v>
      </c>
      <c r="N113" s="5">
        <f t="shared" si="65"/>
        <v>-232354.52000000008</v>
      </c>
      <c r="O113" s="6">
        <f t="shared" si="64"/>
        <v>89.10321249008398</v>
      </c>
      <c r="P113" s="76"/>
    </row>
    <row r="114" spans="1:15" s="1" customFormat="1" ht="48" customHeight="1" outlineLevel="2">
      <c r="A114" s="3" t="s">
        <v>164</v>
      </c>
      <c r="B114" s="4" t="s">
        <v>165</v>
      </c>
      <c r="C114" s="5">
        <f aca="true" t="shared" si="66" ref="C114:J114">SUM(C115)</f>
        <v>1597321.29</v>
      </c>
      <c r="D114" s="5">
        <f t="shared" si="66"/>
        <v>0</v>
      </c>
      <c r="E114" s="5">
        <f t="shared" si="66"/>
        <v>0</v>
      </c>
      <c r="F114" s="5">
        <f t="shared" si="66"/>
        <v>1597321.29</v>
      </c>
      <c r="G114" s="5">
        <f t="shared" si="66"/>
        <v>1471966.77</v>
      </c>
      <c r="H114" s="5">
        <f t="shared" si="66"/>
        <v>0</v>
      </c>
      <c r="I114" s="5">
        <f t="shared" si="66"/>
        <v>0</v>
      </c>
      <c r="J114" s="5">
        <f t="shared" si="66"/>
        <v>1471966.77</v>
      </c>
      <c r="K114" s="5">
        <f>SUM(K115)</f>
        <v>-125354.52000000008</v>
      </c>
      <c r="L114" s="5">
        <f>SUM(L115)</f>
        <v>0</v>
      </c>
      <c r="M114" s="5">
        <f>SUM(M115)</f>
        <v>0</v>
      </c>
      <c r="N114" s="5">
        <f>SUM(N115)</f>
        <v>-125354.52000000008</v>
      </c>
      <c r="O114" s="6">
        <f t="shared" si="64"/>
        <v>92.15220376859811</v>
      </c>
    </row>
    <row r="115" spans="1:15" s="1" customFormat="1" ht="28.5" customHeight="1" outlineLevel="4">
      <c r="A115" s="7" t="s">
        <v>166</v>
      </c>
      <c r="B115" s="8" t="s">
        <v>167</v>
      </c>
      <c r="C115" s="9">
        <f aca="true" t="shared" si="67" ref="C115:I115">SUM(C116:C119)</f>
        <v>1597321.29</v>
      </c>
      <c r="D115" s="9">
        <f t="shared" si="67"/>
        <v>0</v>
      </c>
      <c r="E115" s="9">
        <f t="shared" si="67"/>
        <v>0</v>
      </c>
      <c r="F115" s="9">
        <f t="shared" si="67"/>
        <v>1597321.29</v>
      </c>
      <c r="G115" s="9">
        <f t="shared" si="67"/>
        <v>1471966.77</v>
      </c>
      <c r="H115" s="9">
        <f t="shared" si="67"/>
        <v>0</v>
      </c>
      <c r="I115" s="9">
        <f t="shared" si="67"/>
        <v>0</v>
      </c>
      <c r="J115" s="9">
        <f>SUM(J116:J119)</f>
        <v>1471966.77</v>
      </c>
      <c r="K115" s="9">
        <f>SUM(K116:K119)</f>
        <v>-125354.52000000008</v>
      </c>
      <c r="L115" s="9">
        <f>SUM(L116:L119)</f>
        <v>0</v>
      </c>
      <c r="M115" s="9">
        <f>SUM(M116:M119)</f>
        <v>0</v>
      </c>
      <c r="N115" s="9">
        <f>SUM(N116:N119)</f>
        <v>-125354.52000000008</v>
      </c>
      <c r="O115" s="10">
        <f t="shared" si="64"/>
        <v>92.15220376859811</v>
      </c>
    </row>
    <row r="116" spans="1:15" s="1" customFormat="1" ht="28.5" customHeight="1" outlineLevel="4">
      <c r="A116" s="30" t="s">
        <v>304</v>
      </c>
      <c r="B116" s="31" t="s">
        <v>305</v>
      </c>
      <c r="C116" s="9">
        <f>SUM(D116:F116)</f>
        <v>0</v>
      </c>
      <c r="D116" s="9"/>
      <c r="E116" s="9"/>
      <c r="F116" s="9"/>
      <c r="G116" s="9">
        <f>SUM(H116:J116)</f>
        <v>30000</v>
      </c>
      <c r="H116" s="9"/>
      <c r="I116" s="9"/>
      <c r="J116" s="9">
        <v>30000</v>
      </c>
      <c r="K116" s="9">
        <f>SUM(L116:N116)</f>
        <v>30000</v>
      </c>
      <c r="L116" s="9">
        <f aca="true" t="shared" si="68" ref="L116:N119">SUM(H116-D116)</f>
        <v>0</v>
      </c>
      <c r="M116" s="9">
        <f t="shared" si="68"/>
        <v>0</v>
      </c>
      <c r="N116" s="9">
        <f t="shared" si="68"/>
        <v>30000</v>
      </c>
      <c r="O116" s="10" t="e">
        <f t="shared" si="64"/>
        <v>#DIV/0!</v>
      </c>
    </row>
    <row r="117" spans="1:15" s="1" customFormat="1" ht="51.75" customHeight="1" outlineLevel="4">
      <c r="A117" s="17" t="s">
        <v>168</v>
      </c>
      <c r="B117" s="18" t="s">
        <v>169</v>
      </c>
      <c r="C117" s="9">
        <f>SUM(D117:F117)</f>
        <v>295874.17</v>
      </c>
      <c r="D117" s="9"/>
      <c r="E117" s="9"/>
      <c r="F117" s="9">
        <v>295874.17</v>
      </c>
      <c r="G117" s="9">
        <f>SUM(H117:J117)</f>
        <v>426789.88</v>
      </c>
      <c r="H117" s="9"/>
      <c r="I117" s="9"/>
      <c r="J117" s="9">
        <v>426789.88</v>
      </c>
      <c r="K117" s="9">
        <f>SUM(L117:N117)</f>
        <v>130915.71000000002</v>
      </c>
      <c r="L117" s="9">
        <f t="shared" si="68"/>
        <v>0</v>
      </c>
      <c r="M117" s="9">
        <f t="shared" si="68"/>
        <v>0</v>
      </c>
      <c r="N117" s="9">
        <f t="shared" si="68"/>
        <v>130915.71000000002</v>
      </c>
      <c r="O117" s="10">
        <f t="shared" si="64"/>
        <v>144.24708990311657</v>
      </c>
    </row>
    <row r="118" spans="1:15" s="1" customFormat="1" ht="48.75" customHeight="1" outlineLevel="5">
      <c r="A118" s="7" t="s">
        <v>170</v>
      </c>
      <c r="B118" s="8" t="s">
        <v>171</v>
      </c>
      <c r="C118" s="9">
        <f>SUM(D118:F118)</f>
        <v>1101611.12</v>
      </c>
      <c r="D118" s="9"/>
      <c r="E118" s="9"/>
      <c r="F118" s="9">
        <v>1101611.12</v>
      </c>
      <c r="G118" s="9">
        <f>SUM(H118:J118)</f>
        <v>460466.75</v>
      </c>
      <c r="H118" s="9"/>
      <c r="I118" s="9"/>
      <c r="J118" s="9">
        <v>460466.75</v>
      </c>
      <c r="K118" s="9">
        <f>SUM(L118:N118)</f>
        <v>-641144.3700000001</v>
      </c>
      <c r="L118" s="9">
        <f t="shared" si="68"/>
        <v>0</v>
      </c>
      <c r="M118" s="9">
        <f t="shared" si="68"/>
        <v>0</v>
      </c>
      <c r="N118" s="9">
        <f t="shared" si="68"/>
        <v>-641144.3700000001</v>
      </c>
      <c r="O118" s="10">
        <f t="shared" si="64"/>
        <v>41.799391966922045</v>
      </c>
    </row>
    <row r="119" spans="1:15" s="1" customFormat="1" ht="48.75" customHeight="1" outlineLevel="5">
      <c r="A119" s="30" t="s">
        <v>353</v>
      </c>
      <c r="B119" s="31" t="s">
        <v>354</v>
      </c>
      <c r="C119" s="9">
        <f>SUM(D119:F119)</f>
        <v>199836</v>
      </c>
      <c r="D119" s="9"/>
      <c r="E119" s="9"/>
      <c r="F119" s="9">
        <v>199836</v>
      </c>
      <c r="G119" s="9">
        <f>SUM(H119:J119)</f>
        <v>554710.14</v>
      </c>
      <c r="H119" s="9"/>
      <c r="I119" s="9"/>
      <c r="J119" s="9">
        <v>554710.14</v>
      </c>
      <c r="K119" s="9">
        <f>SUM(L119:N119)</f>
        <v>354874.14</v>
      </c>
      <c r="L119" s="9">
        <f t="shared" si="68"/>
        <v>0</v>
      </c>
      <c r="M119" s="9">
        <f t="shared" si="68"/>
        <v>0</v>
      </c>
      <c r="N119" s="9">
        <f t="shared" si="68"/>
        <v>354874.14</v>
      </c>
      <c r="O119" s="10">
        <f t="shared" si="64"/>
        <v>277.5826878039993</v>
      </c>
    </row>
    <row r="120" spans="1:15" s="1" customFormat="1" ht="49.5" customHeight="1" outlineLevel="2">
      <c r="A120" s="3" t="s">
        <v>172</v>
      </c>
      <c r="B120" s="4" t="s">
        <v>173</v>
      </c>
      <c r="C120" s="5">
        <f>SUM(C121)</f>
        <v>535000</v>
      </c>
      <c r="D120" s="5">
        <f aca="true" t="shared" si="69" ref="D120:N121">SUM(D121)</f>
        <v>0</v>
      </c>
      <c r="E120" s="5">
        <f t="shared" si="69"/>
        <v>0</v>
      </c>
      <c r="F120" s="5">
        <f t="shared" si="69"/>
        <v>535000</v>
      </c>
      <c r="G120" s="5">
        <f>SUM(G121)</f>
        <v>428000</v>
      </c>
      <c r="H120" s="5">
        <f t="shared" si="69"/>
        <v>0</v>
      </c>
      <c r="I120" s="5">
        <f t="shared" si="69"/>
        <v>0</v>
      </c>
      <c r="J120" s="5">
        <f t="shared" si="69"/>
        <v>428000</v>
      </c>
      <c r="K120" s="5">
        <f>SUM(K121)</f>
        <v>-107000</v>
      </c>
      <c r="L120" s="5">
        <f t="shared" si="69"/>
        <v>0</v>
      </c>
      <c r="M120" s="5">
        <f t="shared" si="69"/>
        <v>0</v>
      </c>
      <c r="N120" s="5">
        <f t="shared" si="69"/>
        <v>-107000</v>
      </c>
      <c r="O120" s="6">
        <f t="shared" si="64"/>
        <v>80</v>
      </c>
    </row>
    <row r="121" spans="1:15" s="1" customFormat="1" ht="47.25" customHeight="1" outlineLevel="4">
      <c r="A121" s="7" t="s">
        <v>174</v>
      </c>
      <c r="B121" s="8" t="s">
        <v>175</v>
      </c>
      <c r="C121" s="9">
        <f>SUM(C122)</f>
        <v>535000</v>
      </c>
      <c r="D121" s="9">
        <f t="shared" si="69"/>
        <v>0</v>
      </c>
      <c r="E121" s="9">
        <f t="shared" si="69"/>
        <v>0</v>
      </c>
      <c r="F121" s="9">
        <f t="shared" si="69"/>
        <v>535000</v>
      </c>
      <c r="G121" s="9">
        <f>SUM(G122)</f>
        <v>428000</v>
      </c>
      <c r="H121" s="9">
        <f t="shared" si="69"/>
        <v>0</v>
      </c>
      <c r="I121" s="9">
        <f t="shared" si="69"/>
        <v>0</v>
      </c>
      <c r="J121" s="9">
        <f t="shared" si="69"/>
        <v>428000</v>
      </c>
      <c r="K121" s="9">
        <f>SUM(K122)</f>
        <v>-107000</v>
      </c>
      <c r="L121" s="9">
        <f t="shared" si="69"/>
        <v>0</v>
      </c>
      <c r="M121" s="9">
        <f t="shared" si="69"/>
        <v>0</v>
      </c>
      <c r="N121" s="9">
        <f t="shared" si="69"/>
        <v>-107000</v>
      </c>
      <c r="O121" s="10">
        <f t="shared" si="64"/>
        <v>80</v>
      </c>
    </row>
    <row r="122" spans="1:15" s="1" customFormat="1" ht="80.25" customHeight="1" outlineLevel="6">
      <c r="A122" s="7" t="s">
        <v>176</v>
      </c>
      <c r="B122" s="8" t="s">
        <v>177</v>
      </c>
      <c r="C122" s="9">
        <f>SUM(D122:F122)</f>
        <v>535000</v>
      </c>
      <c r="D122" s="9"/>
      <c r="E122" s="9"/>
      <c r="F122" s="9">
        <v>535000</v>
      </c>
      <c r="G122" s="9">
        <f>SUM(H122:J122)</f>
        <v>428000</v>
      </c>
      <c r="H122" s="9"/>
      <c r="I122" s="9"/>
      <c r="J122" s="9">
        <v>428000</v>
      </c>
      <c r="K122" s="9">
        <f>SUM(L122:N122)</f>
        <v>-107000</v>
      </c>
      <c r="L122" s="9">
        <f>SUM(H122-D122)</f>
        <v>0</v>
      </c>
      <c r="M122" s="9">
        <f>SUM(I122-E122)</f>
        <v>0</v>
      </c>
      <c r="N122" s="9">
        <f>SUM(J122-F122)</f>
        <v>-107000</v>
      </c>
      <c r="O122" s="10">
        <f t="shared" si="64"/>
        <v>80</v>
      </c>
    </row>
    <row r="123" spans="1:16" s="1" customFormat="1" ht="77.25" customHeight="1" outlineLevel="1">
      <c r="A123" s="3" t="s">
        <v>178</v>
      </c>
      <c r="B123" s="4" t="s">
        <v>179</v>
      </c>
      <c r="C123" s="5">
        <f aca="true" t="shared" si="70" ref="C123:N123">SUM(C124)</f>
        <v>1976206.57</v>
      </c>
      <c r="D123" s="5">
        <f t="shared" si="70"/>
        <v>0</v>
      </c>
      <c r="E123" s="5">
        <f t="shared" si="70"/>
        <v>0</v>
      </c>
      <c r="F123" s="5">
        <f t="shared" si="70"/>
        <v>1976206.57</v>
      </c>
      <c r="G123" s="5">
        <f t="shared" si="70"/>
        <v>1911355.39</v>
      </c>
      <c r="H123" s="5">
        <f t="shared" si="70"/>
        <v>0</v>
      </c>
      <c r="I123" s="5">
        <f t="shared" si="70"/>
        <v>0</v>
      </c>
      <c r="J123" s="5">
        <f t="shared" si="70"/>
        <v>1911355.39</v>
      </c>
      <c r="K123" s="5">
        <f t="shared" si="70"/>
        <v>-64851.18000000017</v>
      </c>
      <c r="L123" s="5">
        <f t="shared" si="70"/>
        <v>0</v>
      </c>
      <c r="M123" s="5">
        <f t="shared" si="70"/>
        <v>0</v>
      </c>
      <c r="N123" s="5">
        <f t="shared" si="70"/>
        <v>-64851.18000000017</v>
      </c>
      <c r="O123" s="6">
        <f t="shared" si="64"/>
        <v>96.71840074896623</v>
      </c>
      <c r="P123" s="76"/>
    </row>
    <row r="124" spans="1:15" s="1" customFormat="1" ht="47.25" customHeight="1" outlineLevel="2">
      <c r="A124" s="3" t="s">
        <v>180</v>
      </c>
      <c r="B124" s="4" t="s">
        <v>181</v>
      </c>
      <c r="C124" s="5">
        <f>SUM(C125)</f>
        <v>1976206.57</v>
      </c>
      <c r="D124" s="5">
        <f aca="true" t="shared" si="71" ref="D124:N125">SUM(D125)</f>
        <v>0</v>
      </c>
      <c r="E124" s="5">
        <f t="shared" si="71"/>
        <v>0</v>
      </c>
      <c r="F124" s="5">
        <f t="shared" si="71"/>
        <v>1976206.57</v>
      </c>
      <c r="G124" s="5">
        <f>SUM(G125)</f>
        <v>1911355.39</v>
      </c>
      <c r="H124" s="5">
        <f t="shared" si="71"/>
        <v>0</v>
      </c>
      <c r="I124" s="5">
        <f t="shared" si="71"/>
        <v>0</v>
      </c>
      <c r="J124" s="5">
        <f t="shared" si="71"/>
        <v>1911355.39</v>
      </c>
      <c r="K124" s="5">
        <f>SUM(K125)</f>
        <v>-64851.18000000017</v>
      </c>
      <c r="L124" s="5">
        <f t="shared" si="71"/>
        <v>0</v>
      </c>
      <c r="M124" s="5">
        <f t="shared" si="71"/>
        <v>0</v>
      </c>
      <c r="N124" s="5">
        <f t="shared" si="71"/>
        <v>-64851.18000000017</v>
      </c>
      <c r="O124" s="6">
        <f t="shared" si="64"/>
        <v>96.71840074896623</v>
      </c>
    </row>
    <row r="125" spans="1:15" s="1" customFormat="1" ht="64.5" customHeight="1" outlineLevel="4">
      <c r="A125" s="7" t="s">
        <v>83</v>
      </c>
      <c r="B125" s="8" t="s">
        <v>182</v>
      </c>
      <c r="C125" s="9">
        <f>SUM(C126)</f>
        <v>1976206.57</v>
      </c>
      <c r="D125" s="9">
        <f t="shared" si="71"/>
        <v>0</v>
      </c>
      <c r="E125" s="9">
        <f t="shared" si="71"/>
        <v>0</v>
      </c>
      <c r="F125" s="9">
        <f t="shared" si="71"/>
        <v>1976206.57</v>
      </c>
      <c r="G125" s="9">
        <f>SUM(G126)</f>
        <v>1911355.39</v>
      </c>
      <c r="H125" s="9">
        <f t="shared" si="71"/>
        <v>0</v>
      </c>
      <c r="I125" s="9">
        <f t="shared" si="71"/>
        <v>0</v>
      </c>
      <c r="J125" s="9">
        <f t="shared" si="71"/>
        <v>1911355.39</v>
      </c>
      <c r="K125" s="9">
        <f>SUM(K126)</f>
        <v>-64851.18000000017</v>
      </c>
      <c r="L125" s="9">
        <f t="shared" si="71"/>
        <v>0</v>
      </c>
      <c r="M125" s="9">
        <f t="shared" si="71"/>
        <v>0</v>
      </c>
      <c r="N125" s="9">
        <f t="shared" si="71"/>
        <v>-64851.18000000017</v>
      </c>
      <c r="O125" s="10">
        <f t="shared" si="64"/>
        <v>96.71840074896623</v>
      </c>
    </row>
    <row r="126" spans="1:15" s="1" customFormat="1" ht="48.75" customHeight="1" outlineLevel="6">
      <c r="A126" s="7" t="s">
        <v>183</v>
      </c>
      <c r="B126" s="8" t="s">
        <v>184</v>
      </c>
      <c r="C126" s="9">
        <f>SUM(D126:F126)</f>
        <v>1976206.57</v>
      </c>
      <c r="D126" s="9"/>
      <c r="E126" s="9"/>
      <c r="F126" s="9">
        <v>1976206.57</v>
      </c>
      <c r="G126" s="9">
        <f>SUM(H126:J126)</f>
        <v>1911355.39</v>
      </c>
      <c r="H126" s="9"/>
      <c r="I126" s="9"/>
      <c r="J126" s="9">
        <v>1911355.39</v>
      </c>
      <c r="K126" s="9">
        <f>SUM(L126:N126)</f>
        <v>-64851.18000000017</v>
      </c>
      <c r="L126" s="9">
        <f>SUM(H126-D126)</f>
        <v>0</v>
      </c>
      <c r="M126" s="9">
        <f>SUM(I126-E126)</f>
        <v>0</v>
      </c>
      <c r="N126" s="9">
        <f>SUM(J126-F126)</f>
        <v>-64851.18000000017</v>
      </c>
      <c r="O126" s="10">
        <f t="shared" si="64"/>
        <v>96.71840074896623</v>
      </c>
    </row>
    <row r="127" spans="1:16" s="1" customFormat="1" ht="63.75" customHeight="1" outlineLevel="1">
      <c r="A127" s="3" t="s">
        <v>185</v>
      </c>
      <c r="B127" s="4" t="s">
        <v>186</v>
      </c>
      <c r="C127" s="5">
        <f>SUM(C128+C132+C135+C142+C146+C150)</f>
        <v>11037406.469999999</v>
      </c>
      <c r="D127" s="5">
        <f>SUM(D128+D132+D135+D142+D146+D150)</f>
        <v>0</v>
      </c>
      <c r="E127" s="5">
        <f>SUM(E128+E132+E135+E142+E146+E150)</f>
        <v>0</v>
      </c>
      <c r="F127" s="5">
        <f>SUM(F128+F132+F135+F142+F146+F150)</f>
        <v>11037406.469999999</v>
      </c>
      <c r="G127" s="5">
        <f aca="true" t="shared" si="72" ref="G127:N127">SUM(G128+G132+G135+G142+G146+G150)</f>
        <v>11024681.45</v>
      </c>
      <c r="H127" s="5">
        <f t="shared" si="72"/>
        <v>0</v>
      </c>
      <c r="I127" s="5">
        <f t="shared" si="72"/>
        <v>0</v>
      </c>
      <c r="J127" s="5">
        <f t="shared" si="72"/>
        <v>11024681.45</v>
      </c>
      <c r="K127" s="5">
        <f t="shared" si="72"/>
        <v>-12725.020000000259</v>
      </c>
      <c r="L127" s="5">
        <f t="shared" si="72"/>
        <v>0</v>
      </c>
      <c r="M127" s="5">
        <f t="shared" si="72"/>
        <v>0</v>
      </c>
      <c r="N127" s="5">
        <f t="shared" si="72"/>
        <v>-12725.020000000259</v>
      </c>
      <c r="O127" s="6">
        <f t="shared" si="64"/>
        <v>99.8847100536291</v>
      </c>
      <c r="P127" s="76"/>
    </row>
    <row r="128" spans="1:15" s="1" customFormat="1" ht="34.5" customHeight="1" outlineLevel="2">
      <c r="A128" s="3" t="s">
        <v>187</v>
      </c>
      <c r="B128" s="4" t="s">
        <v>188</v>
      </c>
      <c r="C128" s="5">
        <f aca="true" t="shared" si="73" ref="C128:J128">SUM(C129)</f>
        <v>36588</v>
      </c>
      <c r="D128" s="5">
        <f t="shared" si="73"/>
        <v>0</v>
      </c>
      <c r="E128" s="5">
        <f t="shared" si="73"/>
        <v>0</v>
      </c>
      <c r="F128" s="5">
        <f t="shared" si="73"/>
        <v>36588</v>
      </c>
      <c r="G128" s="5">
        <f t="shared" si="73"/>
        <v>25920</v>
      </c>
      <c r="H128" s="5">
        <f t="shared" si="73"/>
        <v>0</v>
      </c>
      <c r="I128" s="5">
        <f t="shared" si="73"/>
        <v>0</v>
      </c>
      <c r="J128" s="5">
        <f t="shared" si="73"/>
        <v>25920</v>
      </c>
      <c r="K128" s="5">
        <f>SUM(K129)</f>
        <v>-10668</v>
      </c>
      <c r="L128" s="5">
        <f>SUM(L129)</f>
        <v>0</v>
      </c>
      <c r="M128" s="5">
        <f>SUM(M129)</f>
        <v>0</v>
      </c>
      <c r="N128" s="5">
        <f>SUM(N129)</f>
        <v>-10668</v>
      </c>
      <c r="O128" s="6">
        <f t="shared" si="64"/>
        <v>70.84289931124958</v>
      </c>
    </row>
    <row r="129" spans="1:15" s="1" customFormat="1" ht="32.25" customHeight="1" outlineLevel="4">
      <c r="A129" s="7" t="s">
        <v>91</v>
      </c>
      <c r="B129" s="8" t="s">
        <v>189</v>
      </c>
      <c r="C129" s="9">
        <f>SUM(C130:C131)</f>
        <v>36588</v>
      </c>
      <c r="D129" s="9">
        <f>SUM(D130:D131)</f>
        <v>0</v>
      </c>
      <c r="E129" s="9">
        <f>SUM(E130:E131)</f>
        <v>0</v>
      </c>
      <c r="F129" s="9">
        <f>SUM(F130:F131)</f>
        <v>36588</v>
      </c>
      <c r="G129" s="9">
        <f aca="true" t="shared" si="74" ref="G129:N129">SUM(G130:G131)</f>
        <v>25920</v>
      </c>
      <c r="H129" s="9">
        <f t="shared" si="74"/>
        <v>0</v>
      </c>
      <c r="I129" s="9">
        <f t="shared" si="74"/>
        <v>0</v>
      </c>
      <c r="J129" s="9">
        <f t="shared" si="74"/>
        <v>25920</v>
      </c>
      <c r="K129" s="9">
        <f t="shared" si="74"/>
        <v>-10668</v>
      </c>
      <c r="L129" s="9">
        <f t="shared" si="74"/>
        <v>0</v>
      </c>
      <c r="M129" s="9">
        <f t="shared" si="74"/>
        <v>0</v>
      </c>
      <c r="N129" s="9">
        <f t="shared" si="74"/>
        <v>-10668</v>
      </c>
      <c r="O129" s="10">
        <f t="shared" si="64"/>
        <v>70.84289931124958</v>
      </c>
    </row>
    <row r="130" spans="1:15" s="1" customFormat="1" ht="45.75" customHeight="1" outlineLevel="6">
      <c r="A130" s="7" t="s">
        <v>190</v>
      </c>
      <c r="B130" s="8" t="s">
        <v>191</v>
      </c>
      <c r="C130" s="9">
        <f>SUM(D130:F130)</f>
        <v>21658</v>
      </c>
      <c r="D130" s="9"/>
      <c r="E130" s="9"/>
      <c r="F130" s="9">
        <v>21658</v>
      </c>
      <c r="G130" s="9">
        <f>SUM(H130:J130)</f>
        <v>21160</v>
      </c>
      <c r="H130" s="9"/>
      <c r="I130" s="9"/>
      <c r="J130" s="9">
        <v>21160</v>
      </c>
      <c r="K130" s="9">
        <f>SUM(L130:N130)</f>
        <v>-498</v>
      </c>
      <c r="L130" s="9">
        <f aca="true" t="shared" si="75" ref="L130:N131">SUM(H130-D130)</f>
        <v>0</v>
      </c>
      <c r="M130" s="9">
        <f t="shared" si="75"/>
        <v>0</v>
      </c>
      <c r="N130" s="9">
        <f t="shared" si="75"/>
        <v>-498</v>
      </c>
      <c r="O130" s="10">
        <f t="shared" si="64"/>
        <v>97.70061870902207</v>
      </c>
    </row>
    <row r="131" spans="1:15" s="1" customFormat="1" ht="65.25" customHeight="1" outlineLevel="6">
      <c r="A131" s="7" t="s">
        <v>192</v>
      </c>
      <c r="B131" s="8" t="s">
        <v>193</v>
      </c>
      <c r="C131" s="9">
        <f>SUM(D131:F131)</f>
        <v>14930</v>
      </c>
      <c r="D131" s="9"/>
      <c r="E131" s="9"/>
      <c r="F131" s="9">
        <v>14930</v>
      </c>
      <c r="G131" s="9">
        <f>SUM(H131:J131)</f>
        <v>4760</v>
      </c>
      <c r="H131" s="9"/>
      <c r="I131" s="9"/>
      <c r="J131" s="9">
        <v>4760</v>
      </c>
      <c r="K131" s="9">
        <f>SUM(L131:N131)</f>
        <v>-10170</v>
      </c>
      <c r="L131" s="9">
        <f t="shared" si="75"/>
        <v>0</v>
      </c>
      <c r="M131" s="9">
        <f t="shared" si="75"/>
        <v>0</v>
      </c>
      <c r="N131" s="9">
        <f t="shared" si="75"/>
        <v>-10170</v>
      </c>
      <c r="O131" s="10">
        <f t="shared" si="64"/>
        <v>31.882116543871398</v>
      </c>
    </row>
    <row r="132" spans="1:15" s="1" customFormat="1" ht="35.25" customHeight="1" outlineLevel="2">
      <c r="A132" s="3" t="s">
        <v>194</v>
      </c>
      <c r="B132" s="4" t="s">
        <v>195</v>
      </c>
      <c r="C132" s="5">
        <f>SUM(C133)</f>
        <v>541191.35</v>
      </c>
      <c r="D132" s="5">
        <f aca="true" t="shared" si="76" ref="D132:N133">SUM(D133)</f>
        <v>0</v>
      </c>
      <c r="E132" s="5">
        <f t="shared" si="76"/>
        <v>0</v>
      </c>
      <c r="F132" s="5">
        <f t="shared" si="76"/>
        <v>541191.35</v>
      </c>
      <c r="G132" s="5">
        <f>SUM(G133)</f>
        <v>609937.67</v>
      </c>
      <c r="H132" s="5">
        <f t="shared" si="76"/>
        <v>0</v>
      </c>
      <c r="I132" s="5">
        <f t="shared" si="76"/>
        <v>0</v>
      </c>
      <c r="J132" s="5">
        <f t="shared" si="76"/>
        <v>609937.67</v>
      </c>
      <c r="K132" s="5">
        <f>SUM(K133)</f>
        <v>68746.32000000007</v>
      </c>
      <c r="L132" s="5">
        <f t="shared" si="76"/>
        <v>0</v>
      </c>
      <c r="M132" s="5">
        <f t="shared" si="76"/>
        <v>0</v>
      </c>
      <c r="N132" s="5">
        <f t="shared" si="76"/>
        <v>68746.32000000007</v>
      </c>
      <c r="O132" s="6">
        <f t="shared" si="64"/>
        <v>112.70277509054793</v>
      </c>
    </row>
    <row r="133" spans="1:15" s="1" customFormat="1" ht="33" customHeight="1" outlineLevel="4">
      <c r="A133" s="7" t="s">
        <v>196</v>
      </c>
      <c r="B133" s="8" t="s">
        <v>197</v>
      </c>
      <c r="C133" s="9">
        <f>SUM(C134)</f>
        <v>541191.35</v>
      </c>
      <c r="D133" s="9">
        <f t="shared" si="76"/>
        <v>0</v>
      </c>
      <c r="E133" s="9">
        <f t="shared" si="76"/>
        <v>0</v>
      </c>
      <c r="F133" s="9">
        <f t="shared" si="76"/>
        <v>541191.35</v>
      </c>
      <c r="G133" s="9">
        <f>SUM(G134)</f>
        <v>609937.67</v>
      </c>
      <c r="H133" s="9">
        <f t="shared" si="76"/>
        <v>0</v>
      </c>
      <c r="I133" s="9">
        <f t="shared" si="76"/>
        <v>0</v>
      </c>
      <c r="J133" s="9">
        <f t="shared" si="76"/>
        <v>609937.67</v>
      </c>
      <c r="K133" s="9">
        <f>SUM(K134)</f>
        <v>68746.32000000007</v>
      </c>
      <c r="L133" s="9">
        <f t="shared" si="76"/>
        <v>0</v>
      </c>
      <c r="M133" s="9">
        <f t="shared" si="76"/>
        <v>0</v>
      </c>
      <c r="N133" s="9">
        <f t="shared" si="76"/>
        <v>68746.32000000007</v>
      </c>
      <c r="O133" s="10">
        <f t="shared" si="64"/>
        <v>112.70277509054793</v>
      </c>
    </row>
    <row r="134" spans="1:15" s="1" customFormat="1" ht="66" customHeight="1" outlineLevel="6">
      <c r="A134" s="7" t="s">
        <v>198</v>
      </c>
      <c r="B134" s="8" t="s">
        <v>199</v>
      </c>
      <c r="C134" s="9">
        <f>SUM(D134:F134)</f>
        <v>541191.35</v>
      </c>
      <c r="D134" s="9"/>
      <c r="E134" s="9"/>
      <c r="F134" s="9">
        <v>541191.35</v>
      </c>
      <c r="G134" s="9">
        <f>SUM(H134:J134)</f>
        <v>609937.67</v>
      </c>
      <c r="H134" s="9"/>
      <c r="I134" s="9"/>
      <c r="J134" s="9">
        <v>609937.67</v>
      </c>
      <c r="K134" s="9">
        <f>SUM(L134:N134)</f>
        <v>68746.32000000007</v>
      </c>
      <c r="L134" s="9">
        <f>SUM(H134-D134)</f>
        <v>0</v>
      </c>
      <c r="M134" s="9">
        <f>SUM(I134-E134)</f>
        <v>0</v>
      </c>
      <c r="N134" s="9">
        <f>SUM(J134-F134)</f>
        <v>68746.32000000007</v>
      </c>
      <c r="O134" s="10">
        <f t="shared" si="64"/>
        <v>112.70277509054793</v>
      </c>
    </row>
    <row r="135" spans="1:15" s="1" customFormat="1" ht="48" customHeight="1" outlineLevel="2">
      <c r="A135" s="3" t="s">
        <v>200</v>
      </c>
      <c r="B135" s="4" t="s">
        <v>201</v>
      </c>
      <c r="C135" s="5">
        <f>SUM(C136+C138+C140)</f>
        <v>137654.99</v>
      </c>
      <c r="D135" s="5">
        <f>SUM(D136+D138+D140)</f>
        <v>0</v>
      </c>
      <c r="E135" s="5">
        <f>SUM(E136+E138+E140)</f>
        <v>0</v>
      </c>
      <c r="F135" s="5">
        <f>SUM(F136+F138+F140)</f>
        <v>137654.99</v>
      </c>
      <c r="G135" s="5">
        <f aca="true" t="shared" si="77" ref="G135:N135">SUM(G136+G138+G140)</f>
        <v>143548.97</v>
      </c>
      <c r="H135" s="5">
        <f t="shared" si="77"/>
        <v>0</v>
      </c>
      <c r="I135" s="5">
        <f t="shared" si="77"/>
        <v>0</v>
      </c>
      <c r="J135" s="5">
        <f t="shared" si="77"/>
        <v>143548.97</v>
      </c>
      <c r="K135" s="5">
        <f t="shared" si="77"/>
        <v>5893.98</v>
      </c>
      <c r="L135" s="5">
        <f t="shared" si="77"/>
        <v>0</v>
      </c>
      <c r="M135" s="5">
        <f t="shared" si="77"/>
        <v>0</v>
      </c>
      <c r="N135" s="5">
        <f t="shared" si="77"/>
        <v>5893.98</v>
      </c>
      <c r="O135" s="6">
        <f t="shared" si="64"/>
        <v>104.2817045716977</v>
      </c>
    </row>
    <row r="136" spans="1:15" s="1" customFormat="1" ht="49.5" customHeight="1" outlineLevel="4">
      <c r="A136" s="7" t="s">
        <v>202</v>
      </c>
      <c r="B136" s="8" t="s">
        <v>203</v>
      </c>
      <c r="C136" s="9">
        <f aca="true" t="shared" si="78" ref="C136:N136">SUM(C137:C137)</f>
        <v>61241.96</v>
      </c>
      <c r="D136" s="9">
        <f t="shared" si="78"/>
        <v>0</v>
      </c>
      <c r="E136" s="9">
        <f t="shared" si="78"/>
        <v>0</v>
      </c>
      <c r="F136" s="9">
        <f t="shared" si="78"/>
        <v>61241.96</v>
      </c>
      <c r="G136" s="9">
        <f t="shared" si="78"/>
        <v>45746.5</v>
      </c>
      <c r="H136" s="9">
        <f t="shared" si="78"/>
        <v>0</v>
      </c>
      <c r="I136" s="9">
        <f t="shared" si="78"/>
        <v>0</v>
      </c>
      <c r="J136" s="9">
        <f t="shared" si="78"/>
        <v>45746.5</v>
      </c>
      <c r="K136" s="9">
        <f t="shared" si="78"/>
        <v>-15495.46</v>
      </c>
      <c r="L136" s="9">
        <f t="shared" si="78"/>
        <v>0</v>
      </c>
      <c r="M136" s="9">
        <f t="shared" si="78"/>
        <v>0</v>
      </c>
      <c r="N136" s="9">
        <f t="shared" si="78"/>
        <v>-15495.46</v>
      </c>
      <c r="O136" s="10">
        <f t="shared" si="64"/>
        <v>74.69796851701024</v>
      </c>
    </row>
    <row r="137" spans="1:15" s="1" customFormat="1" ht="81" customHeight="1" outlineLevel="6">
      <c r="A137" s="7" t="s">
        <v>204</v>
      </c>
      <c r="B137" s="8" t="s">
        <v>205</v>
      </c>
      <c r="C137" s="9">
        <f>SUM(D137:F137)</f>
        <v>61241.96</v>
      </c>
      <c r="D137" s="9"/>
      <c r="E137" s="9"/>
      <c r="F137" s="9">
        <v>61241.96</v>
      </c>
      <c r="G137" s="9">
        <f>SUM(H137:J137)</f>
        <v>45746.5</v>
      </c>
      <c r="H137" s="9"/>
      <c r="I137" s="9"/>
      <c r="J137" s="9">
        <v>45746.5</v>
      </c>
      <c r="K137" s="9">
        <f>SUM(L137:N137)</f>
        <v>-15495.46</v>
      </c>
      <c r="L137" s="9">
        <f>SUM(H137-D137)</f>
        <v>0</v>
      </c>
      <c r="M137" s="9">
        <f>SUM(I137-E137)</f>
        <v>0</v>
      </c>
      <c r="N137" s="9">
        <f>SUM(J137-F137)</f>
        <v>-15495.46</v>
      </c>
      <c r="O137" s="10">
        <f t="shared" si="64"/>
        <v>74.69796851701024</v>
      </c>
    </row>
    <row r="138" spans="1:15" s="1" customFormat="1" ht="46.5" customHeight="1" outlineLevel="4">
      <c r="A138" s="7" t="s">
        <v>206</v>
      </c>
      <c r="B138" s="8" t="s">
        <v>207</v>
      </c>
      <c r="C138" s="9">
        <f aca="true" t="shared" si="79" ref="C138:J138">SUM(C139)</f>
        <v>6013.03</v>
      </c>
      <c r="D138" s="9">
        <f t="shared" si="79"/>
        <v>0</v>
      </c>
      <c r="E138" s="9">
        <f t="shared" si="79"/>
        <v>0</v>
      </c>
      <c r="F138" s="9">
        <f t="shared" si="79"/>
        <v>6013.03</v>
      </c>
      <c r="G138" s="9">
        <f t="shared" si="79"/>
        <v>2417.47</v>
      </c>
      <c r="H138" s="9">
        <f t="shared" si="79"/>
        <v>0</v>
      </c>
      <c r="I138" s="9">
        <f t="shared" si="79"/>
        <v>0</v>
      </c>
      <c r="J138" s="9">
        <f t="shared" si="79"/>
        <v>2417.47</v>
      </c>
      <c r="K138" s="9">
        <f>SUM(K139)</f>
        <v>-3595.56</v>
      </c>
      <c r="L138" s="9">
        <f>SUM(L139)</f>
        <v>0</v>
      </c>
      <c r="M138" s="9">
        <f>SUM(M139)</f>
        <v>0</v>
      </c>
      <c r="N138" s="9">
        <f>SUM(N139)</f>
        <v>-3595.56</v>
      </c>
      <c r="O138" s="10">
        <f t="shared" si="64"/>
        <v>40.20385728991872</v>
      </c>
    </row>
    <row r="139" spans="1:15" s="1" customFormat="1" ht="15" customHeight="1" outlineLevel="6">
      <c r="A139" s="7" t="s">
        <v>208</v>
      </c>
      <c r="B139" s="8" t="s">
        <v>209</v>
      </c>
      <c r="C139" s="9">
        <f>SUM(D139:F139)</f>
        <v>6013.03</v>
      </c>
      <c r="D139" s="9"/>
      <c r="E139" s="9"/>
      <c r="F139" s="9">
        <v>6013.03</v>
      </c>
      <c r="G139" s="9">
        <f>SUM(H139:J139)</f>
        <v>2417.47</v>
      </c>
      <c r="H139" s="9"/>
      <c r="I139" s="9"/>
      <c r="J139" s="9">
        <v>2417.47</v>
      </c>
      <c r="K139" s="9">
        <f>SUM(L139:N139)</f>
        <v>-3595.56</v>
      </c>
      <c r="L139" s="9">
        <f>SUM(H139-D139)</f>
        <v>0</v>
      </c>
      <c r="M139" s="9">
        <f>SUM(I139-E139)</f>
        <v>0</v>
      </c>
      <c r="N139" s="9">
        <f>SUM(J139-F139)</f>
        <v>-3595.56</v>
      </c>
      <c r="O139" s="10">
        <f t="shared" si="64"/>
        <v>40.20385728991872</v>
      </c>
    </row>
    <row r="140" spans="1:15" s="1" customFormat="1" ht="50.25" customHeight="1" outlineLevel="4">
      <c r="A140" s="7" t="s">
        <v>210</v>
      </c>
      <c r="B140" s="8" t="s">
        <v>211</v>
      </c>
      <c r="C140" s="9">
        <f aca="true" t="shared" si="80" ref="C140:J140">SUM(C141)</f>
        <v>70400</v>
      </c>
      <c r="D140" s="9">
        <f t="shared" si="80"/>
        <v>0</v>
      </c>
      <c r="E140" s="9">
        <f t="shared" si="80"/>
        <v>0</v>
      </c>
      <c r="F140" s="9">
        <f t="shared" si="80"/>
        <v>70400</v>
      </c>
      <c r="G140" s="9">
        <f t="shared" si="80"/>
        <v>95385</v>
      </c>
      <c r="H140" s="9">
        <f t="shared" si="80"/>
        <v>0</v>
      </c>
      <c r="I140" s="9">
        <f t="shared" si="80"/>
        <v>0</v>
      </c>
      <c r="J140" s="9">
        <f t="shared" si="80"/>
        <v>95385</v>
      </c>
      <c r="K140" s="9">
        <f>SUM(K141)</f>
        <v>24985</v>
      </c>
      <c r="L140" s="9">
        <f>SUM(L141)</f>
        <v>0</v>
      </c>
      <c r="M140" s="9">
        <f>SUM(M141)</f>
        <v>0</v>
      </c>
      <c r="N140" s="9">
        <f>SUM(N141)</f>
        <v>24985</v>
      </c>
      <c r="O140" s="10">
        <f t="shared" si="64"/>
        <v>135.4900568181818</v>
      </c>
    </row>
    <row r="141" spans="1:15" s="1" customFormat="1" ht="35.25" customHeight="1" outlineLevel="5">
      <c r="A141" s="7" t="s">
        <v>212</v>
      </c>
      <c r="B141" s="8" t="s">
        <v>213</v>
      </c>
      <c r="C141" s="9">
        <f>SUM(D141:F141)</f>
        <v>70400</v>
      </c>
      <c r="D141" s="9"/>
      <c r="E141" s="9"/>
      <c r="F141" s="9">
        <v>70400</v>
      </c>
      <c r="G141" s="9">
        <f>SUM(H141:J141)</f>
        <v>95385</v>
      </c>
      <c r="H141" s="9"/>
      <c r="I141" s="9"/>
      <c r="J141" s="9">
        <v>95385</v>
      </c>
      <c r="K141" s="9">
        <f>SUM(L141:N141)</f>
        <v>24985</v>
      </c>
      <c r="L141" s="9">
        <f>SUM(H141-D141)</f>
        <v>0</v>
      </c>
      <c r="M141" s="9">
        <f>SUM(I141-E141)</f>
        <v>0</v>
      </c>
      <c r="N141" s="9">
        <f>SUM(J141-F141)</f>
        <v>24985</v>
      </c>
      <c r="O141" s="10">
        <f t="shared" si="64"/>
        <v>135.4900568181818</v>
      </c>
    </row>
    <row r="142" spans="1:15" s="1" customFormat="1" ht="62.25" customHeight="1" outlineLevel="2">
      <c r="A142" s="3" t="s">
        <v>214</v>
      </c>
      <c r="B142" s="4" t="s">
        <v>215</v>
      </c>
      <c r="C142" s="5">
        <f aca="true" t="shared" si="81" ref="C142:J142">SUM(C143)</f>
        <v>51366</v>
      </c>
      <c r="D142" s="5">
        <f t="shared" si="81"/>
        <v>0</v>
      </c>
      <c r="E142" s="5">
        <f t="shared" si="81"/>
        <v>0</v>
      </c>
      <c r="F142" s="5">
        <f t="shared" si="81"/>
        <v>51366</v>
      </c>
      <c r="G142" s="5">
        <f t="shared" si="81"/>
        <v>23150</v>
      </c>
      <c r="H142" s="5">
        <f t="shared" si="81"/>
        <v>0</v>
      </c>
      <c r="I142" s="5">
        <f t="shared" si="81"/>
        <v>0</v>
      </c>
      <c r="J142" s="5">
        <f t="shared" si="81"/>
        <v>23150</v>
      </c>
      <c r="K142" s="5">
        <f>SUM(K143)</f>
        <v>-28216</v>
      </c>
      <c r="L142" s="5">
        <f>SUM(L143)</f>
        <v>0</v>
      </c>
      <c r="M142" s="5">
        <f>SUM(M143)</f>
        <v>0</v>
      </c>
      <c r="N142" s="5">
        <f>SUM(N143)</f>
        <v>-28216</v>
      </c>
      <c r="O142" s="6">
        <f t="shared" si="64"/>
        <v>45.06872250126543</v>
      </c>
    </row>
    <row r="143" spans="1:15" s="1" customFormat="1" ht="30.75" customHeight="1" outlineLevel="4">
      <c r="A143" s="7" t="s">
        <v>131</v>
      </c>
      <c r="B143" s="8" t="s">
        <v>216</v>
      </c>
      <c r="C143" s="9">
        <f>SUM(C144:C145)</f>
        <v>51366</v>
      </c>
      <c r="D143" s="9">
        <f>SUM(D144:D145)</f>
        <v>0</v>
      </c>
      <c r="E143" s="9">
        <f>SUM(E144:E145)</f>
        <v>0</v>
      </c>
      <c r="F143" s="9">
        <f>SUM(F144:F145)</f>
        <v>51366</v>
      </c>
      <c r="G143" s="9">
        <f aca="true" t="shared" si="82" ref="G143:N143">SUM(G144:G145)</f>
        <v>23150</v>
      </c>
      <c r="H143" s="9">
        <f t="shared" si="82"/>
        <v>0</v>
      </c>
      <c r="I143" s="9">
        <f t="shared" si="82"/>
        <v>0</v>
      </c>
      <c r="J143" s="9">
        <f t="shared" si="82"/>
        <v>23150</v>
      </c>
      <c r="K143" s="9">
        <f t="shared" si="82"/>
        <v>-28216</v>
      </c>
      <c r="L143" s="9">
        <f t="shared" si="82"/>
        <v>0</v>
      </c>
      <c r="M143" s="9">
        <f t="shared" si="82"/>
        <v>0</v>
      </c>
      <c r="N143" s="9">
        <f t="shared" si="82"/>
        <v>-28216</v>
      </c>
      <c r="O143" s="10">
        <f t="shared" si="64"/>
        <v>45.06872250126543</v>
      </c>
    </row>
    <row r="144" spans="1:15" s="1" customFormat="1" ht="47.25" customHeight="1" outlineLevel="6">
      <c r="A144" s="7" t="s">
        <v>217</v>
      </c>
      <c r="B144" s="8" t="s">
        <v>218</v>
      </c>
      <c r="C144" s="9">
        <f>SUM(D144:F144)</f>
        <v>37366</v>
      </c>
      <c r="D144" s="9"/>
      <c r="E144" s="9"/>
      <c r="F144" s="9">
        <v>37366</v>
      </c>
      <c r="G144" s="9">
        <f>SUM(H144:J144)</f>
        <v>13400</v>
      </c>
      <c r="H144" s="9"/>
      <c r="I144" s="9"/>
      <c r="J144" s="9">
        <v>13400</v>
      </c>
      <c r="K144" s="9">
        <f>SUM(L144:N144)</f>
        <v>-23966</v>
      </c>
      <c r="L144" s="9">
        <f aca="true" t="shared" si="83" ref="L144:N145">SUM(H144-D144)</f>
        <v>0</v>
      </c>
      <c r="M144" s="9">
        <f t="shared" si="83"/>
        <v>0</v>
      </c>
      <c r="N144" s="9">
        <f t="shared" si="83"/>
        <v>-23966</v>
      </c>
      <c r="O144" s="10">
        <f t="shared" si="64"/>
        <v>35.86147834930151</v>
      </c>
    </row>
    <row r="145" spans="1:15" s="1" customFormat="1" ht="30.75" customHeight="1" outlineLevel="6">
      <c r="A145" s="7" t="s">
        <v>219</v>
      </c>
      <c r="B145" s="8" t="s">
        <v>220</v>
      </c>
      <c r="C145" s="9">
        <f>SUM(D145:F145)</f>
        <v>14000</v>
      </c>
      <c r="D145" s="9"/>
      <c r="E145" s="9"/>
      <c r="F145" s="9">
        <v>14000</v>
      </c>
      <c r="G145" s="9">
        <f>SUM(H145:J145)</f>
        <v>9750</v>
      </c>
      <c r="H145" s="9"/>
      <c r="I145" s="9"/>
      <c r="J145" s="9">
        <v>9750</v>
      </c>
      <c r="K145" s="9">
        <f>SUM(L145:N145)</f>
        <v>-4250</v>
      </c>
      <c r="L145" s="9">
        <f t="shared" si="83"/>
        <v>0</v>
      </c>
      <c r="M145" s="9">
        <f t="shared" si="83"/>
        <v>0</v>
      </c>
      <c r="N145" s="9">
        <f t="shared" si="83"/>
        <v>-4250</v>
      </c>
      <c r="O145" s="10">
        <f t="shared" si="64"/>
        <v>69.64285714285714</v>
      </c>
    </row>
    <row r="146" spans="1:15" s="1" customFormat="1" ht="32.25" customHeight="1" outlineLevel="2">
      <c r="A146" s="3" t="s">
        <v>221</v>
      </c>
      <c r="B146" s="4" t="s">
        <v>222</v>
      </c>
      <c r="C146" s="5">
        <f>SUM(C147)</f>
        <v>13634</v>
      </c>
      <c r="D146" s="5">
        <f aca="true" t="shared" si="84" ref="C146:J146">SUM(D147)</f>
        <v>0</v>
      </c>
      <c r="E146" s="5">
        <f t="shared" si="84"/>
        <v>0</v>
      </c>
      <c r="F146" s="5">
        <f t="shared" si="84"/>
        <v>13634</v>
      </c>
      <c r="G146" s="5">
        <f t="shared" si="84"/>
        <v>16044.9</v>
      </c>
      <c r="H146" s="5">
        <f t="shared" si="84"/>
        <v>0</v>
      </c>
      <c r="I146" s="5">
        <f t="shared" si="84"/>
        <v>0</v>
      </c>
      <c r="J146" s="5">
        <f t="shared" si="84"/>
        <v>16044.9</v>
      </c>
      <c r="K146" s="5">
        <f>SUM(K147)</f>
        <v>2410.8999999999996</v>
      </c>
      <c r="L146" s="5">
        <f>SUM(L147)</f>
        <v>0</v>
      </c>
      <c r="M146" s="5">
        <f>SUM(M147)</f>
        <v>0</v>
      </c>
      <c r="N146" s="5">
        <f>SUM(N147)</f>
        <v>2410.8999999999996</v>
      </c>
      <c r="O146" s="6">
        <f t="shared" si="64"/>
        <v>117.68299838638696</v>
      </c>
    </row>
    <row r="147" spans="1:15" s="1" customFormat="1" ht="33" customHeight="1" outlineLevel="4">
      <c r="A147" s="7" t="s">
        <v>223</v>
      </c>
      <c r="B147" s="8" t="s">
        <v>224</v>
      </c>
      <c r="C147" s="9">
        <f>SUM(C148:C149)</f>
        <v>13634</v>
      </c>
      <c r="D147" s="9">
        <f aca="true" t="shared" si="85" ref="D147:N147">SUM(D148:D149)</f>
        <v>0</v>
      </c>
      <c r="E147" s="9">
        <f t="shared" si="85"/>
        <v>0</v>
      </c>
      <c r="F147" s="9">
        <f t="shared" si="85"/>
        <v>13634</v>
      </c>
      <c r="G147" s="9">
        <f t="shared" si="85"/>
        <v>16044.9</v>
      </c>
      <c r="H147" s="9">
        <f t="shared" si="85"/>
        <v>0</v>
      </c>
      <c r="I147" s="9">
        <f t="shared" si="85"/>
        <v>0</v>
      </c>
      <c r="J147" s="9">
        <f t="shared" si="85"/>
        <v>16044.9</v>
      </c>
      <c r="K147" s="9">
        <f t="shared" si="85"/>
        <v>2410.8999999999996</v>
      </c>
      <c r="L147" s="9">
        <f t="shared" si="85"/>
        <v>0</v>
      </c>
      <c r="M147" s="9">
        <f t="shared" si="85"/>
        <v>0</v>
      </c>
      <c r="N147" s="9">
        <f t="shared" si="85"/>
        <v>2410.8999999999996</v>
      </c>
      <c r="O147" s="10">
        <f t="shared" si="64"/>
        <v>117.68299838638696</v>
      </c>
    </row>
    <row r="148" spans="1:15" s="1" customFormat="1" ht="15" customHeight="1" outlineLevel="6">
      <c r="A148" s="7" t="s">
        <v>225</v>
      </c>
      <c r="B148" s="8" t="s">
        <v>226</v>
      </c>
      <c r="C148" s="9">
        <f>SUM(D148:F148)</f>
        <v>8634</v>
      </c>
      <c r="D148" s="9"/>
      <c r="E148" s="9"/>
      <c r="F148" s="9">
        <v>8634</v>
      </c>
      <c r="G148" s="9">
        <f>SUM(H148:J148)</f>
        <v>16044.9</v>
      </c>
      <c r="H148" s="9"/>
      <c r="I148" s="9"/>
      <c r="J148" s="9">
        <v>16044.9</v>
      </c>
      <c r="K148" s="9">
        <f>SUM(L148:N148)</f>
        <v>7410.9</v>
      </c>
      <c r="L148" s="9">
        <f>SUM(H148-D148)</f>
        <v>0</v>
      </c>
      <c r="M148" s="9">
        <f>SUM(I148-E148)</f>
        <v>0</v>
      </c>
      <c r="N148" s="9">
        <f>SUM(J148-F148)</f>
        <v>7410.9</v>
      </c>
      <c r="O148" s="10">
        <f t="shared" si="64"/>
        <v>185.83391243919388</v>
      </c>
    </row>
    <row r="149" spans="1:15" s="1" customFormat="1" ht="15" customHeight="1" outlineLevel="6">
      <c r="A149" s="73" t="s">
        <v>379</v>
      </c>
      <c r="B149" s="74" t="s">
        <v>380</v>
      </c>
      <c r="C149" s="9">
        <f>SUM(D149:F149)</f>
        <v>5000</v>
      </c>
      <c r="D149" s="9"/>
      <c r="E149" s="9"/>
      <c r="F149" s="9">
        <v>5000</v>
      </c>
      <c r="G149" s="9">
        <f>SUM(H149:J149)</f>
        <v>0</v>
      </c>
      <c r="H149" s="9"/>
      <c r="I149" s="9"/>
      <c r="J149" s="9"/>
      <c r="K149" s="9">
        <f>SUM(L149:N149)</f>
        <v>-5000</v>
      </c>
      <c r="L149" s="9">
        <f>SUM(H149-D149)</f>
        <v>0</v>
      </c>
      <c r="M149" s="9">
        <f>SUM(I149-E149)</f>
        <v>0</v>
      </c>
      <c r="N149" s="9">
        <f>SUM(J149-F149)</f>
        <v>-5000</v>
      </c>
      <c r="O149" s="10">
        <f t="shared" si="64"/>
        <v>0</v>
      </c>
    </row>
    <row r="150" spans="1:15" s="1" customFormat="1" ht="64.5" customHeight="1" outlineLevel="2">
      <c r="A150" s="3" t="s">
        <v>227</v>
      </c>
      <c r="B150" s="4" t="s">
        <v>228</v>
      </c>
      <c r="C150" s="5">
        <f>SUM(C151+C153)</f>
        <v>10256972.129999999</v>
      </c>
      <c r="D150" s="5">
        <f>SUM(D151+D153)</f>
        <v>0</v>
      </c>
      <c r="E150" s="5">
        <f>SUM(E151+E153)</f>
        <v>0</v>
      </c>
      <c r="F150" s="5">
        <f>SUM(F151+F153)</f>
        <v>10256972.129999999</v>
      </c>
      <c r="G150" s="5">
        <f aca="true" t="shared" si="86" ref="G150:N150">SUM(G151+G153)</f>
        <v>10206079.91</v>
      </c>
      <c r="H150" s="5">
        <f t="shared" si="86"/>
        <v>0</v>
      </c>
      <c r="I150" s="5">
        <f t="shared" si="86"/>
        <v>0</v>
      </c>
      <c r="J150" s="5">
        <f t="shared" si="86"/>
        <v>10206079.91</v>
      </c>
      <c r="K150" s="5">
        <f t="shared" si="86"/>
        <v>-50892.22000000032</v>
      </c>
      <c r="L150" s="5">
        <f t="shared" si="86"/>
        <v>0</v>
      </c>
      <c r="M150" s="5">
        <f t="shared" si="86"/>
        <v>0</v>
      </c>
      <c r="N150" s="5">
        <f t="shared" si="86"/>
        <v>-50892.22000000032</v>
      </c>
      <c r="O150" s="6">
        <f t="shared" si="64"/>
        <v>99.50382803662743</v>
      </c>
    </row>
    <row r="151" spans="1:15" s="1" customFormat="1" ht="61.5" customHeight="1" outlineLevel="4">
      <c r="A151" s="7" t="s">
        <v>229</v>
      </c>
      <c r="B151" s="8" t="s">
        <v>230</v>
      </c>
      <c r="C151" s="9">
        <f aca="true" t="shared" si="87" ref="C151:J151">SUM(C152)</f>
        <v>616942.28</v>
      </c>
      <c r="D151" s="9">
        <f t="shared" si="87"/>
        <v>0</v>
      </c>
      <c r="E151" s="9">
        <f t="shared" si="87"/>
        <v>0</v>
      </c>
      <c r="F151" s="9">
        <f t="shared" si="87"/>
        <v>616942.28</v>
      </c>
      <c r="G151" s="9">
        <f t="shared" si="87"/>
        <v>644962.38</v>
      </c>
      <c r="H151" s="9">
        <f t="shared" si="87"/>
        <v>0</v>
      </c>
      <c r="I151" s="9">
        <f t="shared" si="87"/>
        <v>0</v>
      </c>
      <c r="J151" s="9">
        <f t="shared" si="87"/>
        <v>644962.38</v>
      </c>
      <c r="K151" s="9">
        <f>SUM(K152)</f>
        <v>28020.099999999977</v>
      </c>
      <c r="L151" s="9">
        <f>SUM(L152)</f>
        <v>0</v>
      </c>
      <c r="M151" s="9">
        <f>SUM(M152)</f>
        <v>0</v>
      </c>
      <c r="N151" s="9">
        <f>SUM(N152)</f>
        <v>28020.099999999977</v>
      </c>
      <c r="O151" s="10">
        <f t="shared" si="64"/>
        <v>104.54177009881703</v>
      </c>
    </row>
    <row r="152" spans="1:15" s="1" customFormat="1" ht="33" customHeight="1" outlineLevel="6">
      <c r="A152" s="7" t="s">
        <v>231</v>
      </c>
      <c r="B152" s="8" t="s">
        <v>232</v>
      </c>
      <c r="C152" s="9">
        <f>SUM(D152:F152)</f>
        <v>616942.28</v>
      </c>
      <c r="D152" s="9"/>
      <c r="E152" s="9"/>
      <c r="F152" s="9">
        <v>616942.28</v>
      </c>
      <c r="G152" s="9">
        <f>SUM(H152:J152)</f>
        <v>644962.38</v>
      </c>
      <c r="H152" s="9"/>
      <c r="I152" s="9"/>
      <c r="J152" s="9">
        <v>644962.38</v>
      </c>
      <c r="K152" s="9">
        <f>SUM(L152:N152)</f>
        <v>28020.099999999977</v>
      </c>
      <c r="L152" s="9">
        <f>SUM(H152-D152)</f>
        <v>0</v>
      </c>
      <c r="M152" s="9">
        <f>SUM(I152-E152)</f>
        <v>0</v>
      </c>
      <c r="N152" s="9">
        <f>SUM(J152-F152)</f>
        <v>28020.099999999977</v>
      </c>
      <c r="O152" s="10">
        <f t="shared" si="64"/>
        <v>104.54177009881703</v>
      </c>
    </row>
    <row r="153" spans="1:15" s="1" customFormat="1" ht="64.5" customHeight="1" outlineLevel="4">
      <c r="A153" s="7" t="s">
        <v>83</v>
      </c>
      <c r="B153" s="8" t="s">
        <v>233</v>
      </c>
      <c r="C153" s="9">
        <f aca="true" t="shared" si="88" ref="C153:J153">SUM(C154)</f>
        <v>9640029.85</v>
      </c>
      <c r="D153" s="9">
        <f t="shared" si="88"/>
        <v>0</v>
      </c>
      <c r="E153" s="9">
        <f t="shared" si="88"/>
        <v>0</v>
      </c>
      <c r="F153" s="9">
        <f t="shared" si="88"/>
        <v>9640029.85</v>
      </c>
      <c r="G153" s="9">
        <f t="shared" si="88"/>
        <v>9561117.53</v>
      </c>
      <c r="H153" s="9">
        <f t="shared" si="88"/>
        <v>0</v>
      </c>
      <c r="I153" s="9">
        <f t="shared" si="88"/>
        <v>0</v>
      </c>
      <c r="J153" s="9">
        <f t="shared" si="88"/>
        <v>9561117.53</v>
      </c>
      <c r="K153" s="9">
        <f>SUM(K154)</f>
        <v>-78912.3200000003</v>
      </c>
      <c r="L153" s="9">
        <f>SUM(L154)</f>
        <v>0</v>
      </c>
      <c r="M153" s="9">
        <f>SUM(M154)</f>
        <v>0</v>
      </c>
      <c r="N153" s="9">
        <f>SUM(N154)</f>
        <v>-78912.3200000003</v>
      </c>
      <c r="O153" s="10">
        <f t="shared" si="64"/>
        <v>99.18141000362151</v>
      </c>
    </row>
    <row r="154" spans="1:15" s="1" customFormat="1" ht="45.75" customHeight="1" outlineLevel="6">
      <c r="A154" s="7" t="s">
        <v>234</v>
      </c>
      <c r="B154" s="8" t="s">
        <v>235</v>
      </c>
      <c r="C154" s="9">
        <f>SUM(D154:F154)</f>
        <v>9640029.85</v>
      </c>
      <c r="D154" s="9"/>
      <c r="E154" s="9"/>
      <c r="F154" s="9">
        <v>9640029.85</v>
      </c>
      <c r="G154" s="9">
        <f>SUM(H154:J154)</f>
        <v>9561117.53</v>
      </c>
      <c r="H154" s="9"/>
      <c r="I154" s="9"/>
      <c r="J154" s="9">
        <v>9561117.53</v>
      </c>
      <c r="K154" s="9">
        <f>SUM(L154:N154)</f>
        <v>-78912.3200000003</v>
      </c>
      <c r="L154" s="9">
        <f>SUM(H154-D154)</f>
        <v>0</v>
      </c>
      <c r="M154" s="9">
        <f>SUM(I154-E154)</f>
        <v>0</v>
      </c>
      <c r="N154" s="9">
        <f>SUM(J154-F154)</f>
        <v>-78912.3200000003</v>
      </c>
      <c r="O154" s="10">
        <f t="shared" si="64"/>
        <v>99.18141000362151</v>
      </c>
    </row>
    <row r="155" spans="1:16" s="1" customFormat="1" ht="66" customHeight="1" outlineLevel="1">
      <c r="A155" s="3" t="s">
        <v>236</v>
      </c>
      <c r="B155" s="4" t="s">
        <v>237</v>
      </c>
      <c r="C155" s="5">
        <f>SUM(C156+C162)</f>
        <v>363135.16000000003</v>
      </c>
      <c r="D155" s="5">
        <f aca="true" t="shared" si="89" ref="D155:N155">SUM(D156+D162)</f>
        <v>0</v>
      </c>
      <c r="E155" s="5">
        <f t="shared" si="89"/>
        <v>0</v>
      </c>
      <c r="F155" s="5">
        <f t="shared" si="89"/>
        <v>363135.16000000003</v>
      </c>
      <c r="G155" s="5">
        <f t="shared" si="89"/>
        <v>162321.28</v>
      </c>
      <c r="H155" s="5">
        <f t="shared" si="89"/>
        <v>0</v>
      </c>
      <c r="I155" s="5">
        <f t="shared" si="89"/>
        <v>0</v>
      </c>
      <c r="J155" s="5">
        <f t="shared" si="89"/>
        <v>162321.28</v>
      </c>
      <c r="K155" s="5">
        <f t="shared" si="89"/>
        <v>-200813.88</v>
      </c>
      <c r="L155" s="5">
        <f t="shared" si="89"/>
        <v>0</v>
      </c>
      <c r="M155" s="5">
        <f t="shared" si="89"/>
        <v>0</v>
      </c>
      <c r="N155" s="5">
        <f t="shared" si="89"/>
        <v>-200813.88</v>
      </c>
      <c r="O155" s="6">
        <f t="shared" si="64"/>
        <v>44.69996240518268</v>
      </c>
      <c r="P155" s="76"/>
    </row>
    <row r="156" spans="1:15" s="1" customFormat="1" ht="48" customHeight="1" outlineLevel="2">
      <c r="A156" s="3" t="s">
        <v>238</v>
      </c>
      <c r="B156" s="4" t="s">
        <v>239</v>
      </c>
      <c r="C156" s="5">
        <f aca="true" t="shared" si="90" ref="C156:J156">SUM(C157)</f>
        <v>363135.16000000003</v>
      </c>
      <c r="D156" s="5">
        <f t="shared" si="90"/>
        <v>0</v>
      </c>
      <c r="E156" s="5">
        <f t="shared" si="90"/>
        <v>0</v>
      </c>
      <c r="F156" s="5">
        <f t="shared" si="90"/>
        <v>363135.16000000003</v>
      </c>
      <c r="G156" s="5">
        <f t="shared" si="90"/>
        <v>122821.28</v>
      </c>
      <c r="H156" s="5">
        <f t="shared" si="90"/>
        <v>0</v>
      </c>
      <c r="I156" s="5">
        <f t="shared" si="90"/>
        <v>0</v>
      </c>
      <c r="J156" s="5">
        <f t="shared" si="90"/>
        <v>122821.28</v>
      </c>
      <c r="K156" s="5">
        <f>SUM(K157)</f>
        <v>-240313.88</v>
      </c>
      <c r="L156" s="5">
        <f>SUM(L157)</f>
        <v>0</v>
      </c>
      <c r="M156" s="5">
        <f>SUM(M157)</f>
        <v>0</v>
      </c>
      <c r="N156" s="5">
        <f>SUM(N157)</f>
        <v>-240313.88</v>
      </c>
      <c r="O156" s="6">
        <f t="shared" si="64"/>
        <v>33.82246984841677</v>
      </c>
    </row>
    <row r="157" spans="1:15" s="1" customFormat="1" ht="33.75" customHeight="1" outlineLevel="4">
      <c r="A157" s="7" t="s">
        <v>240</v>
      </c>
      <c r="B157" s="8" t="s">
        <v>241</v>
      </c>
      <c r="C157" s="9">
        <f>SUM(C158:C161)</f>
        <v>363135.16000000003</v>
      </c>
      <c r="D157" s="9">
        <f>SUM(D158:D161)</f>
        <v>0</v>
      </c>
      <c r="E157" s="9">
        <f>SUM(E158:E161)</f>
        <v>0</v>
      </c>
      <c r="F157" s="9">
        <f>SUM(F158:F161)</f>
        <v>363135.16000000003</v>
      </c>
      <c r="G157" s="9">
        <f aca="true" t="shared" si="91" ref="G157:N157">SUM(G158:G161)</f>
        <v>122821.28</v>
      </c>
      <c r="H157" s="9">
        <f t="shared" si="91"/>
        <v>0</v>
      </c>
      <c r="I157" s="9">
        <f t="shared" si="91"/>
        <v>0</v>
      </c>
      <c r="J157" s="9">
        <f t="shared" si="91"/>
        <v>122821.28</v>
      </c>
      <c r="K157" s="9">
        <f t="shared" si="91"/>
        <v>-240313.88</v>
      </c>
      <c r="L157" s="9">
        <f t="shared" si="91"/>
        <v>0</v>
      </c>
      <c r="M157" s="9">
        <f t="shared" si="91"/>
        <v>0</v>
      </c>
      <c r="N157" s="9">
        <f t="shared" si="91"/>
        <v>-240313.88</v>
      </c>
      <c r="O157" s="10">
        <f t="shared" si="64"/>
        <v>33.82246984841677</v>
      </c>
    </row>
    <row r="158" spans="1:15" s="1" customFormat="1" ht="46.5" customHeight="1" outlineLevel="4">
      <c r="A158" s="7" t="s">
        <v>242</v>
      </c>
      <c r="B158" s="8" t="s">
        <v>243</v>
      </c>
      <c r="C158" s="9">
        <f>SUM(D158:F158)</f>
        <v>125122.84</v>
      </c>
      <c r="D158" s="9"/>
      <c r="E158" s="9"/>
      <c r="F158" s="9">
        <v>125122.84</v>
      </c>
      <c r="G158" s="9">
        <f>SUM(H158:J158)</f>
        <v>50157.65</v>
      </c>
      <c r="H158" s="9"/>
      <c r="I158" s="9"/>
      <c r="J158" s="9">
        <v>50157.65</v>
      </c>
      <c r="K158" s="9">
        <f>SUM(L158:N158)</f>
        <v>-74965.19</v>
      </c>
      <c r="L158" s="9">
        <f aca="true" t="shared" si="92" ref="L158:N161">SUM(H158-D158)</f>
        <v>0</v>
      </c>
      <c r="M158" s="9">
        <f t="shared" si="92"/>
        <v>0</v>
      </c>
      <c r="N158" s="9">
        <f t="shared" si="92"/>
        <v>-74965.19</v>
      </c>
      <c r="O158" s="10">
        <f t="shared" si="64"/>
        <v>40.08672597265216</v>
      </c>
    </row>
    <row r="159" spans="1:15" s="1" customFormat="1" ht="46.5" customHeight="1" outlineLevel="4">
      <c r="A159" s="30" t="s">
        <v>306</v>
      </c>
      <c r="B159" s="31" t="s">
        <v>307</v>
      </c>
      <c r="C159" s="9">
        <f>SUM(D159:F159)</f>
        <v>0</v>
      </c>
      <c r="D159" s="9"/>
      <c r="E159" s="9"/>
      <c r="F159" s="9"/>
      <c r="G159" s="9">
        <f>SUM(H159:J159)</f>
        <v>16000</v>
      </c>
      <c r="H159" s="9"/>
      <c r="I159" s="9"/>
      <c r="J159" s="9">
        <v>16000</v>
      </c>
      <c r="K159" s="9">
        <f>SUM(L159:N159)</f>
        <v>16000</v>
      </c>
      <c r="L159" s="9">
        <f t="shared" si="92"/>
        <v>0</v>
      </c>
      <c r="M159" s="9">
        <f t="shared" si="92"/>
        <v>0</v>
      </c>
      <c r="N159" s="9">
        <f t="shared" si="92"/>
        <v>16000</v>
      </c>
      <c r="O159" s="10" t="e">
        <f t="shared" si="64"/>
        <v>#DIV/0!</v>
      </c>
    </row>
    <row r="160" spans="1:15" s="1" customFormat="1" ht="82.5" customHeight="1" outlineLevel="4">
      <c r="A160" s="7" t="s">
        <v>244</v>
      </c>
      <c r="B160" s="11" t="s">
        <v>245</v>
      </c>
      <c r="C160" s="9">
        <f>SUM(D160:F160)</f>
        <v>6000</v>
      </c>
      <c r="D160" s="9"/>
      <c r="E160" s="9"/>
      <c r="F160" s="9">
        <v>6000</v>
      </c>
      <c r="G160" s="9">
        <f>SUM(H160:J160)</f>
        <v>8000</v>
      </c>
      <c r="H160" s="9"/>
      <c r="I160" s="9"/>
      <c r="J160" s="9">
        <v>8000</v>
      </c>
      <c r="K160" s="9">
        <f>SUM(L160:N160)</f>
        <v>2000</v>
      </c>
      <c r="L160" s="9">
        <f>SUM(H160-D160)</f>
        <v>0</v>
      </c>
      <c r="M160" s="9">
        <f>SUM(I160-E160)</f>
        <v>0</v>
      </c>
      <c r="N160" s="9">
        <f>SUM(J160-F160)</f>
        <v>2000</v>
      </c>
      <c r="O160" s="10">
        <f t="shared" si="64"/>
        <v>133.33333333333331</v>
      </c>
    </row>
    <row r="161" spans="1:15" s="1" customFormat="1" ht="46.5" customHeight="1" outlineLevel="6">
      <c r="A161" s="7" t="s">
        <v>246</v>
      </c>
      <c r="B161" s="8" t="s">
        <v>247</v>
      </c>
      <c r="C161" s="9">
        <f>SUM(D161:F161)</f>
        <v>232012.32</v>
      </c>
      <c r="D161" s="9"/>
      <c r="E161" s="9"/>
      <c r="F161" s="9">
        <v>232012.32</v>
      </c>
      <c r="G161" s="9">
        <f>SUM(H161:J161)</f>
        <v>48663.63</v>
      </c>
      <c r="H161" s="9"/>
      <c r="I161" s="9"/>
      <c r="J161" s="9">
        <v>48663.63</v>
      </c>
      <c r="K161" s="9">
        <f>SUM(L161:N161)</f>
        <v>-183348.69</v>
      </c>
      <c r="L161" s="9">
        <f t="shared" si="92"/>
        <v>0</v>
      </c>
      <c r="M161" s="9">
        <f t="shared" si="92"/>
        <v>0</v>
      </c>
      <c r="N161" s="9">
        <f t="shared" si="92"/>
        <v>-183348.69</v>
      </c>
      <c r="O161" s="10">
        <f t="shared" si="64"/>
        <v>20.9745887632174</v>
      </c>
    </row>
    <row r="162" spans="1:15" s="1" customFormat="1" ht="46.5" customHeight="1" outlineLevel="6">
      <c r="A162" s="32" t="s">
        <v>308</v>
      </c>
      <c r="B162" s="33" t="s">
        <v>309</v>
      </c>
      <c r="C162" s="5">
        <f>SUM(C163)</f>
        <v>0</v>
      </c>
      <c r="D162" s="5">
        <f aca="true" t="shared" si="93" ref="D162:N162">SUM(D163)</f>
        <v>0</v>
      </c>
      <c r="E162" s="5">
        <f t="shared" si="93"/>
        <v>0</v>
      </c>
      <c r="F162" s="5">
        <f t="shared" si="93"/>
        <v>0</v>
      </c>
      <c r="G162" s="5">
        <f t="shared" si="93"/>
        <v>39500</v>
      </c>
      <c r="H162" s="5">
        <f t="shared" si="93"/>
        <v>0</v>
      </c>
      <c r="I162" s="5">
        <f t="shared" si="93"/>
        <v>0</v>
      </c>
      <c r="J162" s="5">
        <f t="shared" si="93"/>
        <v>39500</v>
      </c>
      <c r="K162" s="5">
        <f t="shared" si="93"/>
        <v>39500</v>
      </c>
      <c r="L162" s="5">
        <f t="shared" si="93"/>
        <v>0</v>
      </c>
      <c r="M162" s="5">
        <f t="shared" si="93"/>
        <v>0</v>
      </c>
      <c r="N162" s="5">
        <f t="shared" si="93"/>
        <v>39500</v>
      </c>
      <c r="O162" s="10" t="e">
        <f t="shared" si="64"/>
        <v>#DIV/0!</v>
      </c>
    </row>
    <row r="163" spans="1:15" s="1" customFormat="1" ht="46.5" customHeight="1" outlineLevel="6">
      <c r="A163" s="32" t="s">
        <v>310</v>
      </c>
      <c r="B163" s="33" t="s">
        <v>311</v>
      </c>
      <c r="C163" s="5">
        <f>SUM(C164:C165)</f>
        <v>0</v>
      </c>
      <c r="D163" s="5">
        <f aca="true" t="shared" si="94" ref="D163:N163">SUM(D164:D165)</f>
        <v>0</v>
      </c>
      <c r="E163" s="5">
        <f t="shared" si="94"/>
        <v>0</v>
      </c>
      <c r="F163" s="5">
        <f t="shared" si="94"/>
        <v>0</v>
      </c>
      <c r="G163" s="5">
        <f t="shared" si="94"/>
        <v>39500</v>
      </c>
      <c r="H163" s="5">
        <f t="shared" si="94"/>
        <v>0</v>
      </c>
      <c r="I163" s="5">
        <f t="shared" si="94"/>
        <v>0</v>
      </c>
      <c r="J163" s="5">
        <f t="shared" si="94"/>
        <v>39500</v>
      </c>
      <c r="K163" s="5">
        <f t="shared" si="94"/>
        <v>39500</v>
      </c>
      <c r="L163" s="5">
        <f t="shared" si="94"/>
        <v>0</v>
      </c>
      <c r="M163" s="5">
        <f t="shared" si="94"/>
        <v>0</v>
      </c>
      <c r="N163" s="5">
        <f t="shared" si="94"/>
        <v>39500</v>
      </c>
      <c r="O163" s="10" t="e">
        <f t="shared" si="64"/>
        <v>#DIV/0!</v>
      </c>
    </row>
    <row r="164" spans="1:15" s="1" customFormat="1" ht="46.5" customHeight="1" outlineLevel="6">
      <c r="A164" s="30" t="s">
        <v>312</v>
      </c>
      <c r="B164" s="31" t="s">
        <v>313</v>
      </c>
      <c r="C164" s="9">
        <f>SUM(D164:F164)</f>
        <v>0</v>
      </c>
      <c r="D164" s="9"/>
      <c r="E164" s="9"/>
      <c r="F164" s="9"/>
      <c r="G164" s="9">
        <f>SUM(H164:J164)</f>
        <v>27500</v>
      </c>
      <c r="H164" s="9"/>
      <c r="I164" s="9"/>
      <c r="J164" s="9">
        <v>27500</v>
      </c>
      <c r="K164" s="9">
        <f>SUM(L164:N164)</f>
        <v>27500</v>
      </c>
      <c r="L164" s="9">
        <f>SUM(H164-D164)</f>
        <v>0</v>
      </c>
      <c r="M164" s="9">
        <f>SUM(I164-E164)</f>
        <v>0</v>
      </c>
      <c r="N164" s="9">
        <f>SUM(J164-F164)</f>
        <v>27500</v>
      </c>
      <c r="O164" s="10" t="e">
        <f t="shared" si="64"/>
        <v>#DIV/0!</v>
      </c>
    </row>
    <row r="165" spans="1:15" s="1" customFormat="1" ht="46.5" customHeight="1" outlineLevel="6">
      <c r="A165" s="30" t="s">
        <v>355</v>
      </c>
      <c r="B165" s="31" t="s">
        <v>356</v>
      </c>
      <c r="C165" s="9">
        <f>SUM(D165:F165)</f>
        <v>0</v>
      </c>
      <c r="D165" s="9"/>
      <c r="E165" s="9"/>
      <c r="F165" s="9"/>
      <c r="G165" s="9">
        <f>SUM(H165:J165)</f>
        <v>12000</v>
      </c>
      <c r="H165" s="9"/>
      <c r="I165" s="9"/>
      <c r="J165" s="9">
        <v>12000</v>
      </c>
      <c r="K165" s="9">
        <f>SUM(L165:N165)</f>
        <v>12000</v>
      </c>
      <c r="L165" s="9">
        <f>SUM(H165-D165)</f>
        <v>0</v>
      </c>
      <c r="M165" s="9">
        <f>SUM(I165-E165)</f>
        <v>0</v>
      </c>
      <c r="N165" s="9">
        <f>SUM(J165-F165)</f>
        <v>12000</v>
      </c>
      <c r="O165" s="10" t="e">
        <f t="shared" si="64"/>
        <v>#DIV/0!</v>
      </c>
    </row>
    <row r="166" spans="1:16" s="1" customFormat="1" ht="60.75" customHeight="1" outlineLevel="1">
      <c r="A166" s="3" t="s">
        <v>248</v>
      </c>
      <c r="B166" s="4" t="s">
        <v>249</v>
      </c>
      <c r="C166" s="5">
        <f>SUM(C167)</f>
        <v>2608</v>
      </c>
      <c r="D166" s="5">
        <f aca="true" t="shared" si="95" ref="D166:N167">SUM(D167)</f>
        <v>0</v>
      </c>
      <c r="E166" s="5">
        <f t="shared" si="95"/>
        <v>0</v>
      </c>
      <c r="F166" s="5">
        <f t="shared" si="95"/>
        <v>2608</v>
      </c>
      <c r="G166" s="5">
        <f>SUM(G167)</f>
        <v>37000</v>
      </c>
      <c r="H166" s="5">
        <f t="shared" si="95"/>
        <v>0</v>
      </c>
      <c r="I166" s="5">
        <f t="shared" si="95"/>
        <v>0</v>
      </c>
      <c r="J166" s="5">
        <f t="shared" si="95"/>
        <v>37000</v>
      </c>
      <c r="K166" s="5">
        <f>SUM(K167)</f>
        <v>34392</v>
      </c>
      <c r="L166" s="5">
        <f t="shared" si="95"/>
        <v>0</v>
      </c>
      <c r="M166" s="5">
        <f t="shared" si="95"/>
        <v>0</v>
      </c>
      <c r="N166" s="5">
        <f t="shared" si="95"/>
        <v>34392</v>
      </c>
      <c r="O166" s="10">
        <f t="shared" si="64"/>
        <v>1418.7116564417177</v>
      </c>
      <c r="P166" s="76"/>
    </row>
    <row r="167" spans="1:15" s="1" customFormat="1" ht="48" customHeight="1" outlineLevel="2">
      <c r="A167" s="3" t="s">
        <v>250</v>
      </c>
      <c r="B167" s="4" t="s">
        <v>251</v>
      </c>
      <c r="C167" s="5">
        <f>SUM(C168)</f>
        <v>2608</v>
      </c>
      <c r="D167" s="5">
        <f t="shared" si="95"/>
        <v>0</v>
      </c>
      <c r="E167" s="5">
        <f t="shared" si="95"/>
        <v>0</v>
      </c>
      <c r="F167" s="5">
        <f t="shared" si="95"/>
        <v>2608</v>
      </c>
      <c r="G167" s="5">
        <f>SUM(G168)</f>
        <v>37000</v>
      </c>
      <c r="H167" s="5">
        <f t="shared" si="95"/>
        <v>0</v>
      </c>
      <c r="I167" s="5">
        <f t="shared" si="95"/>
        <v>0</v>
      </c>
      <c r="J167" s="5">
        <f t="shared" si="95"/>
        <v>37000</v>
      </c>
      <c r="K167" s="5">
        <f>SUM(K168)</f>
        <v>34392</v>
      </c>
      <c r="L167" s="5">
        <f t="shared" si="95"/>
        <v>0</v>
      </c>
      <c r="M167" s="5">
        <f t="shared" si="95"/>
        <v>0</v>
      </c>
      <c r="N167" s="5">
        <f t="shared" si="95"/>
        <v>34392</v>
      </c>
      <c r="O167" s="10">
        <f t="shared" si="64"/>
        <v>1418.7116564417177</v>
      </c>
    </row>
    <row r="168" spans="1:15" s="1" customFormat="1" ht="99.75" customHeight="1" outlineLevel="4">
      <c r="A168" s="7" t="s">
        <v>252</v>
      </c>
      <c r="B168" s="8" t="s">
        <v>253</v>
      </c>
      <c r="C168" s="9">
        <f aca="true" t="shared" si="96" ref="C168:J168">SUM(C169:C169)</f>
        <v>2608</v>
      </c>
      <c r="D168" s="9">
        <f t="shared" si="96"/>
        <v>0</v>
      </c>
      <c r="E168" s="9">
        <f t="shared" si="96"/>
        <v>0</v>
      </c>
      <c r="F168" s="9">
        <f t="shared" si="96"/>
        <v>2608</v>
      </c>
      <c r="G168" s="9">
        <f t="shared" si="96"/>
        <v>37000</v>
      </c>
      <c r="H168" s="9">
        <f t="shared" si="96"/>
        <v>0</v>
      </c>
      <c r="I168" s="9">
        <f t="shared" si="96"/>
        <v>0</v>
      </c>
      <c r="J168" s="9">
        <f t="shared" si="96"/>
        <v>37000</v>
      </c>
      <c r="K168" s="9">
        <f>SUM(K169:K169)</f>
        <v>34392</v>
      </c>
      <c r="L168" s="9">
        <f>SUM(L169:L169)</f>
        <v>0</v>
      </c>
      <c r="M168" s="9">
        <f>SUM(M169:M169)</f>
        <v>0</v>
      </c>
      <c r="N168" s="9">
        <f>SUM(N169:N169)</f>
        <v>34392</v>
      </c>
      <c r="O168" s="10">
        <f t="shared" si="64"/>
        <v>1418.7116564417177</v>
      </c>
    </row>
    <row r="169" spans="1:15" s="1" customFormat="1" ht="17.25" customHeight="1" outlineLevel="5">
      <c r="A169" s="30" t="s">
        <v>357</v>
      </c>
      <c r="B169" s="31" t="s">
        <v>358</v>
      </c>
      <c r="C169" s="9">
        <f>SUM(D169:F169)</f>
        <v>2608</v>
      </c>
      <c r="D169" s="9"/>
      <c r="E169" s="9"/>
      <c r="F169" s="9">
        <v>2608</v>
      </c>
      <c r="G169" s="9">
        <f>SUM(H169:J169)</f>
        <v>37000</v>
      </c>
      <c r="H169" s="9"/>
      <c r="I169" s="9"/>
      <c r="J169" s="9">
        <v>37000</v>
      </c>
      <c r="K169" s="9">
        <f>SUM(L169:N169)</f>
        <v>34392</v>
      </c>
      <c r="L169" s="9">
        <f>SUM(H169-D169)</f>
        <v>0</v>
      </c>
      <c r="M169" s="9">
        <f>SUM(I169-E169)</f>
        <v>0</v>
      </c>
      <c r="N169" s="9">
        <f>SUM(J169-F169)</f>
        <v>34392</v>
      </c>
      <c r="O169" s="10">
        <f t="shared" si="64"/>
        <v>1418.7116564417177</v>
      </c>
    </row>
    <row r="170" spans="1:16" s="1" customFormat="1" ht="64.5" customHeight="1" outlineLevel="5">
      <c r="A170" s="3" t="s">
        <v>254</v>
      </c>
      <c r="B170" s="4" t="s">
        <v>255</v>
      </c>
      <c r="C170" s="5">
        <f aca="true" t="shared" si="97" ref="C170:N170">SUM(C171)</f>
        <v>344578.07</v>
      </c>
      <c r="D170" s="5">
        <f t="shared" si="97"/>
        <v>0</v>
      </c>
      <c r="E170" s="5">
        <f t="shared" si="97"/>
        <v>0</v>
      </c>
      <c r="F170" s="5">
        <f t="shared" si="97"/>
        <v>344578.07</v>
      </c>
      <c r="G170" s="5">
        <f t="shared" si="97"/>
        <v>268535</v>
      </c>
      <c r="H170" s="5">
        <f t="shared" si="97"/>
        <v>0</v>
      </c>
      <c r="I170" s="5">
        <f t="shared" si="97"/>
        <v>0</v>
      </c>
      <c r="J170" s="5">
        <f t="shared" si="97"/>
        <v>268535</v>
      </c>
      <c r="K170" s="5">
        <f t="shared" si="97"/>
        <v>-76043.07</v>
      </c>
      <c r="L170" s="5">
        <f t="shared" si="97"/>
        <v>0</v>
      </c>
      <c r="M170" s="5">
        <f t="shared" si="97"/>
        <v>0</v>
      </c>
      <c r="N170" s="5">
        <f t="shared" si="97"/>
        <v>-76043.07</v>
      </c>
      <c r="O170" s="6">
        <f t="shared" si="64"/>
        <v>77.93154102929417</v>
      </c>
      <c r="P170" s="76"/>
    </row>
    <row r="171" spans="1:15" s="1" customFormat="1" ht="44.25" customHeight="1" outlineLevel="5">
      <c r="A171" s="3" t="s">
        <v>256</v>
      </c>
      <c r="B171" s="4" t="s">
        <v>257</v>
      </c>
      <c r="C171" s="5">
        <f aca="true" t="shared" si="98" ref="C171:N171">SUM(C172)</f>
        <v>344578.07</v>
      </c>
      <c r="D171" s="5">
        <f t="shared" si="98"/>
        <v>0</v>
      </c>
      <c r="E171" s="5">
        <f t="shared" si="98"/>
        <v>0</v>
      </c>
      <c r="F171" s="5">
        <f t="shared" si="98"/>
        <v>344578.07</v>
      </c>
      <c r="G171" s="5">
        <f t="shared" si="98"/>
        <v>268535</v>
      </c>
      <c r="H171" s="5">
        <f t="shared" si="98"/>
        <v>0</v>
      </c>
      <c r="I171" s="5">
        <f t="shared" si="98"/>
        <v>0</v>
      </c>
      <c r="J171" s="5">
        <f t="shared" si="98"/>
        <v>268535</v>
      </c>
      <c r="K171" s="5">
        <f t="shared" si="98"/>
        <v>-76043.07</v>
      </c>
      <c r="L171" s="5">
        <f t="shared" si="98"/>
        <v>0</v>
      </c>
      <c r="M171" s="5">
        <f t="shared" si="98"/>
        <v>0</v>
      </c>
      <c r="N171" s="5">
        <f t="shared" si="98"/>
        <v>-76043.07</v>
      </c>
      <c r="O171" s="6">
        <f t="shared" si="64"/>
        <v>77.93154102929417</v>
      </c>
    </row>
    <row r="172" spans="1:15" s="1" customFormat="1" ht="31.5" customHeight="1" outlineLevel="5">
      <c r="A172" s="7" t="s">
        <v>258</v>
      </c>
      <c r="B172" s="8" t="s">
        <v>259</v>
      </c>
      <c r="C172" s="9">
        <f>SUM(C173:C174)</f>
        <v>344578.07</v>
      </c>
      <c r="D172" s="9">
        <f>SUM(D173:D174)</f>
        <v>0</v>
      </c>
      <c r="E172" s="9">
        <f>SUM(E173:E174)</f>
        <v>0</v>
      </c>
      <c r="F172" s="9">
        <f>SUM(F173:F174)</f>
        <v>344578.07</v>
      </c>
      <c r="G172" s="9">
        <f aca="true" t="shared" si="99" ref="G172:N172">SUM(G173:G174)</f>
        <v>268535</v>
      </c>
      <c r="H172" s="9">
        <f t="shared" si="99"/>
        <v>0</v>
      </c>
      <c r="I172" s="9">
        <f t="shared" si="99"/>
        <v>0</v>
      </c>
      <c r="J172" s="9">
        <f t="shared" si="99"/>
        <v>268535</v>
      </c>
      <c r="K172" s="9">
        <f t="shared" si="99"/>
        <v>-76043.07</v>
      </c>
      <c r="L172" s="9">
        <f t="shared" si="99"/>
        <v>0</v>
      </c>
      <c r="M172" s="9">
        <f t="shared" si="99"/>
        <v>0</v>
      </c>
      <c r="N172" s="9">
        <f t="shared" si="99"/>
        <v>-76043.07</v>
      </c>
      <c r="O172" s="10">
        <f t="shared" si="64"/>
        <v>77.93154102929417</v>
      </c>
    </row>
    <row r="173" spans="1:15" s="1" customFormat="1" ht="31.5" customHeight="1" outlineLevel="5">
      <c r="A173" s="7" t="s">
        <v>260</v>
      </c>
      <c r="B173" s="11" t="s">
        <v>261</v>
      </c>
      <c r="C173" s="9">
        <f>SUM(D173:F173)</f>
        <v>9000</v>
      </c>
      <c r="D173" s="9"/>
      <c r="E173" s="9"/>
      <c r="F173" s="9">
        <v>9000</v>
      </c>
      <c r="G173" s="9">
        <f>SUM(H173:J173)</f>
        <v>2800</v>
      </c>
      <c r="H173" s="9"/>
      <c r="I173" s="9"/>
      <c r="J173" s="9">
        <v>2800</v>
      </c>
      <c r="K173" s="9">
        <f>SUM(L173:N173)</f>
        <v>-6200</v>
      </c>
      <c r="L173" s="9">
        <f aca="true" t="shared" si="100" ref="L173:N174">SUM(H173-D173)</f>
        <v>0</v>
      </c>
      <c r="M173" s="9">
        <f t="shared" si="100"/>
        <v>0</v>
      </c>
      <c r="N173" s="9">
        <f t="shared" si="100"/>
        <v>-6200</v>
      </c>
      <c r="O173" s="10">
        <f t="shared" si="64"/>
        <v>31.11111111111111</v>
      </c>
    </row>
    <row r="174" spans="1:15" s="1" customFormat="1" ht="33.75" customHeight="1" outlineLevel="5">
      <c r="A174" s="7" t="s">
        <v>262</v>
      </c>
      <c r="B174" s="11" t="s">
        <v>263</v>
      </c>
      <c r="C174" s="9">
        <f>SUM(D174:F174)</f>
        <v>335578.07</v>
      </c>
      <c r="D174" s="9"/>
      <c r="E174" s="9"/>
      <c r="F174" s="9">
        <v>335578.07</v>
      </c>
      <c r="G174" s="9">
        <f>SUM(H174:J174)</f>
        <v>265735</v>
      </c>
      <c r="H174" s="9"/>
      <c r="I174" s="9"/>
      <c r="J174" s="9">
        <v>265735</v>
      </c>
      <c r="K174" s="9">
        <f>SUM(L174:N174)</f>
        <v>-69843.07</v>
      </c>
      <c r="L174" s="9">
        <f t="shared" si="100"/>
        <v>0</v>
      </c>
      <c r="M174" s="9">
        <f t="shared" si="100"/>
        <v>0</v>
      </c>
      <c r="N174" s="9">
        <f t="shared" si="100"/>
        <v>-69843.07</v>
      </c>
      <c r="O174" s="10">
        <f t="shared" si="64"/>
        <v>79.18723651995495</v>
      </c>
    </row>
    <row r="175" spans="1:16" s="1" customFormat="1" ht="33.75" customHeight="1" outlineLevel="5">
      <c r="A175" s="35" t="s">
        <v>314</v>
      </c>
      <c r="B175" s="36" t="s">
        <v>315</v>
      </c>
      <c r="C175" s="5">
        <f>SUM(C176)</f>
        <v>0</v>
      </c>
      <c r="D175" s="5">
        <f aca="true" t="shared" si="101" ref="D175:N175">SUM(D176)</f>
        <v>0</v>
      </c>
      <c r="E175" s="5">
        <f t="shared" si="101"/>
        <v>0</v>
      </c>
      <c r="F175" s="5">
        <f t="shared" si="101"/>
        <v>0</v>
      </c>
      <c r="G175" s="5">
        <f t="shared" si="101"/>
        <v>14560</v>
      </c>
      <c r="H175" s="5">
        <f t="shared" si="101"/>
        <v>0</v>
      </c>
      <c r="I175" s="5">
        <f t="shared" si="101"/>
        <v>0</v>
      </c>
      <c r="J175" s="5">
        <f t="shared" si="101"/>
        <v>14560</v>
      </c>
      <c r="K175" s="5">
        <f t="shared" si="101"/>
        <v>14560</v>
      </c>
      <c r="L175" s="5">
        <f t="shared" si="101"/>
        <v>0</v>
      </c>
      <c r="M175" s="5">
        <f t="shared" si="101"/>
        <v>0</v>
      </c>
      <c r="N175" s="5">
        <f t="shared" si="101"/>
        <v>14560</v>
      </c>
      <c r="O175" s="6" t="e">
        <f t="shared" si="64"/>
        <v>#DIV/0!</v>
      </c>
      <c r="P175" s="76"/>
    </row>
    <row r="176" spans="1:15" s="1" customFormat="1" ht="33.75" customHeight="1" outlineLevel="5">
      <c r="A176" s="37" t="s">
        <v>316</v>
      </c>
      <c r="B176" s="38" t="s">
        <v>317</v>
      </c>
      <c r="C176" s="5">
        <f>SUM(C177)</f>
        <v>0</v>
      </c>
      <c r="D176" s="5">
        <f aca="true" t="shared" si="102" ref="D176:N176">SUM(D177)</f>
        <v>0</v>
      </c>
      <c r="E176" s="5">
        <f t="shared" si="102"/>
        <v>0</v>
      </c>
      <c r="F176" s="5">
        <f t="shared" si="102"/>
        <v>0</v>
      </c>
      <c r="G176" s="5">
        <f t="shared" si="102"/>
        <v>14560</v>
      </c>
      <c r="H176" s="5">
        <f t="shared" si="102"/>
        <v>0</v>
      </c>
      <c r="I176" s="5">
        <f t="shared" si="102"/>
        <v>0</v>
      </c>
      <c r="J176" s="5">
        <f t="shared" si="102"/>
        <v>14560</v>
      </c>
      <c r="K176" s="5">
        <f t="shared" si="102"/>
        <v>14560</v>
      </c>
      <c r="L176" s="5">
        <f t="shared" si="102"/>
        <v>0</v>
      </c>
      <c r="M176" s="5">
        <f t="shared" si="102"/>
        <v>0</v>
      </c>
      <c r="N176" s="5">
        <f t="shared" si="102"/>
        <v>14560</v>
      </c>
      <c r="O176" s="6" t="e">
        <f t="shared" si="64"/>
        <v>#DIV/0!</v>
      </c>
    </row>
    <row r="177" spans="1:15" s="1" customFormat="1" ht="33.75" customHeight="1" outlineLevel="5">
      <c r="A177" s="37" t="s">
        <v>318</v>
      </c>
      <c r="B177" s="38" t="s">
        <v>319</v>
      </c>
      <c r="C177" s="5">
        <f>SUM(C178)</f>
        <v>0</v>
      </c>
      <c r="D177" s="5">
        <f aca="true" t="shared" si="103" ref="D177:N177">SUM(D178)</f>
        <v>0</v>
      </c>
      <c r="E177" s="5">
        <f t="shared" si="103"/>
        <v>0</v>
      </c>
      <c r="F177" s="5">
        <f t="shared" si="103"/>
        <v>0</v>
      </c>
      <c r="G177" s="5">
        <f t="shared" si="103"/>
        <v>14560</v>
      </c>
      <c r="H177" s="5">
        <f t="shared" si="103"/>
        <v>0</v>
      </c>
      <c r="I177" s="5">
        <f t="shared" si="103"/>
        <v>0</v>
      </c>
      <c r="J177" s="5">
        <f t="shared" si="103"/>
        <v>14560</v>
      </c>
      <c r="K177" s="5">
        <f t="shared" si="103"/>
        <v>14560</v>
      </c>
      <c r="L177" s="5">
        <f t="shared" si="103"/>
        <v>0</v>
      </c>
      <c r="M177" s="5">
        <f t="shared" si="103"/>
        <v>0</v>
      </c>
      <c r="N177" s="5">
        <f t="shared" si="103"/>
        <v>14560</v>
      </c>
      <c r="O177" s="6" t="e">
        <f t="shared" si="64"/>
        <v>#DIV/0!</v>
      </c>
    </row>
    <row r="178" spans="1:15" s="1" customFormat="1" ht="33.75" customHeight="1" outlineLevel="5">
      <c r="A178" s="39" t="s">
        <v>320</v>
      </c>
      <c r="B178" s="40" t="s">
        <v>321</v>
      </c>
      <c r="C178" s="9">
        <f>SUM(D178:F178)</f>
        <v>0</v>
      </c>
      <c r="D178" s="9"/>
      <c r="E178" s="9"/>
      <c r="F178" s="9"/>
      <c r="G178" s="9">
        <f>SUM(H178:J178)</f>
        <v>14560</v>
      </c>
      <c r="H178" s="9"/>
      <c r="I178" s="9"/>
      <c r="J178" s="9">
        <v>14560</v>
      </c>
      <c r="K178" s="9">
        <f>SUM(L178:N178)</f>
        <v>14560</v>
      </c>
      <c r="L178" s="9">
        <f>SUM(H178-D178)</f>
        <v>0</v>
      </c>
      <c r="M178" s="9">
        <f>SUM(I178-E178)</f>
        <v>0</v>
      </c>
      <c r="N178" s="9">
        <f>SUM(J178-F178)</f>
        <v>14560</v>
      </c>
      <c r="O178" s="10" t="e">
        <f t="shared" si="64"/>
        <v>#DIV/0!</v>
      </c>
    </row>
    <row r="179" spans="1:16" s="1" customFormat="1" ht="22.5" customHeight="1" outlineLevel="5">
      <c r="A179" s="62" t="s">
        <v>264</v>
      </c>
      <c r="B179" s="63"/>
      <c r="C179" s="20">
        <f>SUM(C8+C61+C88+C93+C107+C113+C123+C127+C155+C166+C170+C175+C73+C77)</f>
        <v>111815037.93</v>
      </c>
      <c r="D179" s="20">
        <f>SUM(D8+D61+D88+D93+D107+D113+D123+D127+D155+D166+D170+D175+D73+D77)</f>
        <v>18636468.26</v>
      </c>
      <c r="E179" s="20">
        <f>SUM(E8+E61+E88+E93+E107+E113+E123+E127+E155+E166+E170+E175+E73+E77)</f>
        <v>45619092.839999996</v>
      </c>
      <c r="F179" s="20">
        <f>SUM(F8+F61+F88+F93+F107+F113+F123+F127+F155+F166+F170+F175+F73+F77)</f>
        <v>47559476.83</v>
      </c>
      <c r="G179" s="20">
        <f>SUM(G8+G61+G88+G93+G107+G113+G123+G127+G155+G166+G170+G175+G73+G77)</f>
        <v>92111970.77000003</v>
      </c>
      <c r="H179" s="20">
        <f aca="true" t="shared" si="104" ref="H179:N179">SUM(H8+H61+H88+H93+H107+H113+H123+H127+H155+H166+H170+H175+H73+H77)</f>
        <v>1317299.46</v>
      </c>
      <c r="I179" s="20">
        <f t="shared" si="104"/>
        <v>43278726.980000004</v>
      </c>
      <c r="J179" s="20">
        <f t="shared" si="104"/>
        <v>47515944.330000006</v>
      </c>
      <c r="K179" s="20">
        <f t="shared" si="104"/>
        <v>-19703067.16000001</v>
      </c>
      <c r="L179" s="20">
        <f t="shared" si="104"/>
        <v>-17319168.8</v>
      </c>
      <c r="M179" s="20">
        <f t="shared" si="104"/>
        <v>-2340365.8600000013</v>
      </c>
      <c r="N179" s="20">
        <f t="shared" si="104"/>
        <v>-43532.50000000163</v>
      </c>
      <c r="O179" s="6">
        <f t="shared" si="64"/>
        <v>82.37887539569162</v>
      </c>
      <c r="P179" s="76"/>
    </row>
    <row r="180" spans="1:15" s="1" customFormat="1" ht="18.75" customHeight="1" outlineLevel="5">
      <c r="A180" s="21" t="s">
        <v>265</v>
      </c>
      <c r="B180" s="22"/>
      <c r="C180" s="23">
        <f>SUM(C179/C198)*100</f>
        <v>97.74624559182361</v>
      </c>
      <c r="D180" s="23"/>
      <c r="E180" s="23">
        <f>SUM(E179/E198)*100</f>
        <v>98.68233302338389</v>
      </c>
      <c r="F180" s="23">
        <f>SUM(F179/F198)*100</f>
        <v>96.027856263225</v>
      </c>
      <c r="G180" s="23">
        <f>SUM(G179/G198)*100</f>
        <v>98.75505594416674</v>
      </c>
      <c r="H180" s="23"/>
      <c r="I180" s="23">
        <f>SUM(I179/I198)*100</f>
        <v>98.89273209353662</v>
      </c>
      <c r="J180" s="23">
        <f>SUM(J179/J198)*100</f>
        <v>98.76516925293664</v>
      </c>
      <c r="K180" s="23">
        <f>SUM(K179/K198)*100</f>
        <v>93.29099484267756</v>
      </c>
      <c r="L180" s="23"/>
      <c r="M180" s="23">
        <f>SUM(M179/M198)*100</f>
        <v>94.94681724165233</v>
      </c>
      <c r="N180" s="23">
        <f>SUM(N179/N198)*100</f>
        <v>3.072747412334926</v>
      </c>
      <c r="O180" s="6">
        <f t="shared" si="64"/>
        <v>101.0320706910379</v>
      </c>
    </row>
    <row r="181" spans="1:16" s="1" customFormat="1" ht="63.75" customHeight="1" outlineLevel="1">
      <c r="A181" s="3" t="s">
        <v>266</v>
      </c>
      <c r="B181" s="4" t="s">
        <v>267</v>
      </c>
      <c r="C181" s="5">
        <f aca="true" t="shared" si="105" ref="C181:J181">SUM(C182)</f>
        <v>2578141.32</v>
      </c>
      <c r="D181" s="5">
        <f t="shared" si="105"/>
        <v>1733.52</v>
      </c>
      <c r="E181" s="5">
        <f t="shared" si="105"/>
        <v>609134.08</v>
      </c>
      <c r="F181" s="5">
        <f t="shared" si="105"/>
        <v>1967273.7199999997</v>
      </c>
      <c r="G181" s="5">
        <f t="shared" si="105"/>
        <v>1161198.78</v>
      </c>
      <c r="H181" s="5">
        <f t="shared" si="105"/>
        <v>82544.42</v>
      </c>
      <c r="I181" s="5">
        <f t="shared" si="105"/>
        <v>484577.02</v>
      </c>
      <c r="J181" s="5">
        <f t="shared" si="105"/>
        <v>594077.34</v>
      </c>
      <c r="K181" s="5">
        <f>SUM(K182)</f>
        <v>-1416942.5400000003</v>
      </c>
      <c r="L181" s="5">
        <f>SUM(L182)</f>
        <v>80810.9</v>
      </c>
      <c r="M181" s="5">
        <f>SUM(M182)</f>
        <v>-124557.05999999997</v>
      </c>
      <c r="N181" s="5">
        <f>SUM(N182)</f>
        <v>-1373196.3800000001</v>
      </c>
      <c r="O181" s="6">
        <f t="shared" si="64"/>
        <v>45.04015241491883</v>
      </c>
      <c r="P181" s="76"/>
    </row>
    <row r="182" spans="1:16" s="1" customFormat="1" ht="15" customHeight="1" outlineLevel="2">
      <c r="A182" s="3" t="s">
        <v>268</v>
      </c>
      <c r="B182" s="4" t="s">
        <v>269</v>
      </c>
      <c r="C182" s="5">
        <f>SUM(C183:C193)</f>
        <v>2578141.32</v>
      </c>
      <c r="D182" s="5">
        <f>SUM(D183:D193)</f>
        <v>1733.52</v>
      </c>
      <c r="E182" s="5">
        <f>SUM(E183:E193)</f>
        <v>609134.08</v>
      </c>
      <c r="F182" s="5">
        <f>SUM(F183:F193)</f>
        <v>1967273.7199999997</v>
      </c>
      <c r="G182" s="5">
        <f aca="true" t="shared" si="106" ref="G182:N182">SUM(G183:G193)</f>
        <v>1161198.78</v>
      </c>
      <c r="H182" s="5">
        <f t="shared" si="106"/>
        <v>82544.42</v>
      </c>
      <c r="I182" s="5">
        <f t="shared" si="106"/>
        <v>484577.02</v>
      </c>
      <c r="J182" s="5">
        <f t="shared" si="106"/>
        <v>594077.34</v>
      </c>
      <c r="K182" s="5">
        <f t="shared" si="106"/>
        <v>-1416942.5400000003</v>
      </c>
      <c r="L182" s="5">
        <f t="shared" si="106"/>
        <v>80810.9</v>
      </c>
      <c r="M182" s="5">
        <f t="shared" si="106"/>
        <v>-124557.05999999997</v>
      </c>
      <c r="N182" s="5">
        <f t="shared" si="106"/>
        <v>-1373196.3800000001</v>
      </c>
      <c r="O182" s="6">
        <f t="shared" si="64"/>
        <v>45.04015241491883</v>
      </c>
      <c r="P182" s="76"/>
    </row>
    <row r="183" spans="1:16" s="1" customFormat="1" ht="300.75" customHeight="1" outlineLevel="2">
      <c r="A183" s="7" t="s">
        <v>270</v>
      </c>
      <c r="B183" s="11" t="s">
        <v>271</v>
      </c>
      <c r="C183" s="9">
        <f aca="true" t="shared" si="107" ref="C183:C193">SUM(D183:F183)</f>
        <v>0</v>
      </c>
      <c r="D183" s="9"/>
      <c r="E183" s="9"/>
      <c r="F183" s="9"/>
      <c r="G183" s="9">
        <f aca="true" t="shared" si="108" ref="G183:G193">SUM(H183:J183)</f>
        <v>0</v>
      </c>
      <c r="H183" s="9"/>
      <c r="I183" s="9"/>
      <c r="J183" s="9"/>
      <c r="K183" s="9">
        <f aca="true" t="shared" si="109" ref="K183:K193">SUM(L183:N183)</f>
        <v>0</v>
      </c>
      <c r="L183" s="9">
        <f>SUM(H183-D183)</f>
        <v>0</v>
      </c>
      <c r="M183" s="9">
        <f>SUM(I183-E183)</f>
        <v>0</v>
      </c>
      <c r="N183" s="9">
        <f>SUM(J183-F183)</f>
        <v>0</v>
      </c>
      <c r="O183" s="10" t="e">
        <f t="shared" si="64"/>
        <v>#DIV/0!</v>
      </c>
      <c r="P183" s="76"/>
    </row>
    <row r="184" spans="1:16" s="1" customFormat="1" ht="32.25" customHeight="1" outlineLevel="5">
      <c r="A184" s="17" t="s">
        <v>272</v>
      </c>
      <c r="B184" s="18">
        <v>4190002076</v>
      </c>
      <c r="C184" s="9">
        <f t="shared" si="107"/>
        <v>71100</v>
      </c>
      <c r="D184" s="9"/>
      <c r="E184" s="9"/>
      <c r="F184" s="9">
        <v>71100</v>
      </c>
      <c r="G184" s="9">
        <f t="shared" si="108"/>
        <v>0</v>
      </c>
      <c r="H184" s="9"/>
      <c r="I184" s="9"/>
      <c r="J184" s="9"/>
      <c r="K184" s="9">
        <f t="shared" si="109"/>
        <v>-71100</v>
      </c>
      <c r="L184" s="9">
        <f aca="true" t="shared" si="110" ref="L184:N193">SUM(H184-D184)</f>
        <v>0</v>
      </c>
      <c r="M184" s="9">
        <f t="shared" si="110"/>
        <v>0</v>
      </c>
      <c r="N184" s="9">
        <f t="shared" si="110"/>
        <v>-71100</v>
      </c>
      <c r="O184" s="10">
        <f t="shared" si="64"/>
        <v>0</v>
      </c>
      <c r="P184" s="76"/>
    </row>
    <row r="185" spans="1:16" s="1" customFormat="1" ht="49.5" customHeight="1" outlineLevel="5">
      <c r="A185" s="17" t="s">
        <v>273</v>
      </c>
      <c r="B185" s="18" t="s">
        <v>274</v>
      </c>
      <c r="C185" s="9">
        <f t="shared" si="107"/>
        <v>38450.97</v>
      </c>
      <c r="D185" s="9"/>
      <c r="E185" s="9"/>
      <c r="F185" s="9">
        <v>38450.97</v>
      </c>
      <c r="G185" s="9">
        <f t="shared" si="108"/>
        <v>42753.06</v>
      </c>
      <c r="H185" s="9"/>
      <c r="I185" s="9"/>
      <c r="J185" s="9">
        <v>42753.06</v>
      </c>
      <c r="K185" s="9">
        <f t="shared" si="109"/>
        <v>4302.0899999999965</v>
      </c>
      <c r="L185" s="9">
        <f t="shared" si="110"/>
        <v>0</v>
      </c>
      <c r="M185" s="9">
        <f t="shared" si="110"/>
        <v>0</v>
      </c>
      <c r="N185" s="9">
        <f t="shared" si="110"/>
        <v>4302.0899999999965</v>
      </c>
      <c r="O185" s="10">
        <f t="shared" si="64"/>
        <v>111.18850837833219</v>
      </c>
      <c r="P185" s="76"/>
    </row>
    <row r="186" spans="1:16" s="1" customFormat="1" ht="49.5" customHeight="1" outlineLevel="5">
      <c r="A186" s="30" t="s">
        <v>359</v>
      </c>
      <c r="B186" s="31" t="s">
        <v>360</v>
      </c>
      <c r="C186" s="9">
        <f t="shared" si="107"/>
        <v>872000</v>
      </c>
      <c r="D186" s="9"/>
      <c r="E186" s="9"/>
      <c r="F186" s="9">
        <v>872000</v>
      </c>
      <c r="G186" s="9">
        <f t="shared" si="108"/>
        <v>31044</v>
      </c>
      <c r="H186" s="9"/>
      <c r="I186" s="9"/>
      <c r="J186" s="9">
        <v>31044</v>
      </c>
      <c r="K186" s="9">
        <f t="shared" si="109"/>
        <v>-840956</v>
      </c>
      <c r="L186" s="9">
        <f t="shared" si="110"/>
        <v>0</v>
      </c>
      <c r="M186" s="9">
        <f t="shared" si="110"/>
        <v>0</v>
      </c>
      <c r="N186" s="9">
        <f t="shared" si="110"/>
        <v>-840956</v>
      </c>
      <c r="O186" s="10">
        <f t="shared" si="64"/>
        <v>3.560091743119266</v>
      </c>
      <c r="P186" s="76"/>
    </row>
    <row r="187" spans="1:16" s="1" customFormat="1" ht="49.5" customHeight="1" outlineLevel="5">
      <c r="A187" s="30" t="s">
        <v>361</v>
      </c>
      <c r="B187" s="31" t="s">
        <v>362</v>
      </c>
      <c r="C187" s="9">
        <f t="shared" si="107"/>
        <v>250000</v>
      </c>
      <c r="D187" s="9"/>
      <c r="E187" s="9"/>
      <c r="F187" s="9">
        <v>250000</v>
      </c>
      <c r="G187" s="9">
        <f t="shared" si="108"/>
        <v>0</v>
      </c>
      <c r="H187" s="9"/>
      <c r="I187" s="9"/>
      <c r="J187" s="9"/>
      <c r="K187" s="9">
        <f t="shared" si="109"/>
        <v>-250000</v>
      </c>
      <c r="L187" s="9">
        <f t="shared" si="110"/>
        <v>0</v>
      </c>
      <c r="M187" s="9">
        <f t="shared" si="110"/>
        <v>0</v>
      </c>
      <c r="N187" s="9">
        <f t="shared" si="110"/>
        <v>-250000</v>
      </c>
      <c r="O187" s="10">
        <f t="shared" si="64"/>
        <v>0</v>
      </c>
      <c r="P187" s="76"/>
    </row>
    <row r="188" spans="1:16" s="1" customFormat="1" ht="65.25" customHeight="1" outlineLevel="5">
      <c r="A188" s="7" t="s">
        <v>275</v>
      </c>
      <c r="B188" s="8" t="s">
        <v>276</v>
      </c>
      <c r="C188" s="9">
        <f>SUM(D188:F188)</f>
        <v>700959.35</v>
      </c>
      <c r="D188" s="9"/>
      <c r="E188" s="9"/>
      <c r="F188" s="9">
        <v>700959.35</v>
      </c>
      <c r="G188" s="9">
        <f t="shared" si="108"/>
        <v>460000</v>
      </c>
      <c r="H188" s="9"/>
      <c r="I188" s="9"/>
      <c r="J188" s="9">
        <v>460000</v>
      </c>
      <c r="K188" s="9">
        <f t="shared" si="109"/>
        <v>-240959.34999999998</v>
      </c>
      <c r="L188" s="9">
        <f t="shared" si="110"/>
        <v>0</v>
      </c>
      <c r="M188" s="9">
        <f t="shared" si="110"/>
        <v>0</v>
      </c>
      <c r="N188" s="9">
        <f t="shared" si="110"/>
        <v>-240959.34999999998</v>
      </c>
      <c r="O188" s="10">
        <f>SUM(G188/C188)*100</f>
        <v>65.62434754597396</v>
      </c>
      <c r="P188" s="76"/>
    </row>
    <row r="189" spans="1:16" s="1" customFormat="1" ht="65.25" customHeight="1" outlineLevel="5">
      <c r="A189" s="30" t="s">
        <v>363</v>
      </c>
      <c r="B189" s="31" t="s">
        <v>364</v>
      </c>
      <c r="C189" s="9">
        <f>SUM(D189:F189)</f>
        <v>27565.94</v>
      </c>
      <c r="D189" s="9"/>
      <c r="E189" s="9"/>
      <c r="F189" s="9">
        <v>27565.94</v>
      </c>
      <c r="G189" s="9">
        <f t="shared" si="108"/>
        <v>20708.84</v>
      </c>
      <c r="H189" s="9"/>
      <c r="I189" s="9"/>
      <c r="J189" s="9">
        <v>20708.84</v>
      </c>
      <c r="K189" s="9">
        <f t="shared" si="109"/>
        <v>-6857.0999999999985</v>
      </c>
      <c r="L189" s="9">
        <f t="shared" si="110"/>
        <v>0</v>
      </c>
      <c r="M189" s="9">
        <f t="shared" si="110"/>
        <v>0</v>
      </c>
      <c r="N189" s="9">
        <f t="shared" si="110"/>
        <v>-6857.0999999999985</v>
      </c>
      <c r="O189" s="10">
        <f>SUM(G189/C189)*100</f>
        <v>75.12473726635116</v>
      </c>
      <c r="P189" s="76"/>
    </row>
    <row r="190" spans="1:16" s="1" customFormat="1" ht="94.5" customHeight="1" outlineLevel="5">
      <c r="A190" s="7" t="s">
        <v>277</v>
      </c>
      <c r="B190" s="11" t="s">
        <v>278</v>
      </c>
      <c r="C190" s="9">
        <f t="shared" si="107"/>
        <v>609003.6</v>
      </c>
      <c r="D190" s="9"/>
      <c r="E190" s="9">
        <v>609003.6</v>
      </c>
      <c r="F190" s="9"/>
      <c r="G190" s="9">
        <f>SUM(H190:I190)</f>
        <v>472016</v>
      </c>
      <c r="H190" s="9"/>
      <c r="I190" s="9">
        <v>472016</v>
      </c>
      <c r="J190" s="71"/>
      <c r="K190" s="9">
        <f t="shared" si="109"/>
        <v>-136987.59999999998</v>
      </c>
      <c r="L190" s="9">
        <f t="shared" si="110"/>
        <v>0</v>
      </c>
      <c r="M190" s="9">
        <f t="shared" si="110"/>
        <v>-136987.59999999998</v>
      </c>
      <c r="N190" s="9">
        <f t="shared" si="110"/>
        <v>0</v>
      </c>
      <c r="O190" s="10">
        <f t="shared" si="64"/>
        <v>77.50627418294408</v>
      </c>
      <c r="P190" s="76"/>
    </row>
    <row r="191" spans="1:16" s="1" customFormat="1" ht="47.25" outlineLevel="5">
      <c r="A191" s="30" t="s">
        <v>365</v>
      </c>
      <c r="B191" s="31" t="s">
        <v>366</v>
      </c>
      <c r="C191" s="9">
        <f t="shared" si="107"/>
        <v>0</v>
      </c>
      <c r="D191" s="9"/>
      <c r="E191" s="9"/>
      <c r="F191" s="9"/>
      <c r="G191" s="9">
        <f>SUM(H191:I191)</f>
        <v>6348</v>
      </c>
      <c r="H191" s="9"/>
      <c r="I191" s="9">
        <v>6348</v>
      </c>
      <c r="J191" s="71"/>
      <c r="K191" s="9">
        <f t="shared" si="109"/>
        <v>6348</v>
      </c>
      <c r="L191" s="9">
        <f t="shared" si="110"/>
        <v>0</v>
      </c>
      <c r="M191" s="9">
        <f t="shared" si="110"/>
        <v>6348</v>
      </c>
      <c r="N191" s="9">
        <f t="shared" si="110"/>
        <v>0</v>
      </c>
      <c r="O191" s="10" t="e">
        <f t="shared" si="64"/>
        <v>#DIV/0!</v>
      </c>
      <c r="P191" s="76"/>
    </row>
    <row r="192" spans="1:16" s="1" customFormat="1" ht="94.5" outlineLevel="5">
      <c r="A192" s="30" t="s">
        <v>367</v>
      </c>
      <c r="B192" s="31" t="s">
        <v>368</v>
      </c>
      <c r="C192" s="9">
        <f t="shared" si="107"/>
        <v>1882.83</v>
      </c>
      <c r="D192" s="9">
        <v>1733.52</v>
      </c>
      <c r="E192" s="9">
        <v>130.48</v>
      </c>
      <c r="F192" s="9">
        <v>18.83</v>
      </c>
      <c r="G192" s="9">
        <f>SUM(H192:J192)</f>
        <v>93428.88</v>
      </c>
      <c r="H192" s="9">
        <v>82544.42</v>
      </c>
      <c r="I192" s="9">
        <v>6213.02</v>
      </c>
      <c r="J192" s="72">
        <v>4671.44</v>
      </c>
      <c r="K192" s="9">
        <f t="shared" si="109"/>
        <v>91546.05</v>
      </c>
      <c r="L192" s="9">
        <f>SUM(H192-D192)</f>
        <v>80810.9</v>
      </c>
      <c r="M192" s="9">
        <f t="shared" si="110"/>
        <v>6082.540000000001</v>
      </c>
      <c r="N192" s="9">
        <f t="shared" si="110"/>
        <v>4652.61</v>
      </c>
      <c r="O192" s="10">
        <f t="shared" si="64"/>
        <v>4962.151654690015</v>
      </c>
      <c r="P192" s="76"/>
    </row>
    <row r="193" spans="1:16" s="1" customFormat="1" ht="62.25" customHeight="1" outlineLevel="5">
      <c r="A193" s="7" t="s">
        <v>279</v>
      </c>
      <c r="B193" s="11" t="s">
        <v>280</v>
      </c>
      <c r="C193" s="9">
        <f t="shared" si="107"/>
        <v>7178.63</v>
      </c>
      <c r="D193" s="9"/>
      <c r="E193" s="9"/>
      <c r="F193" s="9">
        <v>7178.63</v>
      </c>
      <c r="G193" s="9">
        <f t="shared" si="108"/>
        <v>34900</v>
      </c>
      <c r="H193" s="9"/>
      <c r="I193" s="9"/>
      <c r="J193" s="9">
        <v>34900</v>
      </c>
      <c r="K193" s="9">
        <f t="shared" si="109"/>
        <v>27721.37</v>
      </c>
      <c r="L193" s="9">
        <f t="shared" si="110"/>
        <v>0</v>
      </c>
      <c r="M193" s="9">
        <f>SUM(I193-E193)</f>
        <v>0</v>
      </c>
      <c r="N193" s="9">
        <f>SUM(J193-F193)</f>
        <v>27721.37</v>
      </c>
      <c r="O193" s="10">
        <f t="shared" si="64"/>
        <v>486.1651875079228</v>
      </c>
      <c r="P193" s="76"/>
    </row>
    <row r="194" spans="1:15" s="1" customFormat="1" ht="35.25" customHeight="1" outlineLevel="5">
      <c r="A194" s="3" t="s">
        <v>281</v>
      </c>
      <c r="B194" s="14" t="s">
        <v>282</v>
      </c>
      <c r="C194" s="5">
        <f aca="true" t="shared" si="111" ref="C194:N194">SUM(C195)</f>
        <v>0</v>
      </c>
      <c r="D194" s="5">
        <f t="shared" si="111"/>
        <v>0</v>
      </c>
      <c r="E194" s="5">
        <f t="shared" si="111"/>
        <v>0</v>
      </c>
      <c r="F194" s="5">
        <f t="shared" si="111"/>
        <v>0</v>
      </c>
      <c r="G194" s="5">
        <f t="shared" si="111"/>
        <v>0</v>
      </c>
      <c r="H194" s="5">
        <f t="shared" si="111"/>
        <v>0</v>
      </c>
      <c r="I194" s="5">
        <f t="shared" si="111"/>
        <v>0</v>
      </c>
      <c r="J194" s="5">
        <f t="shared" si="111"/>
        <v>0</v>
      </c>
      <c r="K194" s="5">
        <f t="shared" si="111"/>
        <v>0</v>
      </c>
      <c r="L194" s="5">
        <f t="shared" si="111"/>
        <v>0</v>
      </c>
      <c r="M194" s="5">
        <f t="shared" si="111"/>
        <v>0</v>
      </c>
      <c r="N194" s="5">
        <f t="shared" si="111"/>
        <v>0</v>
      </c>
      <c r="O194" s="6" t="e">
        <f t="shared" si="64"/>
        <v>#DIV/0!</v>
      </c>
    </row>
    <row r="195" spans="1:15" s="1" customFormat="1" ht="21" customHeight="1" outlineLevel="5">
      <c r="A195" s="3" t="s">
        <v>268</v>
      </c>
      <c r="B195" s="14" t="s">
        <v>283</v>
      </c>
      <c r="C195" s="5">
        <f aca="true" t="shared" si="112" ref="C195:N195">SUM(C196)</f>
        <v>0</v>
      </c>
      <c r="D195" s="5">
        <f t="shared" si="112"/>
        <v>0</v>
      </c>
      <c r="E195" s="5">
        <f t="shared" si="112"/>
        <v>0</v>
      </c>
      <c r="F195" s="5">
        <f t="shared" si="112"/>
        <v>0</v>
      </c>
      <c r="G195" s="5">
        <f t="shared" si="112"/>
        <v>0</v>
      </c>
      <c r="H195" s="5">
        <f t="shared" si="112"/>
        <v>0</v>
      </c>
      <c r="I195" s="5">
        <f t="shared" si="112"/>
        <v>0</v>
      </c>
      <c r="J195" s="5">
        <f t="shared" si="112"/>
        <v>0</v>
      </c>
      <c r="K195" s="5">
        <f t="shared" si="112"/>
        <v>0</v>
      </c>
      <c r="L195" s="5">
        <f t="shared" si="112"/>
        <v>0</v>
      </c>
      <c r="M195" s="5">
        <f t="shared" si="112"/>
        <v>0</v>
      </c>
      <c r="N195" s="5">
        <f t="shared" si="112"/>
        <v>0</v>
      </c>
      <c r="O195" s="6" t="e">
        <f t="shared" si="64"/>
        <v>#DIV/0!</v>
      </c>
    </row>
    <row r="196" spans="1:15" s="1" customFormat="1" ht="80.25" customHeight="1" outlineLevel="5">
      <c r="A196" s="7" t="s">
        <v>284</v>
      </c>
      <c r="B196" s="11" t="s">
        <v>285</v>
      </c>
      <c r="C196" s="9">
        <f>SUM(D196:F196)</f>
        <v>0</v>
      </c>
      <c r="D196" s="9"/>
      <c r="E196" s="9"/>
      <c r="F196" s="9"/>
      <c r="G196" s="9">
        <f>SUM(H196:J196)</f>
        <v>0</v>
      </c>
      <c r="H196" s="9"/>
      <c r="I196" s="9"/>
      <c r="J196" s="9"/>
      <c r="K196" s="9">
        <f>SUM(L196:N196)</f>
        <v>0</v>
      </c>
      <c r="L196" s="9">
        <f>SUM(H196-D196)</f>
        <v>0</v>
      </c>
      <c r="M196" s="9">
        <f>SUM(I196-E196)</f>
        <v>0</v>
      </c>
      <c r="N196" s="9">
        <f>SUM(J196-F196)</f>
        <v>0</v>
      </c>
      <c r="O196" s="10" t="e">
        <f t="shared" si="64"/>
        <v>#DIV/0!</v>
      </c>
    </row>
    <row r="197" spans="1:16" s="1" customFormat="1" ht="32.25" customHeight="1" outlineLevel="6">
      <c r="A197" s="24" t="s">
        <v>286</v>
      </c>
      <c r="B197" s="25"/>
      <c r="C197" s="5">
        <f>SUM(C181+C194)</f>
        <v>2578141.32</v>
      </c>
      <c r="D197" s="5">
        <f>SUM(D181+D194)</f>
        <v>1733.52</v>
      </c>
      <c r="E197" s="5">
        <f>SUM(E181+E194)</f>
        <v>609134.08</v>
      </c>
      <c r="F197" s="5">
        <f>SUM(F181+F194)</f>
        <v>1967273.7199999997</v>
      </c>
      <c r="G197" s="5">
        <f aca="true" t="shared" si="113" ref="G197:N197">SUM(G181+G194)</f>
        <v>1161198.78</v>
      </c>
      <c r="H197" s="5">
        <f t="shared" si="113"/>
        <v>82544.42</v>
      </c>
      <c r="I197" s="5">
        <f t="shared" si="113"/>
        <v>484577.02</v>
      </c>
      <c r="J197" s="5">
        <f t="shared" si="113"/>
        <v>594077.34</v>
      </c>
      <c r="K197" s="5">
        <f t="shared" si="113"/>
        <v>-1416942.5400000003</v>
      </c>
      <c r="L197" s="5">
        <f t="shared" si="113"/>
        <v>80810.9</v>
      </c>
      <c r="M197" s="5">
        <f t="shared" si="113"/>
        <v>-124557.05999999997</v>
      </c>
      <c r="N197" s="5">
        <f t="shared" si="113"/>
        <v>-1373196.3800000001</v>
      </c>
      <c r="O197" s="6">
        <f t="shared" si="64"/>
        <v>45.04015241491883</v>
      </c>
      <c r="P197" s="76"/>
    </row>
    <row r="198" spans="1:15" s="1" customFormat="1" ht="16.5" customHeight="1">
      <c r="A198" s="26" t="s">
        <v>287</v>
      </c>
      <c r="B198" s="27"/>
      <c r="C198" s="20">
        <f>SUM(C8+C61+C88+C93+C107+C113+C123+C127+C155+C166+C170+C197+C73+C175+C77)</f>
        <v>114393179.25</v>
      </c>
      <c r="D198" s="20">
        <f>SUM(D8+D61+D88+D93+D107+D113+D123+D127+D155+D166+D170+D197+D73+D175+D77)</f>
        <v>18638201.78</v>
      </c>
      <c r="E198" s="20">
        <f>SUM(E8+E61+E88+E93+E107+E113+E123+E127+E155+E166+E170+E197+E73+E175+E77)</f>
        <v>46228226.919999994</v>
      </c>
      <c r="F198" s="20">
        <f>SUM(F8+F61+F88+F93+F107+F113+F123+F127+F155+F166+F170+F197+F73+F175+F77)</f>
        <v>49526750.55</v>
      </c>
      <c r="G198" s="20">
        <f>SUM(G8+G61+G88+G93+G107+G113+G123+G127+G155+G166+G170+G197+G73+G175+G77)</f>
        <v>93273169.55000003</v>
      </c>
      <c r="H198" s="20">
        <f aca="true" t="shared" si="114" ref="H198:N198">SUM(H8+H61+H88+H93+H107+H113+H123+H127+H155+H166+H170+H197+H73+H175+H77)</f>
        <v>1399843.88</v>
      </c>
      <c r="I198" s="20">
        <f t="shared" si="114"/>
        <v>43763304.00000001</v>
      </c>
      <c r="J198" s="20">
        <f t="shared" si="114"/>
        <v>48110021.67000001</v>
      </c>
      <c r="K198" s="20">
        <f t="shared" si="114"/>
        <v>-21120009.70000001</v>
      </c>
      <c r="L198" s="20">
        <f t="shared" si="114"/>
        <v>-17238357.900000002</v>
      </c>
      <c r="M198" s="20">
        <f t="shared" si="114"/>
        <v>-2464922.9200000013</v>
      </c>
      <c r="N198" s="20">
        <f t="shared" si="114"/>
        <v>-1416728.8800000018</v>
      </c>
      <c r="O198" s="6">
        <f t="shared" si="64"/>
        <v>81.53735228055568</v>
      </c>
    </row>
    <row r="199" spans="1:14" s="1" customFormat="1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2" spans="9:12" ht="15.75">
      <c r="I202" s="76"/>
      <c r="J202" s="76"/>
      <c r="K202" s="76"/>
      <c r="L202" s="76"/>
    </row>
  </sheetData>
  <sheetProtection/>
  <mergeCells count="17">
    <mergeCell ref="A179:B179"/>
    <mergeCell ref="D6:F6"/>
    <mergeCell ref="G6:G7"/>
    <mergeCell ref="H6:J6"/>
    <mergeCell ref="K6:K7"/>
    <mergeCell ref="L6:N6"/>
    <mergeCell ref="C6:C7"/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2020-07-15T13:19:59Z</cp:lastPrinted>
  <dcterms:created xsi:type="dcterms:W3CDTF">2019-04-02T07:02:08Z</dcterms:created>
  <dcterms:modified xsi:type="dcterms:W3CDTF">2020-07-15T13:20:36Z</dcterms:modified>
  <cp:category/>
  <cp:version/>
  <cp:contentType/>
  <cp:contentStatus/>
</cp:coreProperties>
</file>