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7 с 16" sheetId="1" r:id="rId1"/>
  </sheets>
  <definedNames>
    <definedName name="_xlnm.Print_Titles" localSheetId="0">'17 с 16'!$5:$7</definedName>
  </definedNames>
  <calcPr fullCalcOnLoad="1"/>
</workbook>
</file>

<file path=xl/sharedStrings.xml><?xml version="1.0" encoding="utf-8"?>
<sst xmlns="http://schemas.openxmlformats.org/spreadsheetml/2006/main" count="393" uniqueCount="375">
  <si>
    <t>Аналитические данные о реализации мероприятий муниципальных программ Савинского муниципального района</t>
  </si>
  <si>
    <t>по состоянию на 01.10.2017 год в сравнении с соответсвующим периодом 2016 года</t>
  </si>
  <si>
    <t>Наименование</t>
  </si>
  <si>
    <t>Целевая статья</t>
  </si>
  <si>
    <t>Отклонение</t>
  </si>
  <si>
    <t>Исполнено, руб.</t>
  </si>
  <si>
    <t>в том числе</t>
  </si>
  <si>
    <t>Абсолютная сумма, руб.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</si>
  <si>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</si>
  <si>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</si>
  <si>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</si>
  <si>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</si>
  <si>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</si>
  <si>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</si>
  <si>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</si>
  <si>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</si>
  <si>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</si>
  <si>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</si>
  <si>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  Обеспечение деятельности дошкольных образовательных организаций</t>
  </si>
  <si>
    <t>0110100201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</si>
  <si>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</si>
  <si>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</si>
  <si>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</si>
  <si>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</si>
  <si>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</si>
  <si>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</si>
  <si>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</si>
  <si>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</si>
  <si>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</si>
  <si>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</si>
  <si>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  Обеспечение деятельности муниципальных общеобразовательных организаций</t>
  </si>
  <si>
    <t>0120100202</t>
  </si>
  <si>
    <t xml:space="preserve">              Организация питания обучающихся 1-4 классов муниципальных общеобразовательных организаций</t>
  </si>
  <si>
    <t>0120102003</t>
  </si>
  <si>
    <t xml:space="preserve">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</si>
  <si>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0120150970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</si>
  <si>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</si>
  <si>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</si>
  <si>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</si>
  <si>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01201L0970</t>
  </si>
  <si>
    <t xml:space="preserve">          Основное мероприятие "Строительство школы"</t>
  </si>
  <si>
    <t>0120200000</t>
  </si>
  <si>
    <t xml:space="preserve">    Мероприятия по проекту "Общеобразовательная школа на 700 учащихся в п. Савино Ивановской области"</t>
  </si>
  <si>
    <t>0120202061</t>
  </si>
  <si>
    <t xml:space="preserve">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помещений), за счет средств местного бюджета</t>
  </si>
  <si>
    <t>01202L5200</t>
  </si>
  <si>
    <t xml:space="preserve">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</si>
  <si>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01202R5200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</si>
  <si>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</si>
  <si>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</si>
  <si>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</si>
  <si>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</si>
  <si>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  Обеспечение деятельности муниципальных организаций дополнительного образования детей</t>
  </si>
  <si>
    <t>0130100203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</si>
  <si>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</si>
  <si>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</si>
  <si>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</si>
  <si>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</si>
  <si>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</si>
  <si>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</si>
  <si>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</si>
  <si>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</si>
  <si>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  Питание детей из многодетных семей в дошкольных образовательных учреждениях</t>
  </si>
  <si>
    <t>0140102008</t>
  </si>
  <si>
    <t xml:space="preserve">              Организация отдыха детей в каникулярное время в части организации двухразового питания в лагерях дневного пребывания</t>
  </si>
  <si>
    <t>0140180190</t>
  </si>
  <si>
    <t xml:space="preserve">  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</si>
  <si>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</si>
  <si>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</si>
  <si>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</si>
  <si>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</si>
  <si>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</si>
  <si>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</si>
  <si>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  Реализация мероприятий по укреплению пожарной безопасности образовательных организаций</t>
  </si>
  <si>
    <t>0150102012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</si>
  <si>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</si>
  <si>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</si>
  <si>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</si>
  <si>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</si>
  <si>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  Трудоустройство и занятость несовершеннолетних граждан</t>
  </si>
  <si>
    <t>0160202016</t>
  </si>
  <si>
    <t xml:space="preserve">        Подпрограмма "Талант"</t>
  </si>
  <si>
    <t>0180000000</t>
  </si>
  <si>
    <t xml:space="preserve">            Основное мероприятие "Выявление и поддержка одаренных детей"</t>
  </si>
  <si>
    <t>0180100000</t>
  </si>
  <si>
    <t xml:space="preserve">                Приобретение грамот и сертификатов</t>
  </si>
  <si>
    <t>0180102020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</si>
  <si>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</si>
  <si>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</si>
  <si>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</si>
  <si>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</si>
  <si>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</si>
  <si>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</si>
  <si>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</si>
  <si>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</si>
  <si>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"Профессионал"</t>
  </si>
  <si>
    <t>01А0000000</t>
  </si>
  <si>
    <t xml:space="preserve">          Основное мероприятие "Развитие кадрового потенциала"</t>
  </si>
  <si>
    <t>01А0100000</t>
  </si>
  <si>
    <t xml:space="preserve">              Курсовая подготовка, семинары, конференции, консультации</t>
  </si>
  <si>
    <t>01А0102022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</si>
  <si>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</si>
  <si>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</si>
  <si>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</si>
  <si>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</si>
  <si>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</si>
  <si>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</si>
  <si>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</si>
  <si>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</si>
  <si>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  Подпрограмма "Обеспечение жильем молодых семей"</t>
  </si>
  <si>
    <t>0210000000</t>
  </si>
  <si>
    <t xml:space="preserve">            Основное мероприятие "Обеспечение жильем молодых семей"</t>
  </si>
  <si>
    <t>0210100000</t>
  </si>
  <si>
    <t xml:space="preserve">                Мероприятия подпрограммы "Обеспечение жильем молодых семей" федеральной целевой программы "Жилище" на 2015 - 2020 годы</t>
  </si>
  <si>
    <t>0210150200</t>
  </si>
  <si>
    <t xml:space="preserve">                Предоставление социальных выплат молодым семьям на приобретение (строительство) жилого помещения</t>
  </si>
  <si>
    <t>02101L0200</t>
  </si>
  <si>
    <t>02101R0200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</si>
  <si>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</si>
  <si>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</si>
  <si>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"Строительство газораспределительной сети для газификации населенных пунктов"</t>
  </si>
  <si>
    <t>0230200000</t>
  </si>
  <si>
    <t xml:space="preserve">           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</si>
  <si>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0230202033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</si>
  <si>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</si>
  <si>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</si>
  <si>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</si>
  <si>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</si>
  <si>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Осуществление полномочий по организации в границах поселения тепло- и водоснабжения населения в пределах полномочий, установленных законодательством Российской Федерации</t>
  </si>
  <si>
    <t>0240208812</t>
  </si>
  <si>
    <t xml:space="preserve"> 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</si>
  <si>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</si>
  <si>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Подпрограмма "Профилактика правонарушений в Савинском муниципальном районе"</t>
  </si>
  <si>
    <t>0310000000</t>
  </si>
  <si>
    <t xml:space="preserve">         Ежегодный мониторинг досуга населения и на его основе обеспечение создания клубных формирований, спортивных секций, кружков для различных граждан</t>
  </si>
  <si>
    <t>0310109004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</si>
  <si>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</si>
  <si>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</si>
  <si>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</si>
  <si>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</si>
  <si>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</si>
  <si>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</si>
  <si>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</si>
  <si>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</si>
  <si>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</si>
  <si>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</si>
  <si>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</si>
  <si>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</si>
  <si>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</si>
  <si>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</si>
  <si>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</si>
  <si>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</si>
  <si>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</si>
  <si>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</si>
  <si>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</si>
  <si>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</si>
  <si>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</si>
  <si>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</si>
  <si>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</si>
  <si>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</si>
  <si>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</si>
  <si>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</si>
  <si>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</si>
  <si>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</si>
  <si>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</si>
  <si>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</si>
  <si>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</si>
  <si>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</si>
  <si>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</si>
  <si>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Основное мероприятие "Пропаганда семейных ценностей среди молодежи"</t>
  </si>
  <si>
    <t>0620100000</t>
  </si>
  <si>
    <t xml:space="preserve">    Осуществление части полномочий по организации и осуществлению мероприятий по работе с детьми и молодежью в поселении</t>
  </si>
  <si>
    <t>2620108806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</si>
  <si>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</si>
  <si>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</si>
  <si>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</si>
  <si>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</si>
  <si>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</si>
  <si>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</si>
  <si>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</si>
  <si>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</si>
  <si>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</si>
  <si>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</si>
  <si>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</si>
  <si>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</si>
  <si>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</si>
  <si>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</si>
  <si>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</si>
  <si>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</si>
  <si>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</si>
  <si>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</si>
  <si>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</si>
  <si>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</si>
  <si>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</si>
  <si>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</si>
  <si>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</si>
  <si>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</si>
  <si>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</si>
  <si>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</si>
  <si>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</si>
  <si>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</si>
  <si>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    Ремонт, капитальный ремонт дорог общего пользования местного значения</t>
  </si>
  <si>
    <t>0810102058</t>
  </si>
  <si>
    <t xml:space="preserve">  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</si>
  <si>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</si>
  <si>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  Строительство (реконструкция) автомобильных дорог общего пользования местного значения</t>
  </si>
  <si>
    <t>0810104004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</si>
  <si>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</si>
  <si>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</si>
  <si>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</si>
  <si>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</si>
  <si>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</si>
  <si>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</si>
  <si>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</si>
  <si>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</si>
  <si>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</si>
  <si>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</si>
  <si>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  Муниципальная программа Савинского муниципального района "Развитие сельского хозяйства в Савинском муниципальном районе на 2014-2020 годы"</t>
  </si>
  <si>
    <t>0900000000</t>
  </si>
  <si>
    <t xml:space="preserve">        Подпрограмма "Обеспечение деятельности отдела сельского хозяйства и развития сельских территорий администрации Савинского муниципального района"</t>
  </si>
  <si>
    <t>0910000000</t>
  </si>
  <si>
    <t xml:space="preserve">  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</si>
  <si>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0910100000</t>
  </si>
  <si>
    <t xml:space="preserve">                Обеспечение деятельности отдела сельского хозяйства и развития сельских территорий администрации Савинского муниципального района</t>
  </si>
  <si>
    <t>0910100104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</si>
  <si>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</si>
  <si>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</si>
  <si>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</si>
  <si>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</si>
  <si>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</si>
  <si>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</si>
  <si>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</si>
  <si>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</si>
  <si>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</si>
  <si>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</si>
  <si>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</si>
  <si>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</si>
  <si>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</si>
  <si>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</si>
  <si>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</si>
  <si>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</si>
  <si>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</si>
  <si>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</si>
  <si>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</si>
  <si>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</si>
  <si>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</si>
  <si>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</si>
  <si>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</si>
  <si>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</si>
  <si>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</si>
  <si>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</si>
  <si>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</si>
  <si>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</si>
  <si>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    Обслуживание сайта Савинского муниципального района</t>
  </si>
  <si>
    <t>1130102063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</si>
  <si>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</si>
  <si>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</si>
  <si>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</si>
  <si>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</si>
  <si>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</si>
  <si>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</si>
  <si>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</si>
  <si>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</si>
  <si>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</si>
  <si>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</si>
  <si>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</si>
  <si>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</si>
  <si>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</si>
  <si>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</si>
  <si>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</si>
  <si>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</si>
  <si>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</si>
  <si>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</si>
  <si>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</si>
  <si>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  Приобретение ценных подарков</t>
  </si>
  <si>
    <t>1150102068</t>
  </si>
  <si>
    <t xml:space="preserve">              Выплата вознаграждений</t>
  </si>
  <si>
    <t>1150107007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</si>
  <si>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</si>
  <si>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</si>
  <si>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</si>
  <si>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</si>
  <si>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  Обеспечение деятельности главы Савинского муниципального района</t>
  </si>
  <si>
    <t>1160100101</t>
  </si>
  <si>
    <t>1160200000</t>
  </si>
  <si>
    <t xml:space="preserve">              Обеспечение деятельности администрации Савинского муниципального района</t>
  </si>
  <si>
    <t>1160200102</t>
  </si>
  <si>
    <t xml:space="preserve">                Осуществление полномочий по организации и осуществлению муниципального внутреннего финансового контроля</t>
  </si>
  <si>
    <t>1160208802</t>
  </si>
  <si>
    <t xml:space="preserve">                Осуществление полномочий в области градостроительной деятельности</t>
  </si>
  <si>
    <t>1160208803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</si>
  <si>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</si>
  <si>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</si>
  <si>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</si>
  <si>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</si>
  <si>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</si>
  <si>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</si>
  <si>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</si>
  <si>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</si>
  <si>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</si>
  <si>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</si>
  <si>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</si>
  <si>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</si>
  <si>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</si>
  <si>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</si>
  <si>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</si>
  <si>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</si>
  <si>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</si>
  <si>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</si>
  <si>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</si>
  <si>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</si>
  <si>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</si>
  <si>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</si>
  <si>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</si>
  <si>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</si>
  <si>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Изготовление рекламной продукции</t>
  </si>
  <si>
    <t>1510102080</t>
  </si>
  <si>
    <t xml:space="preserve">     Разработка и создание имиджевого туристического продукта</t>
  </si>
  <si>
    <t>1510102083</t>
  </si>
  <si>
    <t xml:space="preserve">    Организация и проведение событийных мероприятий, направленных на популяризацию туристической привлекательности Савинского муниципального района</t>
  </si>
  <si>
    <t>1510102084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</si>
  <si>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</si>
  <si>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</si>
  <si>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</si>
  <si>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</si>
  <si>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Основное мероприятие "Совершенствование охраны труда"</t>
  </si>
  <si>
    <t>1610100000</t>
  </si>
  <si>
    <t xml:space="preserve">    Специальная оценка условий труда</t>
  </si>
  <si>
    <t>1610102085</t>
  </si>
  <si>
    <t xml:space="preserve">    Обучение по охране труда и повышение уровня квалификации специалистов</t>
  </si>
  <si>
    <t>1610102086</t>
  </si>
  <si>
    <t xml:space="preserve">    Проведение обязательных предварительных и периодических медицинских осмотров</t>
  </si>
  <si>
    <t>1610102087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</si>
  <si>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</si>
  <si>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</si>
  <si>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</si>
  <si>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</si>
  <si>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</si>
  <si>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</si>
  <si>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</si>
  <si>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</si>
  <si>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Проведение неотложных аварийно-восстановительных работ</t>
  </si>
  <si>
    <t>4190002076</t>
  </si>
  <si>
    <t xml:space="preserve">                Субсидии отдельным общественным организациям и иным некоммерческим объединениям</t>
  </si>
  <si>
    <t>4190006004</t>
  </si>
  <si>
    <t xml:space="preserve">                Осуществление полномочий по участию в предупреждении и ликвидации последствий чрезвычайных ситуаций на территории муниципального района</t>
  </si>
  <si>
    <t>4190008807</t>
  </si>
  <si>
    <t xml:space="preserve">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</si>
  <si>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</si>
  <si>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</si>
  <si>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4190008810</t>
  </si>
  <si>
    <t xml:space="preserve">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</si>
  <si>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</si>
  <si>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           Проведение Всероссийской сельскохозяйственной переписи в 2016 году</t>
  </si>
  <si>
    <t>4190053910</t>
  </si>
  <si>
    <t xml:space="preserve">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</si>
  <si>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</si>
  <si>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</si>
  <si>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</si>
  <si>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 xml:space="preserve">        Иные непрограммные мероприятия</t>
  </si>
  <si>
    <t>4290000000</t>
  </si>
  <si>
    <t xml:space="preserve">                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</si>
  <si>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</si>
  <si>
    <t xml:space="preserve">      Наказы избирателей депутатам Ивановской областной Думы</t>
  </si>
  <si>
    <t>4300000000</t>
  </si>
  <si>
    <t>4390000000</t>
  </si>
  <si>
    <t xml:space="preserve">                Укрепление материально-технической базы муниципальных образовательных организаций Ивановской области</t>
  </si>
  <si>
    <t>4390081950</t>
  </si>
  <si>
    <t xml:space="preserve">    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 в 2016 году</t>
  </si>
  <si>
    <t>43900L0970</t>
  </si>
  <si>
    <t xml:space="preserve">              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 в 2016 году</t>
  </si>
  <si>
    <t>43900R0970</t>
  </si>
  <si>
    <t>43900S1950</t>
  </si>
  <si>
    <t>ВСЕГО РАСХОДОВ ПО НЕПРОГРАММНЫМ НАПРАВЛЕНИЯМ ДЕЯТЕЛЬНОСТИ:</t>
  </si>
  <si>
    <t>ВСЕГО РАСХОДОВ: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</si>
</sst>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4" borderId="12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14" xfId="0" applyFont="1" applyBorder="1" applyAlignment="1">
      <alignment horizontal="center" vertical="center" wrapText="1"/>
    </xf>
    <xf numFmtId="0" fontId="50" fillId="36" borderId="2" xfId="51" applyNumberFormat="1" applyFont="1" applyFill="1" applyAlignment="1" applyProtection="1">
      <alignment horizontal="justify" vertical="top" wrapText="1"/>
      <protection/>
    </xf>
    <xf numFmtId="49" fontId="50" fillId="36" borderId="15" xfId="52" applyNumberFormat="1" applyFont="1" applyFill="1" applyBorder="1" applyProtection="1">
      <alignment horizontal="center" vertical="top" shrinkToFit="1"/>
      <protection/>
    </xf>
    <xf numFmtId="4" fontId="50" fillId="36" borderId="14" xfId="53" applyNumberFormat="1" applyFont="1" applyFill="1" applyBorder="1" applyProtection="1">
      <alignment horizontal="right" vertical="top" shrinkToFit="1"/>
      <protection/>
    </xf>
    <xf numFmtId="164" fontId="6" fillId="0" borderId="14" xfId="85" applyNumberFormat="1" applyFont="1" applyBorder="1" applyAlignment="1" applyProtection="1">
      <alignment vertical="top"/>
      <protection locked="0"/>
    </xf>
    <xf numFmtId="0" fontId="51" fillId="36" borderId="2" xfId="51" applyNumberFormat="1" applyFont="1" applyFill="1" applyAlignment="1" applyProtection="1">
      <alignment horizontal="justify" vertical="top" wrapText="1"/>
      <protection/>
    </xf>
    <xf numFmtId="49" fontId="51" fillId="36" borderId="15" xfId="52" applyNumberFormat="1" applyFont="1" applyFill="1" applyBorder="1" applyProtection="1">
      <alignment horizontal="center" vertical="top" shrinkToFit="1"/>
      <protection/>
    </xf>
    <xf numFmtId="4" fontId="51" fillId="36" borderId="14" xfId="53" applyNumberFormat="1" applyFont="1" applyFill="1" applyBorder="1" applyProtection="1">
      <alignment horizontal="right" vertical="top" shrinkToFit="1"/>
      <protection/>
    </xf>
    <xf numFmtId="164" fontId="2" fillId="0" borderId="14" xfId="85" applyNumberFormat="1" applyFont="1" applyBorder="1" applyAlignment="1" applyProtection="1">
      <alignment vertical="top"/>
      <protection locked="0"/>
    </xf>
    <xf numFmtId="0" fontId="51" fillId="36" borderId="2" xfId="57" applyNumberFormat="1" applyFont="1" applyFill="1" applyAlignment="1" applyProtection="1">
      <alignment horizontal="justify" vertical="top" wrapText="1"/>
      <protection locked="0"/>
    </xf>
    <xf numFmtId="49" fontId="51" fillId="36" borderId="2" xfId="48" applyNumberFormat="1" applyFont="1" applyFill="1" applyBorder="1" applyAlignment="1" applyProtection="1">
      <alignment horizontal="center" vertical="top" shrinkToFit="1"/>
      <protection locked="0"/>
    </xf>
    <xf numFmtId="49" fontId="51" fillId="36" borderId="2" xfId="52" applyNumberFormat="1" applyFont="1" applyFill="1" applyProtection="1">
      <alignment horizontal="center" vertical="top" shrinkToFit="1"/>
      <protection/>
    </xf>
    <xf numFmtId="49" fontId="50" fillId="36" borderId="2" xfId="52" applyNumberFormat="1" applyFont="1" applyFill="1" applyProtection="1">
      <alignment horizontal="center" vertical="top" shrinkToFit="1"/>
      <protection/>
    </xf>
    <xf numFmtId="0" fontId="50" fillId="36" borderId="2" xfId="57" applyNumberFormat="1" applyFont="1" applyFill="1" applyAlignment="1" applyProtection="1">
      <alignment vertical="top" wrapText="1"/>
      <protection locked="0"/>
    </xf>
    <xf numFmtId="49" fontId="50" fillId="36" borderId="2" xfId="48" applyNumberFormat="1" applyFont="1" applyFill="1" applyBorder="1" applyAlignment="1" applyProtection="1">
      <alignment horizontal="center" vertical="top" shrinkToFit="1"/>
      <protection locked="0"/>
    </xf>
    <xf numFmtId="0" fontId="51" fillId="36" borderId="2" xfId="57" applyNumberFormat="1" applyFont="1" applyFill="1" applyAlignment="1" applyProtection="1">
      <alignment vertical="top" wrapText="1"/>
      <protection locked="0"/>
    </xf>
    <xf numFmtId="0" fontId="50" fillId="0" borderId="2" xfId="57" applyNumberFormat="1" applyFont="1" applyAlignment="1" applyProtection="1">
      <alignment horizontal="justify" vertical="top" wrapText="1"/>
      <protection locked="0"/>
    </xf>
    <xf numFmtId="49" fontId="52" fillId="36" borderId="2" xfId="48" applyNumberFormat="1" applyFont="1" applyFill="1" applyBorder="1" applyAlignment="1" applyProtection="1">
      <alignment horizontal="center" vertical="top" shrinkToFit="1"/>
      <protection locked="0"/>
    </xf>
    <xf numFmtId="0" fontId="51" fillId="0" borderId="2" xfId="57" applyNumberFormat="1" applyFont="1" applyAlignment="1" applyProtection="1">
      <alignment horizontal="justify" vertical="top" wrapText="1"/>
      <protection locked="0"/>
    </xf>
    <xf numFmtId="49" fontId="53" fillId="36" borderId="2" xfId="48" applyNumberFormat="1" applyFont="1" applyFill="1" applyBorder="1" applyAlignment="1" applyProtection="1">
      <alignment horizontal="center" vertical="top" shrinkToFit="1"/>
      <protection locked="0"/>
    </xf>
    <xf numFmtId="0" fontId="51" fillId="0" borderId="2" xfId="57" applyNumberFormat="1" applyFont="1" applyAlignment="1" applyProtection="1">
      <alignment vertical="top" wrapText="1"/>
      <protection locked="0"/>
    </xf>
    <xf numFmtId="164" fontId="6" fillId="0" borderId="14" xfId="85" applyNumberFormat="1" applyFont="1" applyBorder="1" applyAlignment="1" applyProtection="1">
      <alignment vertical="top" shrinkToFit="1"/>
      <protection locked="0"/>
    </xf>
    <xf numFmtId="164" fontId="2" fillId="0" borderId="14" xfId="85" applyNumberFormat="1" applyFont="1" applyBorder="1" applyAlignment="1" applyProtection="1">
      <alignment vertical="top" shrinkToFit="1"/>
      <protection locked="0"/>
    </xf>
    <xf numFmtId="0" fontId="50" fillId="36" borderId="2" xfId="57" applyNumberFormat="1" applyFont="1" applyFill="1" applyAlignment="1" applyProtection="1">
      <alignment horizontal="justify" vertical="top" wrapText="1"/>
      <protection locked="0"/>
    </xf>
    <xf numFmtId="4" fontId="50" fillId="36" borderId="14" xfId="48" applyNumberFormat="1" applyFont="1" applyFill="1" applyBorder="1" applyProtection="1">
      <alignment horizontal="right" vertical="top" shrinkToFit="1"/>
      <protection/>
    </xf>
    <xf numFmtId="0" fontId="52" fillId="0" borderId="2" xfId="52" applyNumberFormat="1" applyFont="1" applyAlignment="1" applyProtection="1">
      <alignment horizontal="left"/>
      <protection locked="0"/>
    </xf>
    <xf numFmtId="0" fontId="52" fillId="0" borderId="15" xfId="52" applyNumberFormat="1" applyFont="1" applyBorder="1" applyAlignment="1">
      <alignment horizontal="left"/>
      <protection/>
    </xf>
    <xf numFmtId="165" fontId="50" fillId="36" borderId="14" xfId="53" applyNumberFormat="1" applyFont="1" applyFill="1" applyBorder="1" applyProtection="1">
      <alignment horizontal="right" vertical="top" shrinkToFit="1"/>
      <protection/>
    </xf>
    <xf numFmtId="0" fontId="52" fillId="0" borderId="16" xfId="52" applyNumberFormat="1" applyFont="1" applyBorder="1" applyAlignment="1" applyProtection="1">
      <alignment horizontal="justify" wrapText="1"/>
      <protection locked="0"/>
    </xf>
    <xf numFmtId="49" fontId="51" fillId="36" borderId="17" xfId="52" applyNumberFormat="1" applyFont="1" applyFill="1" applyBorder="1" applyProtection="1">
      <alignment horizontal="center" vertical="top" shrinkToFit="1"/>
      <protection/>
    </xf>
    <xf numFmtId="0" fontId="52" fillId="0" borderId="14" xfId="52" applyNumberFormat="1" applyFont="1" applyBorder="1" applyAlignment="1" applyProtection="1">
      <alignment horizontal="left"/>
      <protection locked="0"/>
    </xf>
    <xf numFmtId="0" fontId="52" fillId="0" borderId="18" xfId="52" applyNumberFormat="1" applyFont="1" applyBorder="1" applyAlignment="1">
      <alignment horizontal="left"/>
      <protection/>
    </xf>
    <xf numFmtId="0" fontId="51" fillId="0" borderId="0" xfId="40" applyNumberFormat="1" applyFont="1" applyProtection="1">
      <alignment/>
      <protection/>
    </xf>
    <xf numFmtId="0" fontId="0" fillId="0" borderId="0" xfId="0" applyAlignment="1" applyProtection="1">
      <alignment/>
      <protection locked="0"/>
    </xf>
    <xf numFmtId="0" fontId="52" fillId="0" borderId="2" xfId="52" applyNumberFormat="1" applyFont="1" applyAlignment="1" applyProtection="1">
      <alignment horizontal="left"/>
      <protection locked="0"/>
    </xf>
    <xf numFmtId="0" fontId="52" fillId="0" borderId="15" xfId="52" applyNumberFormat="1" applyFont="1" applyBorder="1" applyAlignment="1">
      <alignment horizontal="left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54" fillId="0" borderId="0" xfId="41" applyNumberFormat="1" applyFont="1" applyBorder="1" applyAlignment="1" applyProtection="1">
      <alignment horizontal="center" wrapText="1"/>
      <protection locked="0"/>
    </xf>
    <xf numFmtId="0" fontId="54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4" fillId="0" borderId="0" xfId="41" applyNumberFormat="1" applyFont="1" applyBorder="1" applyAlignment="1" applyProtection="1">
      <alignment horizontal="center" wrapText="1"/>
      <protection/>
    </xf>
    <xf numFmtId="0" fontId="54" fillId="0" borderId="0" xfId="41" applyFont="1" applyBorder="1" applyAlignment="1">
      <alignment horizontal="center" wrapText="1"/>
      <protection/>
    </xf>
    <xf numFmtId="0" fontId="33" fillId="0" borderId="0" xfId="41" applyNumberFormat="1" applyBorder="1" applyProtection="1">
      <alignment horizontal="center"/>
      <protection/>
    </xf>
    <xf numFmtId="0" fontId="33" fillId="0" borderId="0" xfId="41" applyBorder="1">
      <alignment horizontal="center"/>
      <protection/>
    </xf>
    <xf numFmtId="0" fontId="51" fillId="0" borderId="0" xfId="42" applyNumberFormat="1" applyFont="1" applyBorder="1" applyProtection="1">
      <alignment horizontal="right"/>
      <protection/>
    </xf>
    <xf numFmtId="0" fontId="51" fillId="0" borderId="0" xfId="42" applyFont="1" applyBorder="1">
      <alignment horizontal="right"/>
      <protection/>
    </xf>
    <xf numFmtId="0" fontId="50" fillId="0" borderId="16" xfId="44" applyNumberFormat="1" applyFont="1" applyBorder="1" applyAlignment="1" applyProtection="1">
      <alignment horizontal="center" vertical="center" wrapText="1"/>
      <protection/>
    </xf>
    <xf numFmtId="0" fontId="50" fillId="0" borderId="21" xfId="44" applyNumberFormat="1" applyFont="1" applyBorder="1" applyAlignment="1" applyProtection="1">
      <alignment horizontal="center" vertical="center" wrapText="1"/>
      <protection/>
    </xf>
    <xf numFmtId="0" fontId="50" fillId="0" borderId="22" xfId="44" applyNumberFormat="1" applyFont="1" applyBorder="1" applyAlignment="1" applyProtection="1">
      <alignment horizontal="center" vertical="center" wrapText="1"/>
      <protection/>
    </xf>
    <xf numFmtId="0" fontId="50" fillId="0" borderId="17" xfId="44" applyNumberFormat="1" applyFont="1" applyBorder="1" applyAlignment="1" applyProtection="1">
      <alignment horizontal="center" vertical="center" wrapText="1"/>
      <protection/>
    </xf>
    <xf numFmtId="0" fontId="50" fillId="0" borderId="23" xfId="44" applyNumberFormat="1" applyFont="1" applyBorder="1" applyAlignment="1" applyProtection="1">
      <alignment horizontal="center" vertical="center" wrapText="1"/>
      <protection/>
    </xf>
    <xf numFmtId="0" fontId="50" fillId="0" borderId="24" xfId="44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Процентный 2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6"/>
  <sheetViews>
    <sheetView showGridLines="0" tabSelected="1" zoomScale="80" zoomScaleNormal="80" zoomScalePageLayoutView="0" workbookViewId="0" topLeftCell="A1">
      <pane xSplit="2" ySplit="7" topLeftCell="C16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99" sqref="G199"/>
    </sheetView>
  </sheetViews>
  <sheetFormatPr defaultColWidth="9.140625" defaultRowHeight="15" outlineLevelRow="6"/>
  <cols>
    <col min="1" max="1" width="47.57421875" style="1" customWidth="1"/>
    <col min="2" max="2" width="10.7109375" style="1" hidden="1" customWidth="1"/>
    <col min="3" max="3" width="14.7109375" style="1" customWidth="1"/>
    <col min="4" max="6" width="13.00390625" style="1" customWidth="1"/>
    <col min="7" max="7" width="14.7109375" style="1" customWidth="1"/>
    <col min="8" max="10" width="13.00390625" style="1" customWidth="1"/>
    <col min="11" max="11" width="14.7109375" style="1" customWidth="1"/>
    <col min="12" max="14" width="13.00390625" style="1" customWidth="1"/>
    <col min="15" max="42" width="9.140625" style="1" customWidth="1"/>
    <col min="43" max="16384" width="9.140625" style="35" customWidth="1"/>
  </cols>
  <sheetData>
    <row r="1" spans="1:15" ht="16.5" customHeight="1">
      <c r="A1" s="43" t="s">
        <v>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 customHeight="1">
      <c r="A2" s="46" t="s">
        <v>1</v>
      </c>
      <c r="B2" s="4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" ht="15.75" customHeight="1">
      <c r="A3" s="48"/>
      <c r="B3" s="49"/>
    </row>
    <row r="4" spans="1:2" ht="12" customHeight="1">
      <c r="A4" s="50"/>
      <c r="B4" s="51"/>
    </row>
    <row r="5" spans="1:15" s="1" customFormat="1" ht="22.5" customHeight="1">
      <c r="A5" s="52" t="s">
        <v>2</v>
      </c>
      <c r="B5" s="55" t="s">
        <v>3</v>
      </c>
      <c r="C5" s="58">
        <v>2016</v>
      </c>
      <c r="D5" s="59"/>
      <c r="E5" s="59"/>
      <c r="F5" s="60"/>
      <c r="G5" s="58">
        <v>2017</v>
      </c>
      <c r="H5" s="59"/>
      <c r="I5" s="59"/>
      <c r="J5" s="60"/>
      <c r="K5" s="58" t="s">
        <v>4</v>
      </c>
      <c r="L5" s="59"/>
      <c r="M5" s="59"/>
      <c r="N5" s="59"/>
      <c r="O5" s="61"/>
    </row>
    <row r="6" spans="1:15" s="1" customFormat="1" ht="22.5" customHeight="1">
      <c r="A6" s="53"/>
      <c r="B6" s="56"/>
      <c r="C6" s="39" t="s">
        <v>5</v>
      </c>
      <c r="D6" s="38" t="s">
        <v>6</v>
      </c>
      <c r="E6" s="38"/>
      <c r="F6" s="38"/>
      <c r="G6" s="39" t="s">
        <v>5</v>
      </c>
      <c r="H6" s="38" t="s">
        <v>6</v>
      </c>
      <c r="I6" s="38"/>
      <c r="J6" s="38"/>
      <c r="K6" s="39" t="s">
        <v>7</v>
      </c>
      <c r="L6" s="38" t="s">
        <v>6</v>
      </c>
      <c r="M6" s="38"/>
      <c r="N6" s="38"/>
      <c r="O6" s="41" t="s">
        <v>8</v>
      </c>
    </row>
    <row r="7" spans="1:15" s="1" customFormat="1" ht="34.5" customHeight="1">
      <c r="A7" s="54"/>
      <c r="B7" s="57"/>
      <c r="C7" s="40"/>
      <c r="D7" s="2" t="s">
        <v>9</v>
      </c>
      <c r="E7" s="2" t="s">
        <v>10</v>
      </c>
      <c r="F7" s="2" t="s">
        <v>11</v>
      </c>
      <c r="G7" s="40"/>
      <c r="H7" s="2" t="s">
        <v>9</v>
      </c>
      <c r="I7" s="2" t="s">
        <v>10</v>
      </c>
      <c r="J7" s="2" t="s">
        <v>11</v>
      </c>
      <c r="K7" s="40"/>
      <c r="L7" s="2" t="s">
        <v>9</v>
      </c>
      <c r="M7" s="2" t="s">
        <v>10</v>
      </c>
      <c r="N7" s="2" t="s">
        <v>11</v>
      </c>
      <c r="O7" s="42"/>
    </row>
    <row r="8" spans="1:15" s="1" customFormat="1" ht="65.25" customHeight="1" outlineLevel="1">
      <c r="A8" s="3" t="s">
        <v>12</v>
      </c>
      <c r="B8" s="4" t="s">
        <v>13</v>
      </c>
      <c r="C8" s="5">
        <f aca="true" t="shared" si="0" ref="C8:N8">SUM(C9+C15+C26+C31+C37+C40+C43+C46+C50+C53)</f>
        <v>77888529.75</v>
      </c>
      <c r="D8" s="5">
        <f t="shared" si="0"/>
        <v>152135.19</v>
      </c>
      <c r="E8" s="5">
        <f t="shared" si="0"/>
        <v>42010042.980000004</v>
      </c>
      <c r="F8" s="5">
        <f t="shared" si="0"/>
        <v>35726351.58</v>
      </c>
      <c r="G8" s="5">
        <f t="shared" si="0"/>
        <v>86035993.59</v>
      </c>
      <c r="H8" s="5">
        <f t="shared" si="0"/>
        <v>0</v>
      </c>
      <c r="I8" s="5">
        <f t="shared" si="0"/>
        <v>45662908.699999996</v>
      </c>
      <c r="J8" s="5">
        <f t="shared" si="0"/>
        <v>40373084.89000001</v>
      </c>
      <c r="K8" s="5">
        <f t="shared" si="0"/>
        <v>8147463.839999996</v>
      </c>
      <c r="L8" s="5">
        <f t="shared" si="0"/>
        <v>-152135.19</v>
      </c>
      <c r="M8" s="5">
        <f t="shared" si="0"/>
        <v>3652865.719999995</v>
      </c>
      <c r="N8" s="5">
        <f t="shared" si="0"/>
        <v>4646733.310000001</v>
      </c>
      <c r="O8" s="6">
        <f>SUM(G8/C8)*100</f>
        <v>110.46041550168046</v>
      </c>
    </row>
    <row r="9" spans="1:15" s="1" customFormat="1" ht="15" customHeight="1" outlineLevel="2">
      <c r="A9" s="3" t="s">
        <v>14</v>
      </c>
      <c r="B9" s="4" t="s">
        <v>15</v>
      </c>
      <c r="C9" s="5">
        <f aca="true" t="shared" si="1" ref="C9:J9">SUM(C10)</f>
        <v>23861929.2</v>
      </c>
      <c r="D9" s="5">
        <f t="shared" si="1"/>
        <v>0</v>
      </c>
      <c r="E9" s="5">
        <f t="shared" si="1"/>
        <v>9223302.95</v>
      </c>
      <c r="F9" s="5">
        <f t="shared" si="1"/>
        <v>14638626.25</v>
      </c>
      <c r="G9" s="5">
        <f t="shared" si="1"/>
        <v>25531041.009999998</v>
      </c>
      <c r="H9" s="5">
        <f t="shared" si="1"/>
        <v>0</v>
      </c>
      <c r="I9" s="5">
        <f t="shared" si="1"/>
        <v>9277647.69</v>
      </c>
      <c r="J9" s="5">
        <f t="shared" si="1"/>
        <v>16253393.32</v>
      </c>
      <c r="K9" s="5">
        <f>SUM(K10)</f>
        <v>1669111.8099999998</v>
      </c>
      <c r="L9" s="5">
        <f>SUM(L10)</f>
        <v>0</v>
      </c>
      <c r="M9" s="5">
        <f>SUM(M10)</f>
        <v>54344.739999999525</v>
      </c>
      <c r="N9" s="5">
        <f>SUM(N10)</f>
        <v>1614767.0700000003</v>
      </c>
      <c r="O9" s="6">
        <f aca="true" t="shared" si="2" ref="O9:O103">SUM(G9/C9)*100</f>
        <v>106.99487370032092</v>
      </c>
    </row>
    <row r="10" spans="1:15" s="1" customFormat="1" ht="34.5" customHeight="1" outlineLevel="4">
      <c r="A10" s="7" t="s">
        <v>16</v>
      </c>
      <c r="B10" s="8" t="s">
        <v>17</v>
      </c>
      <c r="C10" s="9">
        <f aca="true" t="shared" si="3" ref="C10:J10">SUM(C11:C14)</f>
        <v>23861929.2</v>
      </c>
      <c r="D10" s="9">
        <f t="shared" si="3"/>
        <v>0</v>
      </c>
      <c r="E10" s="9">
        <f t="shared" si="3"/>
        <v>9223302.95</v>
      </c>
      <c r="F10" s="9">
        <f t="shared" si="3"/>
        <v>14638626.25</v>
      </c>
      <c r="G10" s="9">
        <f t="shared" si="3"/>
        <v>25531041.009999998</v>
      </c>
      <c r="H10" s="9">
        <f t="shared" si="3"/>
        <v>0</v>
      </c>
      <c r="I10" s="9">
        <f t="shared" si="3"/>
        <v>9277647.69</v>
      </c>
      <c r="J10" s="9">
        <f t="shared" si="3"/>
        <v>16253393.32</v>
      </c>
      <c r="K10" s="9">
        <f>SUM(K11:K14)</f>
        <v>1669111.8099999998</v>
      </c>
      <c r="L10" s="9">
        <f>SUM(L11:L14)</f>
        <v>0</v>
      </c>
      <c r="M10" s="9">
        <f>SUM(M11:M14)</f>
        <v>54344.739999999525</v>
      </c>
      <c r="N10" s="9">
        <f>SUM(N11:N14)</f>
        <v>1614767.0700000003</v>
      </c>
      <c r="O10" s="10">
        <f t="shared" si="2"/>
        <v>106.99487370032092</v>
      </c>
    </row>
    <row r="11" spans="1:15" s="1" customFormat="1" ht="33" customHeight="1" outlineLevel="6">
      <c r="A11" s="7" t="s">
        <v>18</v>
      </c>
      <c r="B11" s="8" t="s">
        <v>19</v>
      </c>
      <c r="C11" s="9">
        <f>SUM(D11:F11)</f>
        <v>14638626.25</v>
      </c>
      <c r="D11" s="9"/>
      <c r="E11" s="9"/>
      <c r="F11" s="9">
        <v>14638626.25</v>
      </c>
      <c r="G11" s="9">
        <f>SUM(H11:J11)</f>
        <v>16253393.32</v>
      </c>
      <c r="H11" s="9"/>
      <c r="I11" s="9"/>
      <c r="J11" s="9">
        <v>16253393.32</v>
      </c>
      <c r="K11" s="9">
        <f>SUM(L11:N11)</f>
        <v>1614767.0700000003</v>
      </c>
      <c r="L11" s="9">
        <f aca="true" t="shared" si="4" ref="L11:N14">SUM(H11-D11)</f>
        <v>0</v>
      </c>
      <c r="M11" s="9">
        <f t="shared" si="4"/>
        <v>0</v>
      </c>
      <c r="N11" s="9">
        <f t="shared" si="4"/>
        <v>1614767.0700000003</v>
      </c>
      <c r="O11" s="10">
        <f t="shared" si="2"/>
        <v>111.03086479853259</v>
      </c>
    </row>
    <row r="12" spans="1:15" s="1" customFormat="1" ht="161.25" customHeight="1" outlineLevel="6">
      <c r="A12" s="7" t="s">
        <v>20</v>
      </c>
      <c r="B12" s="8" t="s">
        <v>21</v>
      </c>
      <c r="C12" s="9">
        <f>SUM(D12:F12)</f>
        <v>181574.04</v>
      </c>
      <c r="D12" s="9"/>
      <c r="E12" s="9">
        <v>181574.04</v>
      </c>
      <c r="F12" s="9"/>
      <c r="G12" s="9">
        <f>SUM(H12:J12)</f>
        <v>214301.32</v>
      </c>
      <c r="H12" s="9"/>
      <c r="I12" s="9">
        <v>214301.32</v>
      </c>
      <c r="J12" s="9"/>
      <c r="K12" s="9">
        <f>SUM(L12:N12)</f>
        <v>32727.28</v>
      </c>
      <c r="L12" s="9">
        <f t="shared" si="4"/>
        <v>0</v>
      </c>
      <c r="M12" s="9">
        <f t="shared" si="4"/>
        <v>32727.28</v>
      </c>
      <c r="N12" s="9">
        <f t="shared" si="4"/>
        <v>0</v>
      </c>
      <c r="O12" s="10">
        <f t="shared" si="2"/>
        <v>118.02420654406322</v>
      </c>
    </row>
    <row r="13" spans="1:15" s="1" customFormat="1" ht="108.75" customHeight="1" outlineLevel="6">
      <c r="A13" s="7" t="s">
        <v>22</v>
      </c>
      <c r="B13" s="8" t="s">
        <v>23</v>
      </c>
      <c r="C13" s="9">
        <f>SUM(D13:F13)</f>
        <v>728809.85</v>
      </c>
      <c r="D13" s="9"/>
      <c r="E13" s="9">
        <v>728809.85</v>
      </c>
      <c r="F13" s="9"/>
      <c r="G13" s="9">
        <f>SUM(H13:J13)</f>
        <v>417929.83</v>
      </c>
      <c r="H13" s="9"/>
      <c r="I13" s="9">
        <v>417929.83</v>
      </c>
      <c r="J13" s="9"/>
      <c r="K13" s="9">
        <f>SUM(L13:N13)</f>
        <v>-310880.01999999996</v>
      </c>
      <c r="L13" s="9">
        <f t="shared" si="4"/>
        <v>0</v>
      </c>
      <c r="M13" s="9">
        <f t="shared" si="4"/>
        <v>-310880.01999999996</v>
      </c>
      <c r="N13" s="9">
        <f t="shared" si="4"/>
        <v>0</v>
      </c>
      <c r="O13" s="10">
        <f t="shared" si="2"/>
        <v>57.344152250412094</v>
      </c>
    </row>
    <row r="14" spans="1:15" s="1" customFormat="1" ht="204.75" customHeight="1" outlineLevel="6">
      <c r="A14" s="7" t="s">
        <v>24</v>
      </c>
      <c r="B14" s="8" t="s">
        <v>25</v>
      </c>
      <c r="C14" s="9">
        <f>SUM(D14:F14)</f>
        <v>8312919.06</v>
      </c>
      <c r="D14" s="9"/>
      <c r="E14" s="9">
        <v>8312919.06</v>
      </c>
      <c r="F14" s="9"/>
      <c r="G14" s="9">
        <f>SUM(H14:J14)</f>
        <v>8645416.54</v>
      </c>
      <c r="H14" s="9"/>
      <c r="I14" s="9">
        <v>8645416.54</v>
      </c>
      <c r="J14" s="9"/>
      <c r="K14" s="9">
        <f>SUM(L14:N14)</f>
        <v>332497.4799999995</v>
      </c>
      <c r="L14" s="9">
        <f t="shared" si="4"/>
        <v>0</v>
      </c>
      <c r="M14" s="9">
        <f t="shared" si="4"/>
        <v>332497.4799999995</v>
      </c>
      <c r="N14" s="9">
        <f t="shared" si="4"/>
        <v>0</v>
      </c>
      <c r="O14" s="10">
        <f t="shared" si="2"/>
        <v>103.99976804297188</v>
      </c>
    </row>
    <row r="15" spans="1:15" s="1" customFormat="1" ht="18.75" customHeight="1" outlineLevel="2">
      <c r="A15" s="3" t="s">
        <v>26</v>
      </c>
      <c r="B15" s="4" t="s">
        <v>27</v>
      </c>
      <c r="C15" s="5">
        <f aca="true" t="shared" si="5" ref="C15:N15">SUM(C16+C22)</f>
        <v>43859198.42</v>
      </c>
      <c r="D15" s="5">
        <f t="shared" si="5"/>
        <v>152135.19</v>
      </c>
      <c r="E15" s="5">
        <f t="shared" si="5"/>
        <v>32486440.03</v>
      </c>
      <c r="F15" s="5">
        <f t="shared" si="5"/>
        <v>11220623.2</v>
      </c>
      <c r="G15" s="5">
        <f t="shared" si="5"/>
        <v>49213901.81999999</v>
      </c>
      <c r="H15" s="5">
        <f t="shared" si="5"/>
        <v>0</v>
      </c>
      <c r="I15" s="5">
        <f t="shared" si="5"/>
        <v>36084961.01</v>
      </c>
      <c r="J15" s="5">
        <f t="shared" si="5"/>
        <v>13128940.81</v>
      </c>
      <c r="K15" s="5">
        <f t="shared" si="5"/>
        <v>5354703.399999997</v>
      </c>
      <c r="L15" s="5">
        <f t="shared" si="5"/>
        <v>-152135.19</v>
      </c>
      <c r="M15" s="5">
        <f t="shared" si="5"/>
        <v>3598520.9799999953</v>
      </c>
      <c r="N15" s="5">
        <f t="shared" si="5"/>
        <v>1908317.610000001</v>
      </c>
      <c r="O15" s="6">
        <f t="shared" si="2"/>
        <v>112.20884921042749</v>
      </c>
    </row>
    <row r="16" spans="1:15" s="1" customFormat="1" ht="30.75" customHeight="1" outlineLevel="4">
      <c r="A16" s="7" t="s">
        <v>28</v>
      </c>
      <c r="B16" s="8" t="s">
        <v>29</v>
      </c>
      <c r="C16" s="9">
        <f>SUM(C17:C21)</f>
        <v>43859198.42</v>
      </c>
      <c r="D16" s="9">
        <f aca="true" t="shared" si="6" ref="D16:N16">SUM(D17:D21)</f>
        <v>152135.19</v>
      </c>
      <c r="E16" s="9">
        <f t="shared" si="6"/>
        <v>32486440.03</v>
      </c>
      <c r="F16" s="9">
        <f t="shared" si="6"/>
        <v>11220623.2</v>
      </c>
      <c r="G16" s="9">
        <f t="shared" si="6"/>
        <v>45913479.70999999</v>
      </c>
      <c r="H16" s="9">
        <f t="shared" si="6"/>
        <v>0</v>
      </c>
      <c r="I16" s="9">
        <f t="shared" si="6"/>
        <v>33932346.48</v>
      </c>
      <c r="J16" s="9">
        <f t="shared" si="6"/>
        <v>11981133.23</v>
      </c>
      <c r="K16" s="9">
        <f t="shared" si="6"/>
        <v>2054281.2899999965</v>
      </c>
      <c r="L16" s="9">
        <f t="shared" si="6"/>
        <v>-152135.19</v>
      </c>
      <c r="M16" s="9">
        <f t="shared" si="6"/>
        <v>1445906.4499999955</v>
      </c>
      <c r="N16" s="9">
        <f t="shared" si="6"/>
        <v>760510.030000001</v>
      </c>
      <c r="O16" s="10">
        <f t="shared" si="2"/>
        <v>104.68380947213853</v>
      </c>
    </row>
    <row r="17" spans="1:15" s="1" customFormat="1" ht="48.75" customHeight="1" outlineLevel="6">
      <c r="A17" s="7" t="s">
        <v>30</v>
      </c>
      <c r="B17" s="8" t="s">
        <v>31</v>
      </c>
      <c r="C17" s="9">
        <f>SUM(D17:F17)</f>
        <v>10446776.12</v>
      </c>
      <c r="D17" s="9"/>
      <c r="E17" s="9"/>
      <c r="F17" s="9">
        <v>10446776.12</v>
      </c>
      <c r="G17" s="9">
        <f>SUM(H17:J17)</f>
        <v>11149558.33</v>
      </c>
      <c r="H17" s="9"/>
      <c r="I17" s="9"/>
      <c r="J17" s="9">
        <v>11149558.33</v>
      </c>
      <c r="K17" s="9">
        <f>SUM(L17:N17)</f>
        <v>702782.2100000009</v>
      </c>
      <c r="L17" s="9">
        <f aca="true" t="shared" si="7" ref="L17:N20">SUM(H17-D17)</f>
        <v>0</v>
      </c>
      <c r="M17" s="9">
        <f t="shared" si="7"/>
        <v>0</v>
      </c>
      <c r="N17" s="9">
        <f t="shared" si="7"/>
        <v>702782.2100000009</v>
      </c>
      <c r="O17" s="10">
        <f t="shared" si="2"/>
        <v>106.72726400879358</v>
      </c>
    </row>
    <row r="18" spans="1:15" s="1" customFormat="1" ht="48.75" customHeight="1" outlineLevel="6">
      <c r="A18" s="7" t="s">
        <v>32</v>
      </c>
      <c r="B18" s="8" t="s">
        <v>33</v>
      </c>
      <c r="C18" s="9">
        <f>SUM(D18:F18)</f>
        <v>726849.97</v>
      </c>
      <c r="D18" s="9"/>
      <c r="E18" s="9"/>
      <c r="F18" s="9">
        <v>726849.97</v>
      </c>
      <c r="G18" s="9">
        <f>SUM(H18:J18)</f>
        <v>831574.9</v>
      </c>
      <c r="H18" s="9"/>
      <c r="I18" s="9"/>
      <c r="J18" s="9">
        <v>831574.9</v>
      </c>
      <c r="K18" s="9">
        <f>SUM(L18:N18)</f>
        <v>104724.93000000005</v>
      </c>
      <c r="L18" s="9">
        <f t="shared" si="7"/>
        <v>0</v>
      </c>
      <c r="M18" s="9">
        <f t="shared" si="7"/>
        <v>0</v>
      </c>
      <c r="N18" s="9">
        <f t="shared" si="7"/>
        <v>104724.93000000005</v>
      </c>
      <c r="O18" s="10">
        <f t="shared" si="2"/>
        <v>114.40805315022577</v>
      </c>
    </row>
    <row r="19" spans="1:15" s="1" customFormat="1" ht="65.25" customHeight="1" outlineLevel="6">
      <c r="A19" s="11" t="s">
        <v>34</v>
      </c>
      <c r="B19" s="12" t="s">
        <v>35</v>
      </c>
      <c r="C19" s="9">
        <f>SUM(D19:F19)</f>
        <v>152135.19</v>
      </c>
      <c r="D19" s="9">
        <v>152135.19</v>
      </c>
      <c r="E19" s="9"/>
      <c r="F19" s="9"/>
      <c r="G19" s="9">
        <f>SUM(H19:J19)</f>
        <v>0</v>
      </c>
      <c r="H19" s="9"/>
      <c r="I19" s="9"/>
      <c r="J19" s="9"/>
      <c r="K19" s="9">
        <f>SUM(L19:N19)</f>
        <v>-152135.19</v>
      </c>
      <c r="L19" s="9">
        <f>SUM(H19-D19)</f>
        <v>-152135.19</v>
      </c>
      <c r="M19" s="9">
        <f>SUM(I19-E19)</f>
        <v>0</v>
      </c>
      <c r="N19" s="9">
        <f>SUM(J19-F19)</f>
        <v>0</v>
      </c>
      <c r="O19" s="10">
        <f t="shared" si="2"/>
        <v>0</v>
      </c>
    </row>
    <row r="20" spans="1:15" s="1" customFormat="1" ht="224.25" customHeight="1" outlineLevel="6">
      <c r="A20" s="7" t="s">
        <v>36</v>
      </c>
      <c r="B20" s="8" t="s">
        <v>37</v>
      </c>
      <c r="C20" s="9">
        <f>SUM(D20:F20)</f>
        <v>32486440.03</v>
      </c>
      <c r="D20" s="9"/>
      <c r="E20" s="9">
        <v>32486440.03</v>
      </c>
      <c r="F20" s="9"/>
      <c r="G20" s="9">
        <f>SUM(H20:J20)</f>
        <v>33932346.48</v>
      </c>
      <c r="H20" s="9"/>
      <c r="I20" s="9">
        <v>33932346.48</v>
      </c>
      <c r="J20" s="9"/>
      <c r="K20" s="9">
        <f>SUM(L20:N20)</f>
        <v>1445906.4499999955</v>
      </c>
      <c r="L20" s="9">
        <f t="shared" si="7"/>
        <v>0</v>
      </c>
      <c r="M20" s="9">
        <f t="shared" si="7"/>
        <v>1445906.4499999955</v>
      </c>
      <c r="N20" s="9">
        <f t="shared" si="7"/>
        <v>0</v>
      </c>
      <c r="O20" s="10">
        <f t="shared" si="2"/>
        <v>104.4507999296468</v>
      </c>
    </row>
    <row r="21" spans="1:15" s="1" customFormat="1" ht="66" customHeight="1" outlineLevel="6">
      <c r="A21" s="11" t="s">
        <v>38</v>
      </c>
      <c r="B21" s="12" t="s">
        <v>39</v>
      </c>
      <c r="C21" s="9">
        <f>SUM(D21:F21)</f>
        <v>46997.11</v>
      </c>
      <c r="D21" s="9"/>
      <c r="E21" s="9"/>
      <c r="F21" s="9">
        <v>46997.11</v>
      </c>
      <c r="G21" s="9"/>
      <c r="H21" s="9"/>
      <c r="I21" s="9"/>
      <c r="J21" s="9"/>
      <c r="K21" s="9">
        <f>SUM(L21:N21)</f>
        <v>-46997.11</v>
      </c>
      <c r="L21" s="9">
        <f>SUM(H21-D21)</f>
        <v>0</v>
      </c>
      <c r="M21" s="9">
        <f>SUM(I21-E21)</f>
        <v>0</v>
      </c>
      <c r="N21" s="9">
        <f>SUM(J21-F21)</f>
        <v>-46997.11</v>
      </c>
      <c r="O21" s="10">
        <f>SUM(G21/C21)*100</f>
        <v>0</v>
      </c>
    </row>
    <row r="22" spans="1:15" s="1" customFormat="1" ht="28.5" customHeight="1" outlineLevel="4">
      <c r="A22" s="7" t="s">
        <v>40</v>
      </c>
      <c r="B22" s="8" t="s">
        <v>41</v>
      </c>
      <c r="C22" s="9">
        <f>SUM(C23:C25)</f>
        <v>0</v>
      </c>
      <c r="D22" s="9">
        <f aca="true" t="shared" si="8" ref="D22:N22">SUM(D23:D25)</f>
        <v>0</v>
      </c>
      <c r="E22" s="9">
        <f t="shared" si="8"/>
        <v>0</v>
      </c>
      <c r="F22" s="9">
        <f t="shared" si="8"/>
        <v>0</v>
      </c>
      <c r="G22" s="9">
        <f t="shared" si="8"/>
        <v>3300422.11</v>
      </c>
      <c r="H22" s="9">
        <f t="shared" si="8"/>
        <v>0</v>
      </c>
      <c r="I22" s="9">
        <f t="shared" si="8"/>
        <v>2152614.53</v>
      </c>
      <c r="J22" s="9">
        <f t="shared" si="8"/>
        <v>1147807.58</v>
      </c>
      <c r="K22" s="9">
        <f t="shared" si="8"/>
        <v>3300422.11</v>
      </c>
      <c r="L22" s="9">
        <f t="shared" si="8"/>
        <v>0</v>
      </c>
      <c r="M22" s="9">
        <f t="shared" si="8"/>
        <v>2152614.53</v>
      </c>
      <c r="N22" s="9">
        <f t="shared" si="8"/>
        <v>1147807.58</v>
      </c>
      <c r="O22" s="10"/>
    </row>
    <row r="23" spans="1:15" s="1" customFormat="1" ht="50.25" customHeight="1" outlineLevel="4">
      <c r="A23" s="7" t="s">
        <v>42</v>
      </c>
      <c r="B23" s="8" t="s">
        <v>43</v>
      </c>
      <c r="C23" s="9">
        <f>SUM(D23:F23)</f>
        <v>0</v>
      </c>
      <c r="D23" s="9"/>
      <c r="E23" s="9"/>
      <c r="F23" s="9"/>
      <c r="G23" s="9">
        <f>SUM(H23:J23)</f>
        <v>1126064</v>
      </c>
      <c r="H23" s="9"/>
      <c r="I23" s="9"/>
      <c r="J23" s="9">
        <v>1126064</v>
      </c>
      <c r="K23" s="9">
        <f>SUM(L23:N23)</f>
        <v>1126064</v>
      </c>
      <c r="L23" s="9">
        <f aca="true" t="shared" si="9" ref="L23:N25">SUM(H23-D23)</f>
        <v>0</v>
      </c>
      <c r="M23" s="9">
        <f t="shared" si="9"/>
        <v>0</v>
      </c>
      <c r="N23" s="9">
        <f t="shared" si="9"/>
        <v>1126064</v>
      </c>
      <c r="O23" s="10"/>
    </row>
    <row r="24" spans="1:15" s="1" customFormat="1" ht="179.25" customHeight="1" outlineLevel="4">
      <c r="A24" s="7" t="s">
        <v>44</v>
      </c>
      <c r="B24" s="13" t="s">
        <v>45</v>
      </c>
      <c r="C24" s="9">
        <f>SUM(D24:F24)</f>
        <v>0</v>
      </c>
      <c r="D24" s="9"/>
      <c r="E24" s="9"/>
      <c r="F24" s="9"/>
      <c r="G24" s="9">
        <f>SUM(H24:J24)</f>
        <v>21743.58</v>
      </c>
      <c r="H24" s="9"/>
      <c r="I24" s="9"/>
      <c r="J24" s="9">
        <v>21743.58</v>
      </c>
      <c r="K24" s="9">
        <f>SUM(L24:N24)</f>
        <v>21743.58</v>
      </c>
      <c r="L24" s="9">
        <f t="shared" si="9"/>
        <v>0</v>
      </c>
      <c r="M24" s="9">
        <f t="shared" si="9"/>
        <v>0</v>
      </c>
      <c r="N24" s="9">
        <f t="shared" si="9"/>
        <v>21743.58</v>
      </c>
      <c r="O24" s="10"/>
    </row>
    <row r="25" spans="1:15" s="1" customFormat="1" ht="160.5" customHeight="1" outlineLevel="4">
      <c r="A25" s="7" t="s">
        <v>46</v>
      </c>
      <c r="B25" s="13" t="s">
        <v>47</v>
      </c>
      <c r="C25" s="9">
        <f>SUM(D25:F25)</f>
        <v>0</v>
      </c>
      <c r="D25" s="9"/>
      <c r="E25" s="9"/>
      <c r="F25" s="9"/>
      <c r="G25" s="9">
        <f>SUM(H25:J25)</f>
        <v>2152614.53</v>
      </c>
      <c r="H25" s="9"/>
      <c r="I25" s="9">
        <v>2152614.53</v>
      </c>
      <c r="J25" s="9"/>
      <c r="K25" s="9">
        <f>SUM(L25:N25)</f>
        <v>2152614.53</v>
      </c>
      <c r="L25" s="9">
        <f t="shared" si="9"/>
        <v>0</v>
      </c>
      <c r="M25" s="9">
        <f t="shared" si="9"/>
        <v>2152614.53</v>
      </c>
      <c r="N25" s="9">
        <f t="shared" si="9"/>
        <v>0</v>
      </c>
      <c r="O25" s="10"/>
    </row>
    <row r="26" spans="1:15" s="1" customFormat="1" ht="34.5" customHeight="1" outlineLevel="2">
      <c r="A26" s="3" t="s">
        <v>48</v>
      </c>
      <c r="B26" s="4" t="s">
        <v>49</v>
      </c>
      <c r="C26" s="5">
        <f>SUM(C27)</f>
        <v>3119482.88</v>
      </c>
      <c r="D26" s="5">
        <f aca="true" t="shared" si="10" ref="D26:N26">SUM(D27)</f>
        <v>0</v>
      </c>
      <c r="E26" s="5">
        <f t="shared" si="10"/>
        <v>0</v>
      </c>
      <c r="F26" s="5">
        <f t="shared" si="10"/>
        <v>3119482.88</v>
      </c>
      <c r="G26" s="5">
        <f>SUM(G27)</f>
        <v>3740315.23</v>
      </c>
      <c r="H26" s="5">
        <f t="shared" si="10"/>
        <v>0</v>
      </c>
      <c r="I26" s="5">
        <f t="shared" si="10"/>
        <v>0</v>
      </c>
      <c r="J26" s="5">
        <f t="shared" si="10"/>
        <v>3740315.23</v>
      </c>
      <c r="K26" s="5">
        <f>SUM(K27)</f>
        <v>620832.3499999999</v>
      </c>
      <c r="L26" s="5">
        <f t="shared" si="10"/>
        <v>0</v>
      </c>
      <c r="M26" s="5">
        <f t="shared" si="10"/>
        <v>0</v>
      </c>
      <c r="N26" s="5">
        <f t="shared" si="10"/>
        <v>620832.3499999999</v>
      </c>
      <c r="O26" s="6">
        <f t="shared" si="2"/>
        <v>119.90177134743564</v>
      </c>
    </row>
    <row r="27" spans="1:15" s="1" customFormat="1" ht="33.75" customHeight="1" outlineLevel="4">
      <c r="A27" s="7" t="s">
        <v>50</v>
      </c>
      <c r="B27" s="8" t="s">
        <v>51</v>
      </c>
      <c r="C27" s="9">
        <f>SUM(C28:C30)</f>
        <v>3119482.88</v>
      </c>
      <c r="D27" s="9">
        <f aca="true" t="shared" si="11" ref="D27:J27">SUM(D28:D30)</f>
        <v>0</v>
      </c>
      <c r="E27" s="9">
        <f t="shared" si="11"/>
        <v>0</v>
      </c>
      <c r="F27" s="9">
        <f t="shared" si="11"/>
        <v>3119482.88</v>
      </c>
      <c r="G27" s="9">
        <f t="shared" si="11"/>
        <v>3740315.23</v>
      </c>
      <c r="H27" s="9">
        <f t="shared" si="11"/>
        <v>0</v>
      </c>
      <c r="I27" s="9">
        <f t="shared" si="11"/>
        <v>0</v>
      </c>
      <c r="J27" s="9">
        <f t="shared" si="11"/>
        <v>3740315.23</v>
      </c>
      <c r="K27" s="9">
        <f>SUM(K28:K30)</f>
        <v>620832.3499999999</v>
      </c>
      <c r="L27" s="9">
        <f>SUM(L28:L30)</f>
        <v>0</v>
      </c>
      <c r="M27" s="9">
        <f>SUM(M28:M30)</f>
        <v>0</v>
      </c>
      <c r="N27" s="9">
        <f>SUM(N28:N30)</f>
        <v>620832.3499999999</v>
      </c>
      <c r="O27" s="10">
        <f t="shared" si="2"/>
        <v>119.90177134743564</v>
      </c>
    </row>
    <row r="28" spans="1:15" s="1" customFormat="1" ht="48" customHeight="1" outlineLevel="6">
      <c r="A28" s="7" t="s">
        <v>52</v>
      </c>
      <c r="B28" s="8" t="s">
        <v>53</v>
      </c>
      <c r="C28" s="9">
        <f>SUM(D28:F28)</f>
        <v>2719246.16</v>
      </c>
      <c r="D28" s="9"/>
      <c r="E28" s="9"/>
      <c r="F28" s="9">
        <v>2719246.16</v>
      </c>
      <c r="G28" s="9">
        <f>SUM(H28:J28)</f>
        <v>3740315.23</v>
      </c>
      <c r="H28" s="9"/>
      <c r="I28" s="9"/>
      <c r="J28" s="9">
        <v>3740315.23</v>
      </c>
      <c r="K28" s="9">
        <f>SUM(L28:N28)</f>
        <v>1021069.0699999998</v>
      </c>
      <c r="L28" s="9">
        <f aca="true" t="shared" si="12" ref="L28:N30">SUM(H28-D28)</f>
        <v>0</v>
      </c>
      <c r="M28" s="9">
        <f t="shared" si="12"/>
        <v>0</v>
      </c>
      <c r="N28" s="9">
        <f t="shared" si="12"/>
        <v>1021069.0699999998</v>
      </c>
      <c r="O28" s="10">
        <f t="shared" si="2"/>
        <v>137.5497108360355</v>
      </c>
    </row>
    <row r="29" spans="1:15" s="1" customFormat="1" ht="95.25" customHeight="1" outlineLevel="6">
      <c r="A29" s="11" t="s">
        <v>54</v>
      </c>
      <c r="B29" s="12" t="s">
        <v>55</v>
      </c>
      <c r="C29" s="9">
        <f>SUM(D29:F29)</f>
        <v>180118.53</v>
      </c>
      <c r="D29" s="9"/>
      <c r="E29" s="9"/>
      <c r="F29" s="9">
        <v>180118.53</v>
      </c>
      <c r="G29" s="9">
        <f>SUM(H29:J29)</f>
        <v>0</v>
      </c>
      <c r="H29" s="9"/>
      <c r="I29" s="9"/>
      <c r="J29" s="9"/>
      <c r="K29" s="9">
        <f>SUM(L29:N29)</f>
        <v>-180118.53</v>
      </c>
      <c r="L29" s="9">
        <f t="shared" si="12"/>
        <v>0</v>
      </c>
      <c r="M29" s="9">
        <f t="shared" si="12"/>
        <v>0</v>
      </c>
      <c r="N29" s="9">
        <f t="shared" si="12"/>
        <v>-180118.53</v>
      </c>
      <c r="O29" s="10">
        <f t="shared" si="2"/>
        <v>0</v>
      </c>
    </row>
    <row r="30" spans="1:15" s="1" customFormat="1" ht="90.75" customHeight="1" outlineLevel="6">
      <c r="A30" s="11" t="s">
        <v>56</v>
      </c>
      <c r="B30" s="12" t="s">
        <v>57</v>
      </c>
      <c r="C30" s="9">
        <f>SUM(D30:F30)</f>
        <v>220118.19</v>
      </c>
      <c r="D30" s="9"/>
      <c r="E30" s="9"/>
      <c r="F30" s="9">
        <v>220118.19</v>
      </c>
      <c r="G30" s="9">
        <f>SUM(H30:J30)</f>
        <v>0</v>
      </c>
      <c r="H30" s="9"/>
      <c r="I30" s="9"/>
      <c r="J30" s="9"/>
      <c r="K30" s="9">
        <f>SUM(L30:N30)</f>
        <v>-220118.19</v>
      </c>
      <c r="L30" s="9">
        <f t="shared" si="12"/>
        <v>0</v>
      </c>
      <c r="M30" s="9">
        <f t="shared" si="12"/>
        <v>0</v>
      </c>
      <c r="N30" s="9">
        <f t="shared" si="12"/>
        <v>-220118.19</v>
      </c>
      <c r="O30" s="10">
        <f t="shared" si="2"/>
        <v>0</v>
      </c>
    </row>
    <row r="31" spans="1:15" s="1" customFormat="1" ht="32.25" customHeight="1" outlineLevel="2">
      <c r="A31" s="3" t="s">
        <v>58</v>
      </c>
      <c r="B31" s="4" t="s">
        <v>59</v>
      </c>
      <c r="C31" s="5">
        <f aca="true" t="shared" si="13" ref="C31:J31">SUM(C32)</f>
        <v>765608.98</v>
      </c>
      <c r="D31" s="5">
        <f t="shared" si="13"/>
        <v>0</v>
      </c>
      <c r="E31" s="5">
        <f t="shared" si="13"/>
        <v>300300</v>
      </c>
      <c r="F31" s="5">
        <f t="shared" si="13"/>
        <v>465308.98</v>
      </c>
      <c r="G31" s="5">
        <f t="shared" si="13"/>
        <v>774776.15</v>
      </c>
      <c r="H31" s="5">
        <f t="shared" si="13"/>
        <v>0</v>
      </c>
      <c r="I31" s="5">
        <f t="shared" si="13"/>
        <v>300300</v>
      </c>
      <c r="J31" s="5">
        <f t="shared" si="13"/>
        <v>474476.15</v>
      </c>
      <c r="K31" s="5">
        <f>SUM(K32)</f>
        <v>9167.170000000042</v>
      </c>
      <c r="L31" s="5">
        <f>SUM(L32)</f>
        <v>0</v>
      </c>
      <c r="M31" s="5">
        <f>SUM(M32)</f>
        <v>0</v>
      </c>
      <c r="N31" s="5">
        <f>SUM(N32)</f>
        <v>9167.170000000042</v>
      </c>
      <c r="O31" s="10">
        <f t="shared" si="2"/>
        <v>101.19736970692273</v>
      </c>
    </row>
    <row r="32" spans="1:15" s="1" customFormat="1" ht="33" customHeight="1" outlineLevel="4">
      <c r="A32" s="7" t="s">
        <v>60</v>
      </c>
      <c r="B32" s="8" t="s">
        <v>61</v>
      </c>
      <c r="C32" s="9">
        <f>SUM(C33:C36)</f>
        <v>765608.98</v>
      </c>
      <c r="D32" s="9">
        <f aca="true" t="shared" si="14" ref="D32:N32">SUM(D33:D36)</f>
        <v>0</v>
      </c>
      <c r="E32" s="9">
        <f t="shared" si="14"/>
        <v>300300</v>
      </c>
      <c r="F32" s="9">
        <f t="shared" si="14"/>
        <v>465308.98</v>
      </c>
      <c r="G32" s="9">
        <f t="shared" si="14"/>
        <v>774776.15</v>
      </c>
      <c r="H32" s="9">
        <f t="shared" si="14"/>
        <v>0</v>
      </c>
      <c r="I32" s="9">
        <f t="shared" si="14"/>
        <v>300300</v>
      </c>
      <c r="J32" s="9">
        <f t="shared" si="14"/>
        <v>474476.15</v>
      </c>
      <c r="K32" s="9">
        <f t="shared" si="14"/>
        <v>9167.170000000042</v>
      </c>
      <c r="L32" s="9">
        <f t="shared" si="14"/>
        <v>0</v>
      </c>
      <c r="M32" s="9">
        <f t="shared" si="14"/>
        <v>0</v>
      </c>
      <c r="N32" s="9">
        <f t="shared" si="14"/>
        <v>9167.170000000042</v>
      </c>
      <c r="O32" s="10">
        <f t="shared" si="2"/>
        <v>101.19736970692273</v>
      </c>
    </row>
    <row r="33" spans="1:15" s="1" customFormat="1" ht="33.75" customHeight="1" outlineLevel="6">
      <c r="A33" s="7" t="s">
        <v>62</v>
      </c>
      <c r="B33" s="8" t="s">
        <v>63</v>
      </c>
      <c r="C33" s="9">
        <f>SUM(D33:F33)</f>
        <v>265308.98</v>
      </c>
      <c r="D33" s="9"/>
      <c r="E33" s="9"/>
      <c r="F33" s="9">
        <v>265308.98</v>
      </c>
      <c r="G33" s="9">
        <f>SUM(H33:J33)</f>
        <v>273506.15</v>
      </c>
      <c r="H33" s="9"/>
      <c r="I33" s="9"/>
      <c r="J33" s="9">
        <v>273506.15</v>
      </c>
      <c r="K33" s="9">
        <f>SUM(L33:N33)</f>
        <v>8197.170000000042</v>
      </c>
      <c r="L33" s="9">
        <f aca="true" t="shared" si="15" ref="L33:N36">SUM(H33-D33)</f>
        <v>0</v>
      </c>
      <c r="M33" s="9">
        <f t="shared" si="15"/>
        <v>0</v>
      </c>
      <c r="N33" s="9">
        <f t="shared" si="15"/>
        <v>8197.170000000042</v>
      </c>
      <c r="O33" s="10">
        <f t="shared" si="2"/>
        <v>103.08966926034695</v>
      </c>
    </row>
    <row r="34" spans="1:15" s="1" customFormat="1" ht="33.75" customHeight="1" outlineLevel="6">
      <c r="A34" s="7" t="s">
        <v>64</v>
      </c>
      <c r="B34" s="13" t="s">
        <v>65</v>
      </c>
      <c r="C34" s="9">
        <f>SUM(D34:F34)</f>
        <v>277200</v>
      </c>
      <c r="D34" s="9"/>
      <c r="E34" s="9">
        <v>277200</v>
      </c>
      <c r="F34" s="9"/>
      <c r="G34" s="9">
        <f>SUM(H34:J34)</f>
        <v>277200</v>
      </c>
      <c r="H34" s="9"/>
      <c r="I34" s="9">
        <v>277200</v>
      </c>
      <c r="J34" s="9"/>
      <c r="K34" s="9">
        <f>SUM(L34:N34)</f>
        <v>0</v>
      </c>
      <c r="L34" s="9">
        <f t="shared" si="15"/>
        <v>0</v>
      </c>
      <c r="M34" s="9">
        <f t="shared" si="15"/>
        <v>0</v>
      </c>
      <c r="N34" s="9">
        <f t="shared" si="15"/>
        <v>0</v>
      </c>
      <c r="O34" s="10">
        <f t="shared" si="2"/>
        <v>100</v>
      </c>
    </row>
    <row r="35" spans="1:15" s="1" customFormat="1" ht="33.75" customHeight="1" outlineLevel="6">
      <c r="A35" s="7" t="s">
        <v>66</v>
      </c>
      <c r="B35" s="13" t="s">
        <v>67</v>
      </c>
      <c r="C35" s="9">
        <f>SUM(D35:F35)</f>
        <v>23100</v>
      </c>
      <c r="D35" s="9"/>
      <c r="E35" s="9">
        <v>23100</v>
      </c>
      <c r="F35" s="9"/>
      <c r="G35" s="9">
        <f>SUM(H35:J35)</f>
        <v>23100</v>
      </c>
      <c r="H35" s="9"/>
      <c r="I35" s="9">
        <v>23100</v>
      </c>
      <c r="J35" s="9"/>
      <c r="K35" s="9">
        <f>SUM(L35:N35)</f>
        <v>0</v>
      </c>
      <c r="L35" s="9">
        <f t="shared" si="15"/>
        <v>0</v>
      </c>
      <c r="M35" s="9">
        <f t="shared" si="15"/>
        <v>0</v>
      </c>
      <c r="N35" s="9">
        <f t="shared" si="15"/>
        <v>0</v>
      </c>
      <c r="O35" s="10">
        <f t="shared" si="2"/>
        <v>100</v>
      </c>
    </row>
    <row r="36" spans="1:15" s="1" customFormat="1" ht="33.75" customHeight="1" outlineLevel="6">
      <c r="A36" s="7" t="s">
        <v>64</v>
      </c>
      <c r="B36" s="13" t="s">
        <v>68</v>
      </c>
      <c r="C36" s="9">
        <f>SUM(D36:F36)</f>
        <v>200000</v>
      </c>
      <c r="D36" s="9"/>
      <c r="E36" s="9"/>
      <c r="F36" s="9">
        <v>200000</v>
      </c>
      <c r="G36" s="9">
        <f>SUM(H36:J36)</f>
        <v>200970</v>
      </c>
      <c r="H36" s="9"/>
      <c r="I36" s="9"/>
      <c r="J36" s="9">
        <v>200970</v>
      </c>
      <c r="K36" s="9">
        <f>SUM(L36:N36)</f>
        <v>970</v>
      </c>
      <c r="L36" s="9">
        <f t="shared" si="15"/>
        <v>0</v>
      </c>
      <c r="M36" s="9">
        <f t="shared" si="15"/>
        <v>0</v>
      </c>
      <c r="N36" s="9">
        <f t="shared" si="15"/>
        <v>970</v>
      </c>
      <c r="O36" s="10">
        <f t="shared" si="2"/>
        <v>100.485</v>
      </c>
    </row>
    <row r="37" spans="1:15" s="1" customFormat="1" ht="79.5" customHeight="1" outlineLevel="2">
      <c r="A37" s="3" t="s">
        <v>69</v>
      </c>
      <c r="B37" s="4" t="s">
        <v>70</v>
      </c>
      <c r="C37" s="5">
        <f>SUM(C38)</f>
        <v>737077.77</v>
      </c>
      <c r="D37" s="5">
        <f aca="true" t="shared" si="16" ref="D37:N38">SUM(D38)</f>
        <v>0</v>
      </c>
      <c r="E37" s="5">
        <f t="shared" si="16"/>
        <v>0</v>
      </c>
      <c r="F37" s="5">
        <f t="shared" si="16"/>
        <v>737077.77</v>
      </c>
      <c r="G37" s="5">
        <f>SUM(G38)</f>
        <v>935335.95</v>
      </c>
      <c r="H37" s="5">
        <f t="shared" si="16"/>
        <v>0</v>
      </c>
      <c r="I37" s="5">
        <f t="shared" si="16"/>
        <v>0</v>
      </c>
      <c r="J37" s="5">
        <f t="shared" si="16"/>
        <v>935335.95</v>
      </c>
      <c r="K37" s="5">
        <f>SUM(K38)</f>
        <v>198258.17999999993</v>
      </c>
      <c r="L37" s="5">
        <f t="shared" si="16"/>
        <v>0</v>
      </c>
      <c r="M37" s="5">
        <f t="shared" si="16"/>
        <v>0</v>
      </c>
      <c r="N37" s="5">
        <f t="shared" si="16"/>
        <v>198258.17999999993</v>
      </c>
      <c r="O37" s="6">
        <f t="shared" si="2"/>
        <v>126.89786452249128</v>
      </c>
    </row>
    <row r="38" spans="1:15" s="1" customFormat="1" ht="51" customHeight="1" outlineLevel="4">
      <c r="A38" s="7" t="s">
        <v>71</v>
      </c>
      <c r="B38" s="8" t="s">
        <v>72</v>
      </c>
      <c r="C38" s="9">
        <f>SUM(C39)</f>
        <v>737077.77</v>
      </c>
      <c r="D38" s="9">
        <f t="shared" si="16"/>
        <v>0</v>
      </c>
      <c r="E38" s="9">
        <f t="shared" si="16"/>
        <v>0</v>
      </c>
      <c r="F38" s="9">
        <f t="shared" si="16"/>
        <v>737077.77</v>
      </c>
      <c r="G38" s="9">
        <f>SUM(G39)</f>
        <v>935335.95</v>
      </c>
      <c r="H38" s="9">
        <f t="shared" si="16"/>
        <v>0</v>
      </c>
      <c r="I38" s="9">
        <f t="shared" si="16"/>
        <v>0</v>
      </c>
      <c r="J38" s="9">
        <f t="shared" si="16"/>
        <v>935335.95</v>
      </c>
      <c r="K38" s="9">
        <f>SUM(K39)</f>
        <v>198258.17999999993</v>
      </c>
      <c r="L38" s="9">
        <f aca="true" t="shared" si="17" ref="L38:N39">SUM(H38-D38)</f>
        <v>0</v>
      </c>
      <c r="M38" s="9">
        <f t="shared" si="17"/>
        <v>0</v>
      </c>
      <c r="N38" s="9">
        <f t="shared" si="17"/>
        <v>198258.17999999993</v>
      </c>
      <c r="O38" s="10">
        <f t="shared" si="2"/>
        <v>126.89786452249128</v>
      </c>
    </row>
    <row r="39" spans="1:15" s="1" customFormat="1" ht="46.5" customHeight="1" outlineLevel="6">
      <c r="A39" s="7" t="s">
        <v>73</v>
      </c>
      <c r="B39" s="8" t="s">
        <v>74</v>
      </c>
      <c r="C39" s="9">
        <f>SUM(D39:F39)</f>
        <v>737077.77</v>
      </c>
      <c r="D39" s="9"/>
      <c r="E39" s="9"/>
      <c r="F39" s="9">
        <v>737077.77</v>
      </c>
      <c r="G39" s="9">
        <f>SUM(H39:J39)</f>
        <v>935335.95</v>
      </c>
      <c r="H39" s="9"/>
      <c r="I39" s="9"/>
      <c r="J39" s="9">
        <v>935335.95</v>
      </c>
      <c r="K39" s="9">
        <f>SUM(L39:N39)</f>
        <v>198258.17999999993</v>
      </c>
      <c r="L39" s="9">
        <f t="shared" si="17"/>
        <v>0</v>
      </c>
      <c r="M39" s="9">
        <f t="shared" si="17"/>
        <v>0</v>
      </c>
      <c r="N39" s="9">
        <f t="shared" si="17"/>
        <v>198258.17999999993</v>
      </c>
      <c r="O39" s="10">
        <f t="shared" si="2"/>
        <v>126.89786452249128</v>
      </c>
    </row>
    <row r="40" spans="1:15" s="1" customFormat="1" ht="46.5" customHeight="1" outlineLevel="6">
      <c r="A40" s="3" t="s">
        <v>75</v>
      </c>
      <c r="B40" s="14" t="s">
        <v>76</v>
      </c>
      <c r="C40" s="5">
        <f>SUM(C41)</f>
        <v>16709.67</v>
      </c>
      <c r="D40" s="5">
        <f aca="true" t="shared" si="18" ref="D40:N40">SUM(D41)</f>
        <v>0</v>
      </c>
      <c r="E40" s="5">
        <f t="shared" si="18"/>
        <v>0</v>
      </c>
      <c r="F40" s="5">
        <f t="shared" si="18"/>
        <v>16709.67</v>
      </c>
      <c r="G40" s="5">
        <f t="shared" si="18"/>
        <v>28903.61</v>
      </c>
      <c r="H40" s="5">
        <f t="shared" si="18"/>
        <v>0</v>
      </c>
      <c r="I40" s="5">
        <f t="shared" si="18"/>
        <v>0</v>
      </c>
      <c r="J40" s="5">
        <f t="shared" si="18"/>
        <v>28903.61</v>
      </c>
      <c r="K40" s="5">
        <f t="shared" si="18"/>
        <v>12193.940000000002</v>
      </c>
      <c r="L40" s="5">
        <f t="shared" si="18"/>
        <v>0</v>
      </c>
      <c r="M40" s="5">
        <f t="shared" si="18"/>
        <v>0</v>
      </c>
      <c r="N40" s="5">
        <f t="shared" si="18"/>
        <v>12193.940000000002</v>
      </c>
      <c r="O40" s="6">
        <f t="shared" si="2"/>
        <v>172.9753490044986</v>
      </c>
    </row>
    <row r="41" spans="1:15" s="1" customFormat="1" ht="46.5" customHeight="1" outlineLevel="6">
      <c r="A41" s="7" t="s">
        <v>77</v>
      </c>
      <c r="B41" s="13" t="s">
        <v>78</v>
      </c>
      <c r="C41" s="9">
        <f>SUM(C42)</f>
        <v>16709.67</v>
      </c>
      <c r="D41" s="9">
        <f aca="true" t="shared" si="19" ref="D41:N41">SUM(D42)</f>
        <v>0</v>
      </c>
      <c r="E41" s="9">
        <f t="shared" si="19"/>
        <v>0</v>
      </c>
      <c r="F41" s="9">
        <f t="shared" si="19"/>
        <v>16709.67</v>
      </c>
      <c r="G41" s="9">
        <f t="shared" si="19"/>
        <v>28903.61</v>
      </c>
      <c r="H41" s="9">
        <f t="shared" si="19"/>
        <v>0</v>
      </c>
      <c r="I41" s="9">
        <f t="shared" si="19"/>
        <v>0</v>
      </c>
      <c r="J41" s="9">
        <f t="shared" si="19"/>
        <v>28903.61</v>
      </c>
      <c r="K41" s="9">
        <f t="shared" si="19"/>
        <v>12193.940000000002</v>
      </c>
      <c r="L41" s="9">
        <f t="shared" si="19"/>
        <v>0</v>
      </c>
      <c r="M41" s="9">
        <f t="shared" si="19"/>
        <v>0</v>
      </c>
      <c r="N41" s="9">
        <f t="shared" si="19"/>
        <v>12193.940000000002</v>
      </c>
      <c r="O41" s="10">
        <f t="shared" si="2"/>
        <v>172.9753490044986</v>
      </c>
    </row>
    <row r="42" spans="1:15" s="1" customFormat="1" ht="31.5" customHeight="1" outlineLevel="6">
      <c r="A42" s="7" t="s">
        <v>79</v>
      </c>
      <c r="B42" s="13" t="s">
        <v>80</v>
      </c>
      <c r="C42" s="9">
        <f>SUM(D42:F42)</f>
        <v>16709.67</v>
      </c>
      <c r="D42" s="9"/>
      <c r="E42" s="9"/>
      <c r="F42" s="9">
        <v>16709.67</v>
      </c>
      <c r="G42" s="9">
        <f>SUM(H42:J42)</f>
        <v>28903.61</v>
      </c>
      <c r="H42" s="9"/>
      <c r="I42" s="9"/>
      <c r="J42" s="9">
        <v>28903.61</v>
      </c>
      <c r="K42" s="9">
        <f>SUM(L42:N42)</f>
        <v>12193.940000000002</v>
      </c>
      <c r="L42" s="9">
        <f>SUM(H42-D42)</f>
        <v>0</v>
      </c>
      <c r="M42" s="9">
        <f>SUM(I42-E42)</f>
        <v>0</v>
      </c>
      <c r="N42" s="9">
        <f>SUM(J42-F42)</f>
        <v>12193.940000000002</v>
      </c>
      <c r="O42" s="10">
        <f>SUM(G42/C42)*100</f>
        <v>172.9753490044986</v>
      </c>
    </row>
    <row r="43" spans="1:15" s="1" customFormat="1" ht="16.5" customHeight="1" outlineLevel="6">
      <c r="A43" s="15" t="s">
        <v>81</v>
      </c>
      <c r="B43" s="16" t="s">
        <v>82</v>
      </c>
      <c r="C43" s="5">
        <f>SUM(C44)</f>
        <v>11241.97</v>
      </c>
      <c r="D43" s="5">
        <f aca="true" t="shared" si="20" ref="D43:N44">SUM(D44)</f>
        <v>0</v>
      </c>
      <c r="E43" s="5">
        <f t="shared" si="20"/>
        <v>0</v>
      </c>
      <c r="F43" s="5">
        <f t="shared" si="20"/>
        <v>11241.97</v>
      </c>
      <c r="G43" s="5">
        <f t="shared" si="20"/>
        <v>0</v>
      </c>
      <c r="H43" s="5">
        <f t="shared" si="20"/>
        <v>0</v>
      </c>
      <c r="I43" s="5">
        <f t="shared" si="20"/>
        <v>0</v>
      </c>
      <c r="J43" s="5">
        <f t="shared" si="20"/>
        <v>0</v>
      </c>
      <c r="K43" s="5">
        <f t="shared" si="20"/>
        <v>-11241.97</v>
      </c>
      <c r="L43" s="5">
        <f t="shared" si="20"/>
        <v>0</v>
      </c>
      <c r="M43" s="5">
        <f t="shared" si="20"/>
        <v>0</v>
      </c>
      <c r="N43" s="5">
        <f t="shared" si="20"/>
        <v>-11241.97</v>
      </c>
      <c r="O43" s="6">
        <f>SUM(G43/C43)*100</f>
        <v>0</v>
      </c>
    </row>
    <row r="44" spans="1:15" s="1" customFormat="1" ht="31.5" customHeight="1" outlineLevel="6">
      <c r="A44" s="11" t="s">
        <v>83</v>
      </c>
      <c r="B44" s="12" t="s">
        <v>84</v>
      </c>
      <c r="C44" s="9">
        <f>SUM(C45)</f>
        <v>11241.97</v>
      </c>
      <c r="D44" s="9">
        <f t="shared" si="20"/>
        <v>0</v>
      </c>
      <c r="E44" s="9">
        <f t="shared" si="20"/>
        <v>0</v>
      </c>
      <c r="F44" s="9">
        <f t="shared" si="20"/>
        <v>11241.97</v>
      </c>
      <c r="G44" s="9">
        <f t="shared" si="20"/>
        <v>0</v>
      </c>
      <c r="H44" s="9">
        <f t="shared" si="20"/>
        <v>0</v>
      </c>
      <c r="I44" s="9">
        <f t="shared" si="20"/>
        <v>0</v>
      </c>
      <c r="J44" s="9">
        <f t="shared" si="20"/>
        <v>0</v>
      </c>
      <c r="K44" s="9">
        <f t="shared" si="20"/>
        <v>-11241.97</v>
      </c>
      <c r="L44" s="9">
        <f t="shared" si="20"/>
        <v>0</v>
      </c>
      <c r="M44" s="9">
        <f t="shared" si="20"/>
        <v>0</v>
      </c>
      <c r="N44" s="9">
        <f t="shared" si="20"/>
        <v>-11241.97</v>
      </c>
      <c r="O44" s="10">
        <f>SUM(G44/C44)*100</f>
        <v>0</v>
      </c>
    </row>
    <row r="45" spans="1:15" s="1" customFormat="1" ht="21" customHeight="1" outlineLevel="6">
      <c r="A45" s="17" t="s">
        <v>85</v>
      </c>
      <c r="B45" s="12" t="s">
        <v>86</v>
      </c>
      <c r="C45" s="9">
        <f>SUM(D45:F45)</f>
        <v>11241.97</v>
      </c>
      <c r="D45" s="9"/>
      <c r="E45" s="9"/>
      <c r="F45" s="9">
        <v>11241.97</v>
      </c>
      <c r="G45" s="9">
        <f>SUM(H45:J45)</f>
        <v>0</v>
      </c>
      <c r="H45" s="9"/>
      <c r="I45" s="9"/>
      <c r="J45" s="9"/>
      <c r="K45" s="9">
        <f>SUM(L45:N45)</f>
        <v>-11241.97</v>
      </c>
      <c r="L45" s="9">
        <f>SUM(H45-D45)</f>
        <v>0</v>
      </c>
      <c r="M45" s="9">
        <f>SUM(I45-E45)</f>
        <v>0</v>
      </c>
      <c r="N45" s="9">
        <f>SUM(J45-F45)</f>
        <v>-11241.97</v>
      </c>
      <c r="O45" s="10">
        <f>SUM(G45/C45)*100</f>
        <v>0</v>
      </c>
    </row>
    <row r="46" spans="1:15" s="1" customFormat="1" ht="62.25" customHeight="1" outlineLevel="2">
      <c r="A46" s="3" t="s">
        <v>87</v>
      </c>
      <c r="B46" s="4" t="s">
        <v>88</v>
      </c>
      <c r="C46" s="5">
        <f aca="true" t="shared" si="21" ref="C46:J46">SUM(C47)</f>
        <v>4216028.46</v>
      </c>
      <c r="D46" s="5">
        <f t="shared" si="21"/>
        <v>0</v>
      </c>
      <c r="E46" s="5">
        <f t="shared" si="21"/>
        <v>0</v>
      </c>
      <c r="F46" s="5">
        <f t="shared" si="21"/>
        <v>4216028.46</v>
      </c>
      <c r="G46" s="5">
        <f t="shared" si="21"/>
        <v>4149158.59</v>
      </c>
      <c r="H46" s="5">
        <f t="shared" si="21"/>
        <v>0</v>
      </c>
      <c r="I46" s="5">
        <f t="shared" si="21"/>
        <v>0</v>
      </c>
      <c r="J46" s="5">
        <f t="shared" si="21"/>
        <v>4149158.59</v>
      </c>
      <c r="K46" s="5">
        <f>SUM(K47)</f>
        <v>-66869.86999999988</v>
      </c>
      <c r="L46" s="5">
        <f>SUM(L47)</f>
        <v>0</v>
      </c>
      <c r="M46" s="5">
        <f>SUM(M47)</f>
        <v>0</v>
      </c>
      <c r="N46" s="5">
        <f>SUM(N47)</f>
        <v>-66869.86999999988</v>
      </c>
      <c r="O46" s="6">
        <f t="shared" si="2"/>
        <v>98.41391322106968</v>
      </c>
    </row>
    <row r="47" spans="1:15" s="1" customFormat="1" ht="66" customHeight="1" outlineLevel="4">
      <c r="A47" s="7" t="s">
        <v>89</v>
      </c>
      <c r="B47" s="8" t="s">
        <v>90</v>
      </c>
      <c r="C47" s="9">
        <f aca="true" t="shared" si="22" ref="C47:J47">SUM(C48:C49)</f>
        <v>4216028.46</v>
      </c>
      <c r="D47" s="9">
        <f t="shared" si="22"/>
        <v>0</v>
      </c>
      <c r="E47" s="9">
        <f t="shared" si="22"/>
        <v>0</v>
      </c>
      <c r="F47" s="9">
        <f t="shared" si="22"/>
        <v>4216028.46</v>
      </c>
      <c r="G47" s="9">
        <f t="shared" si="22"/>
        <v>4149158.59</v>
      </c>
      <c r="H47" s="9">
        <f t="shared" si="22"/>
        <v>0</v>
      </c>
      <c r="I47" s="9">
        <f t="shared" si="22"/>
        <v>0</v>
      </c>
      <c r="J47" s="9">
        <f t="shared" si="22"/>
        <v>4149158.59</v>
      </c>
      <c r="K47" s="9">
        <f>SUM(K48:K49)</f>
        <v>-66869.86999999988</v>
      </c>
      <c r="L47" s="9">
        <f>SUM(L48:L49)</f>
        <v>0</v>
      </c>
      <c r="M47" s="9">
        <f>SUM(M48:M49)</f>
        <v>0</v>
      </c>
      <c r="N47" s="9">
        <f>SUM(N48:N49)</f>
        <v>-66869.86999999988</v>
      </c>
      <c r="O47" s="10">
        <f t="shared" si="2"/>
        <v>98.41391322106968</v>
      </c>
    </row>
    <row r="48" spans="1:15" s="1" customFormat="1" ht="50.25" customHeight="1" outlineLevel="6">
      <c r="A48" s="7" t="s">
        <v>91</v>
      </c>
      <c r="B48" s="8" t="s">
        <v>92</v>
      </c>
      <c r="C48" s="9">
        <f>SUM(D48:F48)</f>
        <v>1052287.4</v>
      </c>
      <c r="D48" s="9"/>
      <c r="E48" s="9"/>
      <c r="F48" s="9">
        <v>1052287.4</v>
      </c>
      <c r="G48" s="9">
        <f>SUM(H48:J48)</f>
        <v>1071117.24</v>
      </c>
      <c r="H48" s="9"/>
      <c r="I48" s="9"/>
      <c r="J48" s="9">
        <v>1071117.24</v>
      </c>
      <c r="K48" s="9">
        <f>SUM(L48:N48)</f>
        <v>18829.840000000084</v>
      </c>
      <c r="L48" s="9">
        <f aca="true" t="shared" si="23" ref="L48:N49">SUM(H48-D48)</f>
        <v>0</v>
      </c>
      <c r="M48" s="9">
        <f t="shared" si="23"/>
        <v>0</v>
      </c>
      <c r="N48" s="9">
        <f t="shared" si="23"/>
        <v>18829.840000000084</v>
      </c>
      <c r="O48" s="10">
        <f t="shared" si="2"/>
        <v>101.78941988662034</v>
      </c>
    </row>
    <row r="49" spans="1:15" s="1" customFormat="1" ht="63" customHeight="1" outlineLevel="6">
      <c r="A49" s="7" t="s">
        <v>93</v>
      </c>
      <c r="B49" s="8" t="s">
        <v>94</v>
      </c>
      <c r="C49" s="9">
        <f>SUM(D49:F49)</f>
        <v>3163741.06</v>
      </c>
      <c r="D49" s="9"/>
      <c r="E49" s="9"/>
      <c r="F49" s="9">
        <v>3163741.06</v>
      </c>
      <c r="G49" s="9">
        <f>SUM(H49:J49)</f>
        <v>3078041.35</v>
      </c>
      <c r="H49" s="9"/>
      <c r="I49" s="9"/>
      <c r="J49" s="9">
        <v>3078041.35</v>
      </c>
      <c r="K49" s="9">
        <f>SUM(L49:N49)</f>
        <v>-85699.70999999996</v>
      </c>
      <c r="L49" s="9">
        <f t="shared" si="23"/>
        <v>0</v>
      </c>
      <c r="M49" s="9">
        <f t="shared" si="23"/>
        <v>0</v>
      </c>
      <c r="N49" s="9">
        <f t="shared" si="23"/>
        <v>-85699.70999999996</v>
      </c>
      <c r="O49" s="10">
        <f t="shared" si="2"/>
        <v>97.29119076515067</v>
      </c>
    </row>
    <row r="50" spans="1:15" s="1" customFormat="1" ht="21" customHeight="1" outlineLevel="2">
      <c r="A50" s="3" t="s">
        <v>95</v>
      </c>
      <c r="B50" s="4" t="s">
        <v>96</v>
      </c>
      <c r="C50" s="5">
        <f>SUM(C51)</f>
        <v>18690</v>
      </c>
      <c r="D50" s="5">
        <f aca="true" t="shared" si="24" ref="D50:N51">SUM(D51)</f>
        <v>0</v>
      </c>
      <c r="E50" s="5">
        <f t="shared" si="24"/>
        <v>0</v>
      </c>
      <c r="F50" s="5">
        <f t="shared" si="24"/>
        <v>18690</v>
      </c>
      <c r="G50" s="5">
        <f>SUM(G51)</f>
        <v>40120</v>
      </c>
      <c r="H50" s="5">
        <f t="shared" si="24"/>
        <v>0</v>
      </c>
      <c r="I50" s="5">
        <f t="shared" si="24"/>
        <v>0</v>
      </c>
      <c r="J50" s="5">
        <f t="shared" si="24"/>
        <v>40120</v>
      </c>
      <c r="K50" s="5">
        <f>SUM(K51)</f>
        <v>21430</v>
      </c>
      <c r="L50" s="5">
        <f t="shared" si="24"/>
        <v>0</v>
      </c>
      <c r="M50" s="5">
        <f t="shared" si="24"/>
        <v>0</v>
      </c>
      <c r="N50" s="5">
        <f t="shared" si="24"/>
        <v>21430</v>
      </c>
      <c r="O50" s="6">
        <f t="shared" si="2"/>
        <v>214.6602461209203</v>
      </c>
    </row>
    <row r="51" spans="1:15" s="1" customFormat="1" ht="30.75" customHeight="1" outlineLevel="4">
      <c r="A51" s="7" t="s">
        <v>97</v>
      </c>
      <c r="B51" s="8" t="s">
        <v>98</v>
      </c>
      <c r="C51" s="9">
        <f>SUM(C52)</f>
        <v>18690</v>
      </c>
      <c r="D51" s="9">
        <f t="shared" si="24"/>
        <v>0</v>
      </c>
      <c r="E51" s="9">
        <f t="shared" si="24"/>
        <v>0</v>
      </c>
      <c r="F51" s="9">
        <f t="shared" si="24"/>
        <v>18690</v>
      </c>
      <c r="G51" s="9">
        <f>SUM(G52)</f>
        <v>40120</v>
      </c>
      <c r="H51" s="9">
        <f t="shared" si="24"/>
        <v>0</v>
      </c>
      <c r="I51" s="9">
        <f t="shared" si="24"/>
        <v>0</v>
      </c>
      <c r="J51" s="9">
        <f t="shared" si="24"/>
        <v>40120</v>
      </c>
      <c r="K51" s="9">
        <f>SUM(K52)</f>
        <v>21430</v>
      </c>
      <c r="L51" s="9">
        <f t="shared" si="24"/>
        <v>0</v>
      </c>
      <c r="M51" s="9">
        <f t="shared" si="24"/>
        <v>0</v>
      </c>
      <c r="N51" s="9">
        <f t="shared" si="24"/>
        <v>21430</v>
      </c>
      <c r="O51" s="10">
        <f t="shared" si="2"/>
        <v>214.6602461209203</v>
      </c>
    </row>
    <row r="52" spans="1:15" s="1" customFormat="1" ht="34.5" customHeight="1" outlineLevel="6">
      <c r="A52" s="7" t="s">
        <v>99</v>
      </c>
      <c r="B52" s="8" t="s">
        <v>100</v>
      </c>
      <c r="C52" s="9">
        <f>SUM(D52:F52)</f>
        <v>18690</v>
      </c>
      <c r="D52" s="9"/>
      <c r="E52" s="9"/>
      <c r="F52" s="9">
        <v>18690</v>
      </c>
      <c r="G52" s="9">
        <f>SUM(H52:J52)</f>
        <v>40120</v>
      </c>
      <c r="H52" s="9"/>
      <c r="I52" s="9"/>
      <c r="J52" s="9">
        <v>40120</v>
      </c>
      <c r="K52" s="9">
        <f>SUM(L52:N52)</f>
        <v>21430</v>
      </c>
      <c r="L52" s="9">
        <f>SUM(H52-D52)</f>
        <v>0</v>
      </c>
      <c r="M52" s="9">
        <f>SUM(I52-E52)</f>
        <v>0</v>
      </c>
      <c r="N52" s="9">
        <f>SUM(J52-F52)</f>
        <v>21430</v>
      </c>
      <c r="O52" s="10">
        <f t="shared" si="2"/>
        <v>214.6602461209203</v>
      </c>
    </row>
    <row r="53" spans="1:15" s="1" customFormat="1" ht="66.75" customHeight="1" outlineLevel="2">
      <c r="A53" s="3" t="s">
        <v>101</v>
      </c>
      <c r="B53" s="4" t="s">
        <v>102</v>
      </c>
      <c r="C53" s="5">
        <f>SUM(C54)</f>
        <v>1282562.4</v>
      </c>
      <c r="D53" s="5">
        <f aca="true" t="shared" si="25" ref="D53:N54">SUM(D54)</f>
        <v>0</v>
      </c>
      <c r="E53" s="5">
        <f t="shared" si="25"/>
        <v>0</v>
      </c>
      <c r="F53" s="5">
        <f t="shared" si="25"/>
        <v>1282562.4</v>
      </c>
      <c r="G53" s="5">
        <f>SUM(G54)</f>
        <v>1622441.23</v>
      </c>
      <c r="H53" s="5">
        <f t="shared" si="25"/>
        <v>0</v>
      </c>
      <c r="I53" s="5">
        <f t="shared" si="25"/>
        <v>0</v>
      </c>
      <c r="J53" s="5">
        <f t="shared" si="25"/>
        <v>1622441.23</v>
      </c>
      <c r="K53" s="5">
        <f>SUM(K54)</f>
        <v>339878.8300000001</v>
      </c>
      <c r="L53" s="5">
        <f t="shared" si="25"/>
        <v>0</v>
      </c>
      <c r="M53" s="5">
        <f t="shared" si="25"/>
        <v>0</v>
      </c>
      <c r="N53" s="5">
        <f t="shared" si="25"/>
        <v>339878.8300000001</v>
      </c>
      <c r="O53" s="6">
        <f t="shared" si="2"/>
        <v>126.49998393840332</v>
      </c>
    </row>
    <row r="54" spans="1:15" s="1" customFormat="1" ht="50.25" customHeight="1" outlineLevel="4">
      <c r="A54" s="7" t="s">
        <v>103</v>
      </c>
      <c r="B54" s="8" t="s">
        <v>104</v>
      </c>
      <c r="C54" s="9">
        <f>SUM(C55)</f>
        <v>1282562.4</v>
      </c>
      <c r="D54" s="9">
        <f t="shared" si="25"/>
        <v>0</v>
      </c>
      <c r="E54" s="9">
        <f t="shared" si="25"/>
        <v>0</v>
      </c>
      <c r="F54" s="9">
        <f t="shared" si="25"/>
        <v>1282562.4</v>
      </c>
      <c r="G54" s="9">
        <f>SUM(G55)</f>
        <v>1622441.23</v>
      </c>
      <c r="H54" s="9">
        <f t="shared" si="25"/>
        <v>0</v>
      </c>
      <c r="I54" s="9">
        <f t="shared" si="25"/>
        <v>0</v>
      </c>
      <c r="J54" s="9">
        <f t="shared" si="25"/>
        <v>1622441.23</v>
      </c>
      <c r="K54" s="9">
        <f>SUM(K55)</f>
        <v>339878.8300000001</v>
      </c>
      <c r="L54" s="9">
        <f t="shared" si="25"/>
        <v>0</v>
      </c>
      <c r="M54" s="9">
        <f t="shared" si="25"/>
        <v>0</v>
      </c>
      <c r="N54" s="9">
        <f t="shared" si="25"/>
        <v>339878.8300000001</v>
      </c>
      <c r="O54" s="10">
        <f t="shared" si="2"/>
        <v>126.49998393840332</v>
      </c>
    </row>
    <row r="55" spans="1:15" s="1" customFormat="1" ht="18.75" customHeight="1" outlineLevel="6">
      <c r="A55" s="7" t="s">
        <v>105</v>
      </c>
      <c r="B55" s="8" t="s">
        <v>106</v>
      </c>
      <c r="C55" s="9">
        <f>SUM(D55:F55)</f>
        <v>1282562.4</v>
      </c>
      <c r="D55" s="9"/>
      <c r="E55" s="9"/>
      <c r="F55" s="9">
        <v>1282562.4</v>
      </c>
      <c r="G55" s="9">
        <f>SUM(H55:J55)</f>
        <v>1622441.23</v>
      </c>
      <c r="H55" s="9"/>
      <c r="I55" s="9"/>
      <c r="J55" s="9">
        <v>1622441.23</v>
      </c>
      <c r="K55" s="9">
        <f>SUM(L55:N55)</f>
        <v>339878.8300000001</v>
      </c>
      <c r="L55" s="9">
        <f>SUM(H55-D55)</f>
        <v>0</v>
      </c>
      <c r="M55" s="9">
        <f>SUM(I55-E55)</f>
        <v>0</v>
      </c>
      <c r="N55" s="9">
        <f>SUM(J55-F55)</f>
        <v>339878.8300000001</v>
      </c>
      <c r="O55" s="10">
        <f t="shared" si="2"/>
        <v>126.49998393840332</v>
      </c>
    </row>
    <row r="56" spans="1:15" s="1" customFormat="1" ht="112.5" customHeight="1" outlineLevel="1">
      <c r="A56" s="3" t="s">
        <v>107</v>
      </c>
      <c r="B56" s="4" t="s">
        <v>108</v>
      </c>
      <c r="C56" s="5">
        <f>SUM(C57+C62+C65)</f>
        <v>349650</v>
      </c>
      <c r="D56" s="5">
        <f aca="true" t="shared" si="26" ref="D56:N56">SUM(D57+D62+D65)</f>
        <v>111370.76</v>
      </c>
      <c r="E56" s="5">
        <f t="shared" si="26"/>
        <v>178709.43</v>
      </c>
      <c r="F56" s="5">
        <f t="shared" si="26"/>
        <v>59569.81</v>
      </c>
      <c r="G56" s="5">
        <f t="shared" si="26"/>
        <v>185828.58000000002</v>
      </c>
      <c r="H56" s="5">
        <f t="shared" si="26"/>
        <v>0</v>
      </c>
      <c r="I56" s="5">
        <f t="shared" si="26"/>
        <v>0</v>
      </c>
      <c r="J56" s="5">
        <f t="shared" si="26"/>
        <v>185828.58000000002</v>
      </c>
      <c r="K56" s="5">
        <f t="shared" si="26"/>
        <v>-163821.41999999998</v>
      </c>
      <c r="L56" s="5">
        <f t="shared" si="26"/>
        <v>-111370.76</v>
      </c>
      <c r="M56" s="5">
        <f t="shared" si="26"/>
        <v>-178709.43</v>
      </c>
      <c r="N56" s="5">
        <f t="shared" si="26"/>
        <v>126258.77</v>
      </c>
      <c r="O56" s="6">
        <f t="shared" si="2"/>
        <v>53.14702702702703</v>
      </c>
    </row>
    <row r="57" spans="1:15" s="1" customFormat="1" ht="30.75" customHeight="1" outlineLevel="1">
      <c r="A57" s="18" t="s">
        <v>109</v>
      </c>
      <c r="B57" s="19" t="s">
        <v>110</v>
      </c>
      <c r="C57" s="5">
        <f>SUM(C58)</f>
        <v>349650</v>
      </c>
      <c r="D57" s="5">
        <f aca="true" t="shared" si="27" ref="D57:N57">SUM(D58)</f>
        <v>111370.76</v>
      </c>
      <c r="E57" s="5">
        <f t="shared" si="27"/>
        <v>178709.43</v>
      </c>
      <c r="F57" s="5">
        <f t="shared" si="27"/>
        <v>59569.81</v>
      </c>
      <c r="G57" s="5">
        <f t="shared" si="27"/>
        <v>0</v>
      </c>
      <c r="H57" s="5">
        <f t="shared" si="27"/>
        <v>0</v>
      </c>
      <c r="I57" s="5">
        <f t="shared" si="27"/>
        <v>0</v>
      </c>
      <c r="J57" s="5">
        <f t="shared" si="27"/>
        <v>0</v>
      </c>
      <c r="K57" s="5">
        <f t="shared" si="27"/>
        <v>-349650</v>
      </c>
      <c r="L57" s="5">
        <f t="shared" si="27"/>
        <v>-111370.76</v>
      </c>
      <c r="M57" s="5">
        <f t="shared" si="27"/>
        <v>-178709.43</v>
      </c>
      <c r="N57" s="5">
        <f t="shared" si="27"/>
        <v>-59569.81</v>
      </c>
      <c r="O57" s="6">
        <f t="shared" si="2"/>
        <v>0</v>
      </c>
    </row>
    <row r="58" spans="1:15" s="1" customFormat="1" ht="30.75" customHeight="1" outlineLevel="1">
      <c r="A58" s="20" t="s">
        <v>111</v>
      </c>
      <c r="B58" s="21" t="s">
        <v>112</v>
      </c>
      <c r="C58" s="9">
        <f>SUM(C59:C61)</f>
        <v>349650</v>
      </c>
      <c r="D58" s="9">
        <f aca="true" t="shared" si="28" ref="D58:N58">SUM(D59:D61)</f>
        <v>111370.76</v>
      </c>
      <c r="E58" s="9">
        <f t="shared" si="28"/>
        <v>178709.43</v>
      </c>
      <c r="F58" s="9">
        <f t="shared" si="28"/>
        <v>59569.81</v>
      </c>
      <c r="G58" s="9">
        <f t="shared" si="28"/>
        <v>0</v>
      </c>
      <c r="H58" s="9">
        <f t="shared" si="28"/>
        <v>0</v>
      </c>
      <c r="I58" s="9">
        <f t="shared" si="28"/>
        <v>0</v>
      </c>
      <c r="J58" s="9">
        <f t="shared" si="28"/>
        <v>0</v>
      </c>
      <c r="K58" s="9">
        <f t="shared" si="28"/>
        <v>-349650</v>
      </c>
      <c r="L58" s="9">
        <f t="shared" si="28"/>
        <v>-111370.76</v>
      </c>
      <c r="M58" s="9">
        <f t="shared" si="28"/>
        <v>-178709.43</v>
      </c>
      <c r="N58" s="9">
        <f t="shared" si="28"/>
        <v>-59569.81</v>
      </c>
      <c r="O58" s="6">
        <f t="shared" si="2"/>
        <v>0</v>
      </c>
    </row>
    <row r="59" spans="1:15" s="1" customFormat="1" ht="66.75" customHeight="1" outlineLevel="1">
      <c r="A59" s="20" t="s">
        <v>113</v>
      </c>
      <c r="B59" s="21" t="s">
        <v>114</v>
      </c>
      <c r="C59" s="9">
        <f>SUM(D59:F59)</f>
        <v>111370.76</v>
      </c>
      <c r="D59" s="9">
        <v>111370.76</v>
      </c>
      <c r="E59" s="9"/>
      <c r="F59" s="9"/>
      <c r="G59" s="9">
        <f>SUM(H59:J59)</f>
        <v>0</v>
      </c>
      <c r="H59" s="5"/>
      <c r="I59" s="5"/>
      <c r="J59" s="5"/>
      <c r="K59" s="9">
        <f>SUM(L59:N59)</f>
        <v>-111370.76</v>
      </c>
      <c r="L59" s="9">
        <f aca="true" t="shared" si="29" ref="L59:N61">SUM(H59-D59)</f>
        <v>-111370.76</v>
      </c>
      <c r="M59" s="9">
        <f t="shared" si="29"/>
        <v>0</v>
      </c>
      <c r="N59" s="9">
        <f t="shared" si="29"/>
        <v>0</v>
      </c>
      <c r="O59" s="6">
        <f t="shared" si="2"/>
        <v>0</v>
      </c>
    </row>
    <row r="60" spans="1:15" s="1" customFormat="1" ht="51.75" customHeight="1" outlineLevel="1">
      <c r="A60" s="22" t="s">
        <v>115</v>
      </c>
      <c r="B60" s="21" t="s">
        <v>116</v>
      </c>
      <c r="C60" s="9">
        <f>SUM(D60:F60)</f>
        <v>59569.81</v>
      </c>
      <c r="D60" s="9"/>
      <c r="E60" s="9"/>
      <c r="F60" s="9">
        <v>59569.81</v>
      </c>
      <c r="G60" s="9">
        <f>SUM(H60:J60)</f>
        <v>0</v>
      </c>
      <c r="H60" s="5"/>
      <c r="I60" s="5"/>
      <c r="J60" s="5"/>
      <c r="K60" s="9">
        <f>SUM(L60:N60)</f>
        <v>-59569.81</v>
      </c>
      <c r="L60" s="9">
        <f t="shared" si="29"/>
        <v>0</v>
      </c>
      <c r="M60" s="9">
        <f t="shared" si="29"/>
        <v>0</v>
      </c>
      <c r="N60" s="9">
        <f t="shared" si="29"/>
        <v>-59569.81</v>
      </c>
      <c r="O60" s="6">
        <f t="shared" si="2"/>
        <v>0</v>
      </c>
    </row>
    <row r="61" spans="1:15" s="1" customFormat="1" ht="47.25" customHeight="1" outlineLevel="1">
      <c r="A61" s="20" t="s">
        <v>115</v>
      </c>
      <c r="B61" s="21" t="s">
        <v>117</v>
      </c>
      <c r="C61" s="9">
        <f>SUM(D61:F61)</f>
        <v>178709.43</v>
      </c>
      <c r="D61" s="9"/>
      <c r="E61" s="9">
        <v>178709.43</v>
      </c>
      <c r="F61" s="9"/>
      <c r="G61" s="9">
        <f>SUM(H61:J61)</f>
        <v>0</v>
      </c>
      <c r="H61" s="5"/>
      <c r="I61" s="5"/>
      <c r="J61" s="5"/>
      <c r="K61" s="9">
        <f>SUM(L61:N61)</f>
        <v>-178709.43</v>
      </c>
      <c r="L61" s="9">
        <f t="shared" si="29"/>
        <v>0</v>
      </c>
      <c r="M61" s="9">
        <f t="shared" si="29"/>
        <v>-178709.43</v>
      </c>
      <c r="N61" s="9">
        <f t="shared" si="29"/>
        <v>0</v>
      </c>
      <c r="O61" s="10">
        <f t="shared" si="2"/>
        <v>0</v>
      </c>
    </row>
    <row r="62" spans="1:15" s="1" customFormat="1" ht="33.75" customHeight="1" outlineLevel="2">
      <c r="A62" s="3" t="s">
        <v>118</v>
      </c>
      <c r="B62" s="4" t="s">
        <v>119</v>
      </c>
      <c r="C62" s="5">
        <f aca="true" t="shared" si="30" ref="C62:N63">SUM(C63)</f>
        <v>0</v>
      </c>
      <c r="D62" s="5">
        <f t="shared" si="30"/>
        <v>0</v>
      </c>
      <c r="E62" s="5">
        <f t="shared" si="30"/>
        <v>0</v>
      </c>
      <c r="F62" s="5">
        <f t="shared" si="30"/>
        <v>0</v>
      </c>
      <c r="G62" s="5">
        <f t="shared" si="30"/>
        <v>149000</v>
      </c>
      <c r="H62" s="5">
        <f t="shared" si="30"/>
        <v>0</v>
      </c>
      <c r="I62" s="5">
        <f t="shared" si="30"/>
        <v>0</v>
      </c>
      <c r="J62" s="5">
        <f t="shared" si="30"/>
        <v>149000</v>
      </c>
      <c r="K62" s="5">
        <f t="shared" si="30"/>
        <v>149000</v>
      </c>
      <c r="L62" s="5">
        <f t="shared" si="30"/>
        <v>0</v>
      </c>
      <c r="M62" s="5">
        <f t="shared" si="30"/>
        <v>0</v>
      </c>
      <c r="N62" s="5">
        <f t="shared" si="30"/>
        <v>149000</v>
      </c>
      <c r="O62" s="23" t="e">
        <f t="shared" si="2"/>
        <v>#DIV/0!</v>
      </c>
    </row>
    <row r="63" spans="1:15" s="1" customFormat="1" ht="47.25" customHeight="1" outlineLevel="4">
      <c r="A63" s="7" t="s">
        <v>120</v>
      </c>
      <c r="B63" s="8" t="s">
        <v>121</v>
      </c>
      <c r="C63" s="9">
        <f>SUM(C64)</f>
        <v>0</v>
      </c>
      <c r="D63" s="9">
        <f t="shared" si="30"/>
        <v>0</v>
      </c>
      <c r="E63" s="9">
        <f t="shared" si="30"/>
        <v>0</v>
      </c>
      <c r="F63" s="9">
        <f t="shared" si="30"/>
        <v>0</v>
      </c>
      <c r="G63" s="9">
        <f>SUM(G64)</f>
        <v>149000</v>
      </c>
      <c r="H63" s="9">
        <f t="shared" si="30"/>
        <v>0</v>
      </c>
      <c r="I63" s="9">
        <f t="shared" si="30"/>
        <v>0</v>
      </c>
      <c r="J63" s="9">
        <f t="shared" si="30"/>
        <v>149000</v>
      </c>
      <c r="K63" s="9">
        <f>SUM(K64)</f>
        <v>149000</v>
      </c>
      <c r="L63" s="9">
        <f t="shared" si="30"/>
        <v>0</v>
      </c>
      <c r="M63" s="9">
        <f t="shared" si="30"/>
        <v>0</v>
      </c>
      <c r="N63" s="9">
        <f t="shared" si="30"/>
        <v>149000</v>
      </c>
      <c r="O63" s="24" t="e">
        <f t="shared" si="2"/>
        <v>#DIV/0!</v>
      </c>
    </row>
    <row r="64" spans="1:15" s="1" customFormat="1" ht="96.75" customHeight="1" outlineLevel="6">
      <c r="A64" s="7" t="s">
        <v>122</v>
      </c>
      <c r="B64" s="8" t="s">
        <v>123</v>
      </c>
      <c r="C64" s="9">
        <f>SUM(D64:F64)</f>
        <v>0</v>
      </c>
      <c r="D64" s="9"/>
      <c r="E64" s="9"/>
      <c r="F64" s="9"/>
      <c r="G64" s="9">
        <f>SUM(H64:J64)</f>
        <v>149000</v>
      </c>
      <c r="H64" s="9"/>
      <c r="I64" s="9"/>
      <c r="J64" s="9">
        <v>149000</v>
      </c>
      <c r="K64" s="9">
        <f>SUM(L64:N64)</f>
        <v>149000</v>
      </c>
      <c r="L64" s="9">
        <f>SUM(H64-D64)</f>
        <v>0</v>
      </c>
      <c r="M64" s="9">
        <f>SUM(I64-E64)</f>
        <v>0</v>
      </c>
      <c r="N64" s="9">
        <f>SUM(J64-F64)</f>
        <v>149000</v>
      </c>
      <c r="O64" s="24" t="e">
        <f t="shared" si="2"/>
        <v>#DIV/0!</v>
      </c>
    </row>
    <row r="65" spans="1:15" s="1" customFormat="1" ht="33.75" customHeight="1" outlineLevel="6">
      <c r="A65" s="3" t="s">
        <v>124</v>
      </c>
      <c r="B65" s="14" t="s">
        <v>125</v>
      </c>
      <c r="C65" s="5">
        <f>SUM(C66)</f>
        <v>0</v>
      </c>
      <c r="D65" s="5">
        <f aca="true" t="shared" si="31" ref="D65:N65">SUM(D66)</f>
        <v>0</v>
      </c>
      <c r="E65" s="5">
        <f t="shared" si="31"/>
        <v>0</v>
      </c>
      <c r="F65" s="5">
        <f t="shared" si="31"/>
        <v>0</v>
      </c>
      <c r="G65" s="5">
        <f t="shared" si="31"/>
        <v>36828.58</v>
      </c>
      <c r="H65" s="5">
        <f t="shared" si="31"/>
        <v>0</v>
      </c>
      <c r="I65" s="5">
        <f t="shared" si="31"/>
        <v>0</v>
      </c>
      <c r="J65" s="5">
        <f t="shared" si="31"/>
        <v>36828.58</v>
      </c>
      <c r="K65" s="5">
        <f t="shared" si="31"/>
        <v>36828.58</v>
      </c>
      <c r="L65" s="5">
        <f t="shared" si="31"/>
        <v>0</v>
      </c>
      <c r="M65" s="5">
        <f t="shared" si="31"/>
        <v>0</v>
      </c>
      <c r="N65" s="5">
        <f t="shared" si="31"/>
        <v>36828.58</v>
      </c>
      <c r="O65" s="24" t="e">
        <f t="shared" si="2"/>
        <v>#DIV/0!</v>
      </c>
    </row>
    <row r="66" spans="1:15" s="1" customFormat="1" ht="32.25" customHeight="1" outlineLevel="6">
      <c r="A66" s="7" t="s">
        <v>126</v>
      </c>
      <c r="B66" s="13" t="s">
        <v>127</v>
      </c>
      <c r="C66" s="9">
        <f>SUM(C67)</f>
        <v>0</v>
      </c>
      <c r="D66" s="9">
        <f aca="true" t="shared" si="32" ref="D66:N66">SUM(D67)</f>
        <v>0</v>
      </c>
      <c r="E66" s="9">
        <f t="shared" si="32"/>
        <v>0</v>
      </c>
      <c r="F66" s="9">
        <f t="shared" si="32"/>
        <v>0</v>
      </c>
      <c r="G66" s="9">
        <f t="shared" si="32"/>
        <v>36828.58</v>
      </c>
      <c r="H66" s="9">
        <f t="shared" si="32"/>
        <v>0</v>
      </c>
      <c r="I66" s="9">
        <f t="shared" si="32"/>
        <v>0</v>
      </c>
      <c r="J66" s="9">
        <f t="shared" si="32"/>
        <v>36828.58</v>
      </c>
      <c r="K66" s="9">
        <f t="shared" si="32"/>
        <v>36828.58</v>
      </c>
      <c r="L66" s="9">
        <f t="shared" si="32"/>
        <v>0</v>
      </c>
      <c r="M66" s="9">
        <f t="shared" si="32"/>
        <v>0</v>
      </c>
      <c r="N66" s="9">
        <f t="shared" si="32"/>
        <v>36828.58</v>
      </c>
      <c r="O66" s="24" t="e">
        <f t="shared" si="2"/>
        <v>#DIV/0!</v>
      </c>
    </row>
    <row r="67" spans="1:15" s="1" customFormat="1" ht="67.5" customHeight="1" outlineLevel="6">
      <c r="A67" s="7" t="s">
        <v>128</v>
      </c>
      <c r="B67" s="13" t="s">
        <v>129</v>
      </c>
      <c r="C67" s="9">
        <f>SUM(D67:F67)</f>
        <v>0</v>
      </c>
      <c r="D67" s="9"/>
      <c r="E67" s="9"/>
      <c r="F67" s="9"/>
      <c r="G67" s="9">
        <f>SUM(H67:J67)</f>
        <v>36828.58</v>
      </c>
      <c r="H67" s="9"/>
      <c r="I67" s="9"/>
      <c r="J67" s="9">
        <v>36828.58</v>
      </c>
      <c r="K67" s="9">
        <f>SUM(L67:N67)</f>
        <v>36828.58</v>
      </c>
      <c r="L67" s="9">
        <f>SUM(H67-D67)</f>
        <v>0</v>
      </c>
      <c r="M67" s="9">
        <f>SUM(I67-E67)</f>
        <v>0</v>
      </c>
      <c r="N67" s="9">
        <f>SUM(J67-F67)</f>
        <v>36828.58</v>
      </c>
      <c r="O67" s="24" t="e">
        <f t="shared" si="2"/>
        <v>#DIV/0!</v>
      </c>
    </row>
    <row r="68" spans="1:15" s="1" customFormat="1" ht="83.25" customHeight="1" outlineLevel="6">
      <c r="A68" s="3" t="s">
        <v>130</v>
      </c>
      <c r="B68" s="4" t="s">
        <v>131</v>
      </c>
      <c r="C68" s="5">
        <f>SUM(C69)</f>
        <v>0</v>
      </c>
      <c r="D68" s="5">
        <f aca="true" t="shared" si="33" ref="D68:N69">SUM(D69)</f>
        <v>0</v>
      </c>
      <c r="E68" s="5">
        <f t="shared" si="33"/>
        <v>0</v>
      </c>
      <c r="F68" s="5">
        <f t="shared" si="33"/>
        <v>0</v>
      </c>
      <c r="G68" s="5">
        <f t="shared" si="33"/>
        <v>8400</v>
      </c>
      <c r="H68" s="5">
        <f t="shared" si="33"/>
        <v>0</v>
      </c>
      <c r="I68" s="5">
        <f t="shared" si="33"/>
        <v>0</v>
      </c>
      <c r="J68" s="5">
        <f t="shared" si="33"/>
        <v>8400</v>
      </c>
      <c r="K68" s="5">
        <f t="shared" si="33"/>
        <v>8400</v>
      </c>
      <c r="L68" s="5">
        <f t="shared" si="33"/>
        <v>0</v>
      </c>
      <c r="M68" s="5">
        <f t="shared" si="33"/>
        <v>0</v>
      </c>
      <c r="N68" s="5">
        <f t="shared" si="33"/>
        <v>8400</v>
      </c>
      <c r="O68" s="24" t="e">
        <f t="shared" si="2"/>
        <v>#DIV/0!</v>
      </c>
    </row>
    <row r="69" spans="1:15" s="1" customFormat="1" ht="50.25" customHeight="1" outlineLevel="6">
      <c r="A69" s="3" t="s">
        <v>132</v>
      </c>
      <c r="B69" s="4" t="s">
        <v>133</v>
      </c>
      <c r="C69" s="5">
        <f>SUM(C70)</f>
        <v>0</v>
      </c>
      <c r="D69" s="5">
        <f t="shared" si="33"/>
        <v>0</v>
      </c>
      <c r="E69" s="5">
        <f t="shared" si="33"/>
        <v>0</v>
      </c>
      <c r="F69" s="5">
        <f t="shared" si="33"/>
        <v>0</v>
      </c>
      <c r="G69" s="5">
        <f t="shared" si="33"/>
        <v>8400</v>
      </c>
      <c r="H69" s="5">
        <f t="shared" si="33"/>
        <v>0</v>
      </c>
      <c r="I69" s="5">
        <f t="shared" si="33"/>
        <v>0</v>
      </c>
      <c r="J69" s="5">
        <f t="shared" si="33"/>
        <v>8400</v>
      </c>
      <c r="K69" s="5">
        <f t="shared" si="33"/>
        <v>8400</v>
      </c>
      <c r="L69" s="5">
        <f t="shared" si="33"/>
        <v>0</v>
      </c>
      <c r="M69" s="5">
        <f t="shared" si="33"/>
        <v>0</v>
      </c>
      <c r="N69" s="5">
        <f t="shared" si="33"/>
        <v>8400</v>
      </c>
      <c r="O69" s="24" t="e">
        <f t="shared" si="2"/>
        <v>#DIV/0!</v>
      </c>
    </row>
    <row r="70" spans="1:15" s="1" customFormat="1" ht="67.5" customHeight="1" outlineLevel="6">
      <c r="A70" s="7" t="s">
        <v>134</v>
      </c>
      <c r="B70" s="13" t="s">
        <v>135</v>
      </c>
      <c r="C70" s="9">
        <f>SUM(D70:F70)</f>
        <v>0</v>
      </c>
      <c r="D70" s="9"/>
      <c r="E70" s="9"/>
      <c r="F70" s="9"/>
      <c r="G70" s="9">
        <f>SUM(H70:J70)</f>
        <v>8400</v>
      </c>
      <c r="H70" s="9"/>
      <c r="I70" s="9"/>
      <c r="J70" s="9">
        <v>8400</v>
      </c>
      <c r="K70" s="9">
        <f>SUM(L70:N70)</f>
        <v>8400</v>
      </c>
      <c r="L70" s="9">
        <f>SUM(H70-D70)</f>
        <v>0</v>
      </c>
      <c r="M70" s="9">
        <f>SUM(I70-E70)</f>
        <v>0</v>
      </c>
      <c r="N70" s="9">
        <f>SUM(J70-F70)</f>
        <v>8400</v>
      </c>
      <c r="O70" s="24" t="e">
        <f t="shared" si="2"/>
        <v>#DIV/0!</v>
      </c>
    </row>
    <row r="71" spans="1:15" s="1" customFormat="1" ht="63" customHeight="1" outlineLevel="1">
      <c r="A71" s="3" t="s">
        <v>136</v>
      </c>
      <c r="B71" s="4" t="s">
        <v>137</v>
      </c>
      <c r="C71" s="5">
        <f>SUM(C72)</f>
        <v>12000</v>
      </c>
      <c r="D71" s="5">
        <f aca="true" t="shared" si="34" ref="D71:N71">SUM(D72)</f>
        <v>0</v>
      </c>
      <c r="E71" s="5">
        <f t="shared" si="34"/>
        <v>12000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-12000</v>
      </c>
      <c r="L71" s="5">
        <f t="shared" si="34"/>
        <v>0</v>
      </c>
      <c r="M71" s="5">
        <f t="shared" si="34"/>
        <v>-12000</v>
      </c>
      <c r="N71" s="5">
        <f t="shared" si="34"/>
        <v>0</v>
      </c>
      <c r="O71" s="6">
        <f t="shared" si="2"/>
        <v>0</v>
      </c>
    </row>
    <row r="72" spans="1:15" s="1" customFormat="1" ht="51" customHeight="1" outlineLevel="2">
      <c r="A72" s="3" t="s">
        <v>138</v>
      </c>
      <c r="B72" s="4" t="s">
        <v>139</v>
      </c>
      <c r="C72" s="5">
        <f>SUM(C73)</f>
        <v>12000</v>
      </c>
      <c r="D72" s="5">
        <f aca="true" t="shared" si="35" ref="D72:N73">SUM(D73)</f>
        <v>0</v>
      </c>
      <c r="E72" s="5">
        <f t="shared" si="35"/>
        <v>12000</v>
      </c>
      <c r="F72" s="5">
        <f t="shared" si="35"/>
        <v>0</v>
      </c>
      <c r="G72" s="5">
        <f>SUM(G73)</f>
        <v>0</v>
      </c>
      <c r="H72" s="5">
        <f t="shared" si="35"/>
        <v>0</v>
      </c>
      <c r="I72" s="5">
        <f t="shared" si="35"/>
        <v>0</v>
      </c>
      <c r="J72" s="5">
        <f t="shared" si="35"/>
        <v>0</v>
      </c>
      <c r="K72" s="5">
        <f>SUM(K73)</f>
        <v>-12000</v>
      </c>
      <c r="L72" s="5">
        <f t="shared" si="35"/>
        <v>0</v>
      </c>
      <c r="M72" s="5">
        <f t="shared" si="35"/>
        <v>-12000</v>
      </c>
      <c r="N72" s="5">
        <f t="shared" si="35"/>
        <v>0</v>
      </c>
      <c r="O72" s="6">
        <f t="shared" si="2"/>
        <v>0</v>
      </c>
    </row>
    <row r="73" spans="1:15" s="1" customFormat="1" ht="47.25" customHeight="1" outlineLevel="4">
      <c r="A73" s="7" t="s">
        <v>140</v>
      </c>
      <c r="B73" s="8" t="s">
        <v>141</v>
      </c>
      <c r="C73" s="9">
        <f>SUM(C74)</f>
        <v>12000</v>
      </c>
      <c r="D73" s="9">
        <f t="shared" si="35"/>
        <v>0</v>
      </c>
      <c r="E73" s="9">
        <f t="shared" si="35"/>
        <v>12000</v>
      </c>
      <c r="F73" s="9">
        <f t="shared" si="35"/>
        <v>0</v>
      </c>
      <c r="G73" s="9">
        <f>SUM(G74)</f>
        <v>0</v>
      </c>
      <c r="H73" s="9">
        <f t="shared" si="35"/>
        <v>0</v>
      </c>
      <c r="I73" s="9">
        <f t="shared" si="35"/>
        <v>0</v>
      </c>
      <c r="J73" s="9">
        <f t="shared" si="35"/>
        <v>0</v>
      </c>
      <c r="K73" s="9">
        <f>SUM(K74)</f>
        <v>-12000</v>
      </c>
      <c r="L73" s="9">
        <f t="shared" si="35"/>
        <v>0</v>
      </c>
      <c r="M73" s="9">
        <f t="shared" si="35"/>
        <v>-12000</v>
      </c>
      <c r="N73" s="9">
        <f t="shared" si="35"/>
        <v>0</v>
      </c>
      <c r="O73" s="10">
        <f t="shared" si="2"/>
        <v>0</v>
      </c>
    </row>
    <row r="74" spans="1:15" s="1" customFormat="1" ht="141.75" customHeight="1" outlineLevel="6">
      <c r="A74" s="7" t="s">
        <v>142</v>
      </c>
      <c r="B74" s="8" t="s">
        <v>143</v>
      </c>
      <c r="C74" s="9">
        <f>SUM(D74:F74)</f>
        <v>12000</v>
      </c>
      <c r="D74" s="9"/>
      <c r="E74" s="9">
        <v>12000</v>
      </c>
      <c r="F74" s="9"/>
      <c r="G74" s="9">
        <f>SUM(H74:J74)</f>
        <v>0</v>
      </c>
      <c r="H74" s="9"/>
      <c r="I74" s="9"/>
      <c r="J74" s="9"/>
      <c r="K74" s="9">
        <f>SUM(L74:N74)</f>
        <v>-12000</v>
      </c>
      <c r="L74" s="9">
        <f>SUM(H74-D74)</f>
        <v>0</v>
      </c>
      <c r="M74" s="9">
        <f>SUM(I74-E74)</f>
        <v>-12000</v>
      </c>
      <c r="N74" s="9">
        <f>SUM(J74-F74)</f>
        <v>0</v>
      </c>
      <c r="O74" s="10">
        <f t="shared" si="2"/>
        <v>0</v>
      </c>
    </row>
    <row r="75" spans="1:15" s="1" customFormat="1" ht="66" customHeight="1" outlineLevel="1">
      <c r="A75" s="3" t="s">
        <v>144</v>
      </c>
      <c r="B75" s="4" t="s">
        <v>145</v>
      </c>
      <c r="C75" s="5">
        <f>SUM(C76)</f>
        <v>1143454.61</v>
      </c>
      <c r="D75" s="5">
        <f aca="true" t="shared" si="36" ref="D75:N76">SUM(D76)</f>
        <v>0</v>
      </c>
      <c r="E75" s="5">
        <f t="shared" si="36"/>
        <v>0</v>
      </c>
      <c r="F75" s="5">
        <f t="shared" si="36"/>
        <v>1143454.61</v>
      </c>
      <c r="G75" s="5">
        <f>SUM(G76)</f>
        <v>1445279.5</v>
      </c>
      <c r="H75" s="5">
        <f t="shared" si="36"/>
        <v>0</v>
      </c>
      <c r="I75" s="5">
        <f t="shared" si="36"/>
        <v>0</v>
      </c>
      <c r="J75" s="5">
        <f t="shared" si="36"/>
        <v>1445279.5</v>
      </c>
      <c r="K75" s="5">
        <f>SUM(K76)</f>
        <v>301824.89</v>
      </c>
      <c r="L75" s="5">
        <f t="shared" si="36"/>
        <v>0</v>
      </c>
      <c r="M75" s="5">
        <f t="shared" si="36"/>
        <v>0</v>
      </c>
      <c r="N75" s="5">
        <f t="shared" si="36"/>
        <v>301824.89</v>
      </c>
      <c r="O75" s="6">
        <f t="shared" si="2"/>
        <v>126.39587853863301</v>
      </c>
    </row>
    <row r="76" spans="1:15" s="1" customFormat="1" ht="64.5" customHeight="1" outlineLevel="2">
      <c r="A76" s="3" t="s">
        <v>146</v>
      </c>
      <c r="B76" s="4" t="s">
        <v>147</v>
      </c>
      <c r="C76" s="5">
        <f>SUM(C77)</f>
        <v>1143454.61</v>
      </c>
      <c r="D76" s="5">
        <f t="shared" si="36"/>
        <v>0</v>
      </c>
      <c r="E76" s="5">
        <f t="shared" si="36"/>
        <v>0</v>
      </c>
      <c r="F76" s="5">
        <f t="shared" si="36"/>
        <v>1143454.61</v>
      </c>
      <c r="G76" s="5">
        <f>SUM(G77)</f>
        <v>1445279.5</v>
      </c>
      <c r="H76" s="5">
        <f t="shared" si="36"/>
        <v>0</v>
      </c>
      <c r="I76" s="5">
        <f t="shared" si="36"/>
        <v>0</v>
      </c>
      <c r="J76" s="5">
        <f t="shared" si="36"/>
        <v>1445279.5</v>
      </c>
      <c r="K76" s="5">
        <f>SUM(K77)</f>
        <v>301824.89</v>
      </c>
      <c r="L76" s="5">
        <f t="shared" si="36"/>
        <v>0</v>
      </c>
      <c r="M76" s="5">
        <f t="shared" si="36"/>
        <v>0</v>
      </c>
      <c r="N76" s="5">
        <f t="shared" si="36"/>
        <v>301824.89</v>
      </c>
      <c r="O76" s="6">
        <f t="shared" si="2"/>
        <v>126.39587853863301</v>
      </c>
    </row>
    <row r="77" spans="1:15" s="1" customFormat="1" ht="64.5" customHeight="1" outlineLevel="4">
      <c r="A77" s="7" t="s">
        <v>148</v>
      </c>
      <c r="B77" s="8" t="s">
        <v>149</v>
      </c>
      <c r="C77" s="9">
        <f aca="true" t="shared" si="37" ref="C77:J77">SUM(C78:C79)</f>
        <v>1143454.61</v>
      </c>
      <c r="D77" s="9">
        <f t="shared" si="37"/>
        <v>0</v>
      </c>
      <c r="E77" s="9">
        <f t="shared" si="37"/>
        <v>0</v>
      </c>
      <c r="F77" s="9">
        <f t="shared" si="37"/>
        <v>1143454.61</v>
      </c>
      <c r="G77" s="9">
        <f t="shared" si="37"/>
        <v>1445279.5</v>
      </c>
      <c r="H77" s="9">
        <f t="shared" si="37"/>
        <v>0</v>
      </c>
      <c r="I77" s="9">
        <f t="shared" si="37"/>
        <v>0</v>
      </c>
      <c r="J77" s="9">
        <f t="shared" si="37"/>
        <v>1445279.5</v>
      </c>
      <c r="K77" s="9">
        <f>SUM(K78:K79)</f>
        <v>301824.89</v>
      </c>
      <c r="L77" s="9">
        <f>SUM(L78:L79)</f>
        <v>0</v>
      </c>
      <c r="M77" s="9">
        <f>SUM(M78:M79)</f>
        <v>0</v>
      </c>
      <c r="N77" s="9">
        <f>SUM(N78:N79)</f>
        <v>301824.89</v>
      </c>
      <c r="O77" s="10">
        <f t="shared" si="2"/>
        <v>126.39587853863301</v>
      </c>
    </row>
    <row r="78" spans="1:15" s="1" customFormat="1" ht="50.25" customHeight="1" outlineLevel="6">
      <c r="A78" s="7" t="s">
        <v>150</v>
      </c>
      <c r="B78" s="8" t="s">
        <v>151</v>
      </c>
      <c r="C78" s="9">
        <f>SUM(D78:F78)</f>
        <v>1013000</v>
      </c>
      <c r="D78" s="9"/>
      <c r="E78" s="9"/>
      <c r="F78" s="9">
        <v>1013000</v>
      </c>
      <c r="G78" s="9">
        <f>SUM(H78:J78)</f>
        <v>1332050</v>
      </c>
      <c r="H78" s="9"/>
      <c r="I78" s="9"/>
      <c r="J78" s="9">
        <v>1332050</v>
      </c>
      <c r="K78" s="9">
        <f>SUM(L78:N78)</f>
        <v>319050</v>
      </c>
      <c r="L78" s="9">
        <f aca="true" t="shared" si="38" ref="L78:N79">SUM(H78-D78)</f>
        <v>0</v>
      </c>
      <c r="M78" s="9">
        <f t="shared" si="38"/>
        <v>0</v>
      </c>
      <c r="N78" s="9">
        <f t="shared" si="38"/>
        <v>319050</v>
      </c>
      <c r="O78" s="10">
        <f t="shared" si="2"/>
        <v>131.49555774925963</v>
      </c>
    </row>
    <row r="79" spans="1:15" s="1" customFormat="1" ht="114" customHeight="1" outlineLevel="6">
      <c r="A79" s="7" t="s">
        <v>152</v>
      </c>
      <c r="B79" s="8" t="s">
        <v>153</v>
      </c>
      <c r="C79" s="9">
        <f>SUM(D79:F79)</f>
        <v>130454.61</v>
      </c>
      <c r="D79" s="9"/>
      <c r="E79" s="9"/>
      <c r="F79" s="9">
        <v>130454.61</v>
      </c>
      <c r="G79" s="9">
        <f>SUM(H79:J79)</f>
        <v>113229.5</v>
      </c>
      <c r="H79" s="9"/>
      <c r="I79" s="9"/>
      <c r="J79" s="9">
        <v>113229.5</v>
      </c>
      <c r="K79" s="9">
        <f>SUM(L79:N79)</f>
        <v>-17225.11</v>
      </c>
      <c r="L79" s="9">
        <f t="shared" si="38"/>
        <v>0</v>
      </c>
      <c r="M79" s="9">
        <f t="shared" si="38"/>
        <v>0</v>
      </c>
      <c r="N79" s="9">
        <f t="shared" si="38"/>
        <v>-17225.11</v>
      </c>
      <c r="O79" s="10">
        <f t="shared" si="2"/>
        <v>86.79608945977455</v>
      </c>
    </row>
    <row r="80" spans="1:15" s="1" customFormat="1" ht="48.75" customHeight="1" outlineLevel="1">
      <c r="A80" s="3" t="s">
        <v>154</v>
      </c>
      <c r="B80" s="4" t="s">
        <v>155</v>
      </c>
      <c r="C80" s="5">
        <f>SUM(C81+C87+C90)</f>
        <v>448384.16000000003</v>
      </c>
      <c r="D80" s="5">
        <f aca="true" t="shared" si="39" ref="D80:N80">SUM(D81+D87+D90)</f>
        <v>0</v>
      </c>
      <c r="E80" s="5">
        <f t="shared" si="39"/>
        <v>257484.16</v>
      </c>
      <c r="F80" s="5">
        <f t="shared" si="39"/>
        <v>190900</v>
      </c>
      <c r="G80" s="5">
        <f t="shared" si="39"/>
        <v>412029.4</v>
      </c>
      <c r="H80" s="5">
        <f t="shared" si="39"/>
        <v>0</v>
      </c>
      <c r="I80" s="5">
        <f t="shared" si="39"/>
        <v>236529.4</v>
      </c>
      <c r="J80" s="5">
        <f t="shared" si="39"/>
        <v>175500</v>
      </c>
      <c r="K80" s="5">
        <f t="shared" si="39"/>
        <v>-36354.76000000001</v>
      </c>
      <c r="L80" s="5">
        <f t="shared" si="39"/>
        <v>0</v>
      </c>
      <c r="M80" s="5">
        <f t="shared" si="39"/>
        <v>-20954.76000000001</v>
      </c>
      <c r="N80" s="5">
        <f t="shared" si="39"/>
        <v>-15400</v>
      </c>
      <c r="O80" s="6">
        <f t="shared" si="2"/>
        <v>91.89205078074123</v>
      </c>
    </row>
    <row r="81" spans="1:15" s="1" customFormat="1" ht="48" customHeight="1" outlineLevel="2">
      <c r="A81" s="3" t="s">
        <v>156</v>
      </c>
      <c r="B81" s="4" t="s">
        <v>157</v>
      </c>
      <c r="C81" s="5">
        <f aca="true" t="shared" si="40" ref="C81:J81">SUM(C82+C84)</f>
        <v>313384.16000000003</v>
      </c>
      <c r="D81" s="5">
        <f t="shared" si="40"/>
        <v>0</v>
      </c>
      <c r="E81" s="5">
        <f t="shared" si="40"/>
        <v>257484.16</v>
      </c>
      <c r="F81" s="5">
        <f t="shared" si="40"/>
        <v>55900</v>
      </c>
      <c r="G81" s="5">
        <f t="shared" si="40"/>
        <v>300529.4</v>
      </c>
      <c r="H81" s="5">
        <f t="shared" si="40"/>
        <v>0</v>
      </c>
      <c r="I81" s="5">
        <f t="shared" si="40"/>
        <v>236529.4</v>
      </c>
      <c r="J81" s="5">
        <f t="shared" si="40"/>
        <v>64000</v>
      </c>
      <c r="K81" s="5">
        <f>SUM(K82+K84)</f>
        <v>-12854.76000000001</v>
      </c>
      <c r="L81" s="5">
        <f>SUM(L82+L84)</f>
        <v>0</v>
      </c>
      <c r="M81" s="5">
        <f>SUM(M82+M84)</f>
        <v>-20954.76000000001</v>
      </c>
      <c r="N81" s="5">
        <f>SUM(N82+N84)</f>
        <v>8100</v>
      </c>
      <c r="O81" s="6">
        <f t="shared" si="2"/>
        <v>95.89808240467545</v>
      </c>
    </row>
    <row r="82" spans="1:15" s="1" customFormat="1" ht="31.5" customHeight="1" outlineLevel="4">
      <c r="A82" s="7" t="s">
        <v>158</v>
      </c>
      <c r="B82" s="8" t="s">
        <v>159</v>
      </c>
      <c r="C82" s="9">
        <f aca="true" t="shared" si="41" ref="C82:J82">SUM(C83:C83)</f>
        <v>33900</v>
      </c>
      <c r="D82" s="9">
        <f t="shared" si="41"/>
        <v>0</v>
      </c>
      <c r="E82" s="9">
        <f t="shared" si="41"/>
        <v>0</v>
      </c>
      <c r="F82" s="9">
        <f t="shared" si="41"/>
        <v>33900</v>
      </c>
      <c r="G82" s="9">
        <f t="shared" si="41"/>
        <v>56550</v>
      </c>
      <c r="H82" s="9">
        <f t="shared" si="41"/>
        <v>0</v>
      </c>
      <c r="I82" s="9">
        <f t="shared" si="41"/>
        <v>0</v>
      </c>
      <c r="J82" s="9">
        <f t="shared" si="41"/>
        <v>56550</v>
      </c>
      <c r="K82" s="9">
        <f>SUM(K83:K83)</f>
        <v>22650</v>
      </c>
      <c r="L82" s="9">
        <f>SUM(L83:L83)</f>
        <v>0</v>
      </c>
      <c r="M82" s="9">
        <f>SUM(M83:M83)</f>
        <v>0</v>
      </c>
      <c r="N82" s="9">
        <f>SUM(N83:N83)</f>
        <v>22650</v>
      </c>
      <c r="O82" s="10">
        <f t="shared" si="2"/>
        <v>166.8141592920354</v>
      </c>
    </row>
    <row r="83" spans="1:15" s="1" customFormat="1" ht="47.25" customHeight="1" outlineLevel="6">
      <c r="A83" s="7" t="s">
        <v>160</v>
      </c>
      <c r="B83" s="8" t="s">
        <v>161</v>
      </c>
      <c r="C83" s="9">
        <f>SUM(D83:F83)</f>
        <v>33900</v>
      </c>
      <c r="D83" s="9"/>
      <c r="E83" s="9"/>
      <c r="F83" s="9">
        <v>33900</v>
      </c>
      <c r="G83" s="9">
        <f>SUM(H83:J83)</f>
        <v>56550</v>
      </c>
      <c r="H83" s="9"/>
      <c r="I83" s="9"/>
      <c r="J83" s="9">
        <v>56550</v>
      </c>
      <c r="K83" s="9">
        <f>SUM(L83:N83)</f>
        <v>22650</v>
      </c>
      <c r="L83" s="9">
        <f>SUM(H83-D83)</f>
        <v>0</v>
      </c>
      <c r="M83" s="9">
        <f>SUM(I83-E83)</f>
        <v>0</v>
      </c>
      <c r="N83" s="9">
        <f>SUM(J83-F83)</f>
        <v>22650</v>
      </c>
      <c r="O83" s="10">
        <f t="shared" si="2"/>
        <v>166.8141592920354</v>
      </c>
    </row>
    <row r="84" spans="1:15" s="1" customFormat="1" ht="48.75" customHeight="1" outlineLevel="4">
      <c r="A84" s="7" t="s">
        <v>162</v>
      </c>
      <c r="B84" s="8" t="s">
        <v>163</v>
      </c>
      <c r="C84" s="9">
        <f>SUM(C85:C86)</f>
        <v>279484.16000000003</v>
      </c>
      <c r="D84" s="9">
        <f aca="true" t="shared" si="42" ref="D84:N84">SUM(D85:D86)</f>
        <v>0</v>
      </c>
      <c r="E84" s="9">
        <f t="shared" si="42"/>
        <v>257484.16</v>
      </c>
      <c r="F84" s="9">
        <f t="shared" si="42"/>
        <v>22000</v>
      </c>
      <c r="G84" s="9">
        <f t="shared" si="42"/>
        <v>243979.4</v>
      </c>
      <c r="H84" s="9">
        <f t="shared" si="42"/>
        <v>0</v>
      </c>
      <c r="I84" s="9">
        <f t="shared" si="42"/>
        <v>236529.4</v>
      </c>
      <c r="J84" s="9">
        <f t="shared" si="42"/>
        <v>7450</v>
      </c>
      <c r="K84" s="9">
        <f t="shared" si="42"/>
        <v>-35504.76000000001</v>
      </c>
      <c r="L84" s="9">
        <f t="shared" si="42"/>
        <v>0</v>
      </c>
      <c r="M84" s="9">
        <f t="shared" si="42"/>
        <v>-20954.76000000001</v>
      </c>
      <c r="N84" s="9">
        <f t="shared" si="42"/>
        <v>-14550</v>
      </c>
      <c r="O84" s="10">
        <f t="shared" si="2"/>
        <v>87.29632477203715</v>
      </c>
    </row>
    <row r="85" spans="1:15" s="1" customFormat="1" ht="48.75" customHeight="1" outlineLevel="4">
      <c r="A85" s="7" t="s">
        <v>160</v>
      </c>
      <c r="B85" s="8" t="s">
        <v>164</v>
      </c>
      <c r="C85" s="9">
        <f>SUM(D85:F85)</f>
        <v>22000</v>
      </c>
      <c r="D85" s="9"/>
      <c r="E85" s="9"/>
      <c r="F85" s="9">
        <v>22000</v>
      </c>
      <c r="G85" s="9">
        <f>SUM(H85:J85)</f>
        <v>7450</v>
      </c>
      <c r="H85" s="9"/>
      <c r="I85" s="9"/>
      <c r="J85" s="9">
        <v>7450</v>
      </c>
      <c r="K85" s="9">
        <f>SUM(L85:N85)</f>
        <v>-14550</v>
      </c>
      <c r="L85" s="9">
        <f aca="true" t="shared" si="43" ref="L85:N86">SUM(H85-D85)</f>
        <v>0</v>
      </c>
      <c r="M85" s="9">
        <f t="shared" si="43"/>
        <v>0</v>
      </c>
      <c r="N85" s="9">
        <f t="shared" si="43"/>
        <v>-14550</v>
      </c>
      <c r="O85" s="10">
        <f t="shared" si="2"/>
        <v>33.86363636363636</v>
      </c>
    </row>
    <row r="86" spans="1:15" s="1" customFormat="1" ht="63" customHeight="1" outlineLevel="6">
      <c r="A86" s="7" t="s">
        <v>165</v>
      </c>
      <c r="B86" s="8" t="s">
        <v>166</v>
      </c>
      <c r="C86" s="9">
        <f>SUM(D86:F86)</f>
        <v>257484.16</v>
      </c>
      <c r="D86" s="9"/>
      <c r="E86" s="9">
        <v>257484.16</v>
      </c>
      <c r="F86" s="9"/>
      <c r="G86" s="9">
        <f>SUM(H86:J86)</f>
        <v>236529.4</v>
      </c>
      <c r="H86" s="9"/>
      <c r="I86" s="9">
        <v>236529.4</v>
      </c>
      <c r="J86" s="9"/>
      <c r="K86" s="9">
        <f>SUM(L86:N86)</f>
        <v>-20954.76000000001</v>
      </c>
      <c r="L86" s="9">
        <f t="shared" si="43"/>
        <v>0</v>
      </c>
      <c r="M86" s="9">
        <f t="shared" si="43"/>
        <v>-20954.76000000001</v>
      </c>
      <c r="N86" s="9">
        <f t="shared" si="43"/>
        <v>0</v>
      </c>
      <c r="O86" s="10">
        <f t="shared" si="2"/>
        <v>91.86172850399807</v>
      </c>
    </row>
    <row r="87" spans="1:15" s="1" customFormat="1" ht="45.75" customHeight="1" outlineLevel="6">
      <c r="A87" s="3" t="s">
        <v>167</v>
      </c>
      <c r="B87" s="4" t="s">
        <v>168</v>
      </c>
      <c r="C87" s="5">
        <f>SUM(C88)</f>
        <v>0</v>
      </c>
      <c r="D87" s="5">
        <f aca="true" t="shared" si="44" ref="D87:N88">SUM(D88)</f>
        <v>0</v>
      </c>
      <c r="E87" s="5">
        <f t="shared" si="44"/>
        <v>0</v>
      </c>
      <c r="F87" s="5">
        <f t="shared" si="44"/>
        <v>0</v>
      </c>
      <c r="G87" s="5">
        <f t="shared" si="44"/>
        <v>5500</v>
      </c>
      <c r="H87" s="5">
        <f t="shared" si="44"/>
        <v>0</v>
      </c>
      <c r="I87" s="5">
        <f t="shared" si="44"/>
        <v>0</v>
      </c>
      <c r="J87" s="5">
        <f t="shared" si="44"/>
        <v>5500</v>
      </c>
      <c r="K87" s="5">
        <f t="shared" si="44"/>
        <v>5500</v>
      </c>
      <c r="L87" s="5">
        <f t="shared" si="44"/>
        <v>0</v>
      </c>
      <c r="M87" s="5">
        <f t="shared" si="44"/>
        <v>0</v>
      </c>
      <c r="N87" s="5">
        <f t="shared" si="44"/>
        <v>5500</v>
      </c>
      <c r="O87" s="23" t="e">
        <f t="shared" si="2"/>
        <v>#DIV/0!</v>
      </c>
    </row>
    <row r="88" spans="1:15" s="1" customFormat="1" ht="30.75" customHeight="1" outlineLevel="6">
      <c r="A88" s="3" t="s">
        <v>169</v>
      </c>
      <c r="B88" s="4" t="s">
        <v>170</v>
      </c>
      <c r="C88" s="5">
        <f>SUM(C89)</f>
        <v>0</v>
      </c>
      <c r="D88" s="5">
        <f t="shared" si="44"/>
        <v>0</v>
      </c>
      <c r="E88" s="5">
        <f t="shared" si="44"/>
        <v>0</v>
      </c>
      <c r="F88" s="5">
        <f t="shared" si="44"/>
        <v>0</v>
      </c>
      <c r="G88" s="5">
        <f t="shared" si="44"/>
        <v>5500</v>
      </c>
      <c r="H88" s="5">
        <f t="shared" si="44"/>
        <v>0</v>
      </c>
      <c r="I88" s="5">
        <f t="shared" si="44"/>
        <v>0</v>
      </c>
      <c r="J88" s="5">
        <f t="shared" si="44"/>
        <v>5500</v>
      </c>
      <c r="K88" s="5">
        <f t="shared" si="44"/>
        <v>5500</v>
      </c>
      <c r="L88" s="5">
        <f t="shared" si="44"/>
        <v>0</v>
      </c>
      <c r="M88" s="5">
        <f t="shared" si="44"/>
        <v>0</v>
      </c>
      <c r="N88" s="5">
        <f t="shared" si="44"/>
        <v>5500</v>
      </c>
      <c r="O88" s="23" t="e">
        <f t="shared" si="2"/>
        <v>#DIV/0!</v>
      </c>
    </row>
    <row r="89" spans="1:15" s="1" customFormat="1" ht="48" customHeight="1" outlineLevel="6">
      <c r="A89" s="7" t="s">
        <v>171</v>
      </c>
      <c r="B89" s="8" t="s">
        <v>172</v>
      </c>
      <c r="C89" s="9">
        <f>SUM(D89:F89)</f>
        <v>0</v>
      </c>
      <c r="D89" s="9"/>
      <c r="E89" s="9"/>
      <c r="F89" s="9"/>
      <c r="G89" s="9">
        <f>SUM(H89:J89)</f>
        <v>5500</v>
      </c>
      <c r="H89" s="9"/>
      <c r="I89" s="9"/>
      <c r="J89" s="9">
        <v>5500</v>
      </c>
      <c r="K89" s="9">
        <f>SUM(L89:N89)</f>
        <v>5500</v>
      </c>
      <c r="L89" s="9">
        <f>SUM(H89-D89)</f>
        <v>0</v>
      </c>
      <c r="M89" s="9">
        <f>SUM(I89-E89)</f>
        <v>0</v>
      </c>
      <c r="N89" s="9">
        <f>SUM(J89-F89)</f>
        <v>5500</v>
      </c>
      <c r="O89" s="10" t="e">
        <f t="shared" si="2"/>
        <v>#DIV/0!</v>
      </c>
    </row>
    <row r="90" spans="1:15" s="1" customFormat="1" ht="67.5" customHeight="1" outlineLevel="2">
      <c r="A90" s="3" t="s">
        <v>173</v>
      </c>
      <c r="B90" s="4" t="s">
        <v>174</v>
      </c>
      <c r="C90" s="5">
        <f aca="true" t="shared" si="45" ref="C90:J90">SUM(C91)</f>
        <v>135000</v>
      </c>
      <c r="D90" s="5">
        <f t="shared" si="45"/>
        <v>0</v>
      </c>
      <c r="E90" s="5">
        <f t="shared" si="45"/>
        <v>0</v>
      </c>
      <c r="F90" s="5">
        <f t="shared" si="45"/>
        <v>135000</v>
      </c>
      <c r="G90" s="5">
        <f t="shared" si="45"/>
        <v>106000</v>
      </c>
      <c r="H90" s="5">
        <f t="shared" si="45"/>
        <v>0</v>
      </c>
      <c r="I90" s="5">
        <f t="shared" si="45"/>
        <v>0</v>
      </c>
      <c r="J90" s="5">
        <f t="shared" si="45"/>
        <v>106000</v>
      </c>
      <c r="K90" s="5">
        <f>SUM(K91)</f>
        <v>-29000</v>
      </c>
      <c r="L90" s="5">
        <f>SUM(L91)</f>
        <v>0</v>
      </c>
      <c r="M90" s="5">
        <f>SUM(M91)</f>
        <v>0</v>
      </c>
      <c r="N90" s="5">
        <f>SUM(N91)</f>
        <v>-29000</v>
      </c>
      <c r="O90" s="6">
        <f t="shared" si="2"/>
        <v>78.51851851851852</v>
      </c>
    </row>
    <row r="91" spans="1:15" s="1" customFormat="1" ht="49.5" customHeight="1" outlineLevel="4">
      <c r="A91" s="7" t="s">
        <v>175</v>
      </c>
      <c r="B91" s="8" t="s">
        <v>176</v>
      </c>
      <c r="C91" s="9">
        <f>SUM(C92:C94)</f>
        <v>135000</v>
      </c>
      <c r="D91" s="9">
        <f aca="true" t="shared" si="46" ref="D91:N91">SUM(D92:D94)</f>
        <v>0</v>
      </c>
      <c r="E91" s="9">
        <f t="shared" si="46"/>
        <v>0</v>
      </c>
      <c r="F91" s="9">
        <f t="shared" si="46"/>
        <v>135000</v>
      </c>
      <c r="G91" s="9">
        <f t="shared" si="46"/>
        <v>106000</v>
      </c>
      <c r="H91" s="9">
        <f t="shared" si="46"/>
        <v>0</v>
      </c>
      <c r="I91" s="9">
        <f t="shared" si="46"/>
        <v>0</v>
      </c>
      <c r="J91" s="9">
        <f t="shared" si="46"/>
        <v>106000</v>
      </c>
      <c r="K91" s="9">
        <f t="shared" si="46"/>
        <v>-29000</v>
      </c>
      <c r="L91" s="9">
        <f t="shared" si="46"/>
        <v>0</v>
      </c>
      <c r="M91" s="9">
        <f t="shared" si="46"/>
        <v>0</v>
      </c>
      <c r="N91" s="9">
        <f t="shared" si="46"/>
        <v>-29000</v>
      </c>
      <c r="O91" s="10">
        <f t="shared" si="2"/>
        <v>78.51851851851852</v>
      </c>
    </row>
    <row r="92" spans="1:15" s="1" customFormat="1" ht="79.5" customHeight="1" outlineLevel="6">
      <c r="A92" s="7" t="s">
        <v>177</v>
      </c>
      <c r="B92" s="8" t="s">
        <v>178</v>
      </c>
      <c r="C92" s="9">
        <f>SUM(D92:F92)</f>
        <v>90000</v>
      </c>
      <c r="D92" s="9"/>
      <c r="E92" s="9"/>
      <c r="F92" s="9">
        <v>90000</v>
      </c>
      <c r="G92" s="9">
        <f>SUM(H92:J92)</f>
        <v>48000</v>
      </c>
      <c r="H92" s="9"/>
      <c r="I92" s="9"/>
      <c r="J92" s="9">
        <v>48000</v>
      </c>
      <c r="K92" s="9">
        <f>SUM(L92:N92)</f>
        <v>-42000</v>
      </c>
      <c r="L92" s="9">
        <f aca="true" t="shared" si="47" ref="L92:N94">SUM(H92-D92)</f>
        <v>0</v>
      </c>
      <c r="M92" s="9">
        <f t="shared" si="47"/>
        <v>0</v>
      </c>
      <c r="N92" s="9">
        <f t="shared" si="47"/>
        <v>-42000</v>
      </c>
      <c r="O92" s="10">
        <f t="shared" si="2"/>
        <v>53.333333333333336</v>
      </c>
    </row>
    <row r="93" spans="1:15" s="1" customFormat="1" ht="79.5" customHeight="1" outlineLevel="6">
      <c r="A93" s="11" t="s">
        <v>179</v>
      </c>
      <c r="B93" s="12" t="s">
        <v>180</v>
      </c>
      <c r="C93" s="9">
        <f>SUM(D93:F93)</f>
        <v>45000</v>
      </c>
      <c r="D93" s="9"/>
      <c r="E93" s="9"/>
      <c r="F93" s="9">
        <v>45000</v>
      </c>
      <c r="G93" s="9">
        <f>SUM(H93:J93)</f>
        <v>55000</v>
      </c>
      <c r="H93" s="9"/>
      <c r="I93" s="9"/>
      <c r="J93" s="9">
        <v>55000</v>
      </c>
      <c r="K93" s="9">
        <f>SUM(L93:N93)</f>
        <v>10000</v>
      </c>
      <c r="L93" s="9">
        <f t="shared" si="47"/>
        <v>0</v>
      </c>
      <c r="M93" s="9">
        <f t="shared" si="47"/>
        <v>0</v>
      </c>
      <c r="N93" s="9">
        <f t="shared" si="47"/>
        <v>10000</v>
      </c>
      <c r="O93" s="10">
        <f t="shared" si="2"/>
        <v>122.22222222222223</v>
      </c>
    </row>
    <row r="94" spans="1:15" s="1" customFormat="1" ht="113.25" customHeight="1" outlineLevel="6">
      <c r="A94" s="11" t="s">
        <v>181</v>
      </c>
      <c r="B94" s="12" t="s">
        <v>182</v>
      </c>
      <c r="C94" s="9">
        <f>SUM(D94:F94)</f>
        <v>0</v>
      </c>
      <c r="D94" s="9"/>
      <c r="E94" s="9"/>
      <c r="F94" s="9"/>
      <c r="G94" s="9">
        <f>SUM(H94:J94)</f>
        <v>3000</v>
      </c>
      <c r="H94" s="9"/>
      <c r="I94" s="9"/>
      <c r="J94" s="9">
        <v>3000</v>
      </c>
      <c r="K94" s="9">
        <f>SUM(L94:N94)</f>
        <v>3000</v>
      </c>
      <c r="L94" s="9">
        <f t="shared" si="47"/>
        <v>0</v>
      </c>
      <c r="M94" s="9">
        <f t="shared" si="47"/>
        <v>0</v>
      </c>
      <c r="N94" s="9">
        <f t="shared" si="47"/>
        <v>3000</v>
      </c>
      <c r="O94" s="10" t="e">
        <f t="shared" si="2"/>
        <v>#DIV/0!</v>
      </c>
    </row>
    <row r="95" spans="1:15" s="1" customFormat="1" ht="65.25" customHeight="1" outlineLevel="1">
      <c r="A95" s="3" t="s">
        <v>183</v>
      </c>
      <c r="B95" s="4" t="s">
        <v>184</v>
      </c>
      <c r="C95" s="5">
        <f>SUM(C96)</f>
        <v>848806.74</v>
      </c>
      <c r="D95" s="5">
        <f aca="true" t="shared" si="48" ref="D95:N95">SUM(D96)</f>
        <v>0</v>
      </c>
      <c r="E95" s="5">
        <f t="shared" si="48"/>
        <v>0</v>
      </c>
      <c r="F95" s="5">
        <f t="shared" si="48"/>
        <v>848806.74</v>
      </c>
      <c r="G95" s="5">
        <f t="shared" si="48"/>
        <v>1720719.42</v>
      </c>
      <c r="H95" s="5">
        <f t="shared" si="48"/>
        <v>0</v>
      </c>
      <c r="I95" s="5">
        <f t="shared" si="48"/>
        <v>190591.3</v>
      </c>
      <c r="J95" s="5">
        <f t="shared" si="48"/>
        <v>1530128.1199999999</v>
      </c>
      <c r="K95" s="5">
        <f t="shared" si="48"/>
        <v>871912.6799999999</v>
      </c>
      <c r="L95" s="5">
        <f t="shared" si="48"/>
        <v>0</v>
      </c>
      <c r="M95" s="5">
        <f t="shared" si="48"/>
        <v>190591.3</v>
      </c>
      <c r="N95" s="5">
        <f t="shared" si="48"/>
        <v>681321.3799999999</v>
      </c>
      <c r="O95" s="6">
        <f t="shared" si="2"/>
        <v>202.72216735696514</v>
      </c>
    </row>
    <row r="96" spans="1:15" s="1" customFormat="1" ht="110.25" customHeight="1" outlineLevel="2">
      <c r="A96" s="3" t="s">
        <v>185</v>
      </c>
      <c r="B96" s="4" t="s">
        <v>186</v>
      </c>
      <c r="C96" s="5">
        <f>SUM(C97)</f>
        <v>848806.74</v>
      </c>
      <c r="D96" s="5">
        <f aca="true" t="shared" si="49" ref="D96:J96">SUM(D97)</f>
        <v>0</v>
      </c>
      <c r="E96" s="5">
        <f t="shared" si="49"/>
        <v>0</v>
      </c>
      <c r="F96" s="5">
        <f t="shared" si="49"/>
        <v>848806.74</v>
      </c>
      <c r="G96" s="5">
        <f t="shared" si="49"/>
        <v>1720719.42</v>
      </c>
      <c r="H96" s="5">
        <f t="shared" si="49"/>
        <v>0</v>
      </c>
      <c r="I96" s="5">
        <f t="shared" si="49"/>
        <v>190591.3</v>
      </c>
      <c r="J96" s="5">
        <f t="shared" si="49"/>
        <v>1530128.1199999999</v>
      </c>
      <c r="K96" s="5">
        <f>SUM(K97)</f>
        <v>871912.6799999999</v>
      </c>
      <c r="L96" s="5">
        <f>SUM(L97)</f>
        <v>0</v>
      </c>
      <c r="M96" s="5">
        <f>SUM(M97)</f>
        <v>190591.3</v>
      </c>
      <c r="N96" s="5">
        <f>SUM(N97)</f>
        <v>681321.3799999999</v>
      </c>
      <c r="O96" s="6">
        <f t="shared" si="2"/>
        <v>202.72216735696514</v>
      </c>
    </row>
    <row r="97" spans="1:15" s="1" customFormat="1" ht="31.5" customHeight="1" outlineLevel="4">
      <c r="A97" s="7" t="s">
        <v>187</v>
      </c>
      <c r="B97" s="8" t="s">
        <v>188</v>
      </c>
      <c r="C97" s="9">
        <f>SUM(C98:C100)</f>
        <v>848806.74</v>
      </c>
      <c r="D97" s="9">
        <f aca="true" t="shared" si="50" ref="D97:N97">SUM(D98:D100)</f>
        <v>0</v>
      </c>
      <c r="E97" s="9">
        <f t="shared" si="50"/>
        <v>0</v>
      </c>
      <c r="F97" s="9">
        <f t="shared" si="50"/>
        <v>848806.74</v>
      </c>
      <c r="G97" s="9">
        <f t="shared" si="50"/>
        <v>1720719.42</v>
      </c>
      <c r="H97" s="9">
        <f t="shared" si="50"/>
        <v>0</v>
      </c>
      <c r="I97" s="9">
        <f t="shared" si="50"/>
        <v>190591.3</v>
      </c>
      <c r="J97" s="9">
        <f t="shared" si="50"/>
        <v>1530128.1199999999</v>
      </c>
      <c r="K97" s="9">
        <f t="shared" si="50"/>
        <v>871912.6799999999</v>
      </c>
      <c r="L97" s="9">
        <f t="shared" si="50"/>
        <v>0</v>
      </c>
      <c r="M97" s="9">
        <f t="shared" si="50"/>
        <v>190591.3</v>
      </c>
      <c r="N97" s="9">
        <f t="shared" si="50"/>
        <v>681321.3799999999</v>
      </c>
      <c r="O97" s="10">
        <f t="shared" si="2"/>
        <v>202.72216735696514</v>
      </c>
    </row>
    <row r="98" spans="1:15" s="1" customFormat="1" ht="78.75" customHeight="1" outlineLevel="6">
      <c r="A98" s="7" t="s">
        <v>189</v>
      </c>
      <c r="B98" s="8" t="s">
        <v>190</v>
      </c>
      <c r="C98" s="9">
        <f>SUM(D98:F98)</f>
        <v>683048.04</v>
      </c>
      <c r="D98" s="9"/>
      <c r="E98" s="9"/>
      <c r="F98" s="9">
        <v>683048.04</v>
      </c>
      <c r="G98" s="9">
        <f>SUM(H98:J98)</f>
        <v>1357928.92</v>
      </c>
      <c r="H98" s="9"/>
      <c r="I98" s="9"/>
      <c r="J98" s="9">
        <v>1357928.92</v>
      </c>
      <c r="K98" s="9">
        <f>SUM(L98:N98)</f>
        <v>674880.8799999999</v>
      </c>
      <c r="L98" s="9">
        <f aca="true" t="shared" si="51" ref="L98:N99">SUM(H98-D98)</f>
        <v>0</v>
      </c>
      <c r="M98" s="9">
        <f t="shared" si="51"/>
        <v>0</v>
      </c>
      <c r="N98" s="9">
        <f t="shared" si="51"/>
        <v>674880.8799999999</v>
      </c>
      <c r="O98" s="10">
        <f t="shared" si="2"/>
        <v>198.80430664876803</v>
      </c>
    </row>
    <row r="99" spans="1:15" s="1" customFormat="1" ht="128.25" customHeight="1" outlineLevel="6">
      <c r="A99" s="7" t="s">
        <v>191</v>
      </c>
      <c r="B99" s="8" t="s">
        <v>192</v>
      </c>
      <c r="C99" s="9">
        <f>SUM(D99:F99)</f>
        <v>165758.7</v>
      </c>
      <c r="D99" s="9"/>
      <c r="E99" s="9"/>
      <c r="F99" s="9">
        <v>165758.7</v>
      </c>
      <c r="G99" s="9">
        <f>SUM(H99:J99)</f>
        <v>172199.2</v>
      </c>
      <c r="H99" s="9"/>
      <c r="I99" s="9"/>
      <c r="J99" s="9">
        <v>172199.2</v>
      </c>
      <c r="K99" s="9">
        <f>SUM(L99:N99)</f>
        <v>6440.5</v>
      </c>
      <c r="L99" s="9">
        <f t="shared" si="51"/>
        <v>0</v>
      </c>
      <c r="M99" s="9">
        <f t="shared" si="51"/>
        <v>0</v>
      </c>
      <c r="N99" s="9">
        <f t="shared" si="51"/>
        <v>6440.5</v>
      </c>
      <c r="O99" s="10">
        <f t="shared" si="2"/>
        <v>103.88546724847625</v>
      </c>
    </row>
    <row r="100" spans="1:15" s="1" customFormat="1" ht="65.25" customHeight="1" outlineLevel="6">
      <c r="A100" s="7" t="s">
        <v>193</v>
      </c>
      <c r="B100" s="13" t="s">
        <v>194</v>
      </c>
      <c r="C100" s="9">
        <f>SUM(D100:F100)</f>
        <v>0</v>
      </c>
      <c r="D100" s="9"/>
      <c r="E100" s="9"/>
      <c r="F100" s="9"/>
      <c r="G100" s="9">
        <f>SUM(H100:J100)</f>
        <v>190591.3</v>
      </c>
      <c r="H100" s="9"/>
      <c r="I100" s="9">
        <v>190591.3</v>
      </c>
      <c r="J100" s="9"/>
      <c r="K100" s="9">
        <f>SUM(L100:N100)</f>
        <v>190591.3</v>
      </c>
      <c r="L100" s="9">
        <f>SUM(H100-D100)</f>
        <v>0</v>
      </c>
      <c r="M100" s="9">
        <f>SUM(I100-E100)</f>
        <v>190591.3</v>
      </c>
      <c r="N100" s="9">
        <f>SUM(J100-F100)</f>
        <v>0</v>
      </c>
      <c r="O100" s="10"/>
    </row>
    <row r="101" spans="1:15" s="1" customFormat="1" ht="63.75" customHeight="1" outlineLevel="1">
      <c r="A101" s="3" t="s">
        <v>195</v>
      </c>
      <c r="B101" s="4" t="s">
        <v>196</v>
      </c>
      <c r="C101" s="5">
        <f aca="true" t="shared" si="52" ref="C101:J101">SUM(C102+C109)</f>
        <v>3891076.56</v>
      </c>
      <c r="D101" s="5">
        <f t="shared" si="52"/>
        <v>0</v>
      </c>
      <c r="E101" s="5">
        <f t="shared" si="52"/>
        <v>0</v>
      </c>
      <c r="F101" s="5">
        <f t="shared" si="52"/>
        <v>3891076.56</v>
      </c>
      <c r="G101" s="5">
        <f t="shared" si="52"/>
        <v>4636297.27</v>
      </c>
      <c r="H101" s="5">
        <f t="shared" si="52"/>
        <v>0</v>
      </c>
      <c r="I101" s="5">
        <f t="shared" si="52"/>
        <v>0</v>
      </c>
      <c r="J101" s="5">
        <f t="shared" si="52"/>
        <v>4636297.27</v>
      </c>
      <c r="K101" s="5">
        <f>SUM(K102+K109)</f>
        <v>745220.7099999998</v>
      </c>
      <c r="L101" s="5">
        <f>SUM(L102+L109)</f>
        <v>0</v>
      </c>
      <c r="M101" s="5">
        <f>SUM(M102+M109)</f>
        <v>0</v>
      </c>
      <c r="N101" s="5">
        <f>SUM(N102+N109)</f>
        <v>745220.7099999998</v>
      </c>
      <c r="O101" s="6">
        <f t="shared" si="2"/>
        <v>119.15204438948382</v>
      </c>
    </row>
    <row r="102" spans="1:15" s="1" customFormat="1" ht="48" customHeight="1" outlineLevel="2">
      <c r="A102" s="3" t="s">
        <v>197</v>
      </c>
      <c r="B102" s="4" t="s">
        <v>198</v>
      </c>
      <c r="C102" s="5">
        <f aca="true" t="shared" si="53" ref="C102:J102">SUM(C103)</f>
        <v>3296076.56</v>
      </c>
      <c r="D102" s="5">
        <f t="shared" si="53"/>
        <v>0</v>
      </c>
      <c r="E102" s="5">
        <f t="shared" si="53"/>
        <v>0</v>
      </c>
      <c r="F102" s="5">
        <f t="shared" si="53"/>
        <v>3296076.56</v>
      </c>
      <c r="G102" s="5">
        <f t="shared" si="53"/>
        <v>3956297.27</v>
      </c>
      <c r="H102" s="5">
        <f t="shared" si="53"/>
        <v>0</v>
      </c>
      <c r="I102" s="5">
        <f t="shared" si="53"/>
        <v>0</v>
      </c>
      <c r="J102" s="5">
        <f t="shared" si="53"/>
        <v>3956297.27</v>
      </c>
      <c r="K102" s="5">
        <f>SUM(K103)</f>
        <v>660220.7099999998</v>
      </c>
      <c r="L102" s="5">
        <f>SUM(L103)</f>
        <v>0</v>
      </c>
      <c r="M102" s="5">
        <f>SUM(M103)</f>
        <v>0</v>
      </c>
      <c r="N102" s="5">
        <f>SUM(N103)</f>
        <v>660220.7099999998</v>
      </c>
      <c r="O102" s="6">
        <f t="shared" si="2"/>
        <v>120.03050287157164</v>
      </c>
    </row>
    <row r="103" spans="1:15" s="1" customFormat="1" ht="28.5" customHeight="1" outlineLevel="4">
      <c r="A103" s="7" t="s">
        <v>199</v>
      </c>
      <c r="B103" s="8" t="s">
        <v>200</v>
      </c>
      <c r="C103" s="9">
        <f>SUM(C104:C108)</f>
        <v>3296076.56</v>
      </c>
      <c r="D103" s="9">
        <f aca="true" t="shared" si="54" ref="D103:N103">SUM(D104:D108)</f>
        <v>0</v>
      </c>
      <c r="E103" s="9">
        <f t="shared" si="54"/>
        <v>0</v>
      </c>
      <c r="F103" s="9">
        <f t="shared" si="54"/>
        <v>3296076.56</v>
      </c>
      <c r="G103" s="9">
        <f t="shared" si="54"/>
        <v>3956297.27</v>
      </c>
      <c r="H103" s="9">
        <f t="shared" si="54"/>
        <v>0</v>
      </c>
      <c r="I103" s="9">
        <f t="shared" si="54"/>
        <v>0</v>
      </c>
      <c r="J103" s="9">
        <f t="shared" si="54"/>
        <v>3956297.27</v>
      </c>
      <c r="K103" s="9">
        <f t="shared" si="54"/>
        <v>660220.7099999998</v>
      </c>
      <c r="L103" s="9">
        <f t="shared" si="54"/>
        <v>0</v>
      </c>
      <c r="M103" s="9">
        <f t="shared" si="54"/>
        <v>0</v>
      </c>
      <c r="N103" s="9">
        <f t="shared" si="54"/>
        <v>660220.7099999998</v>
      </c>
      <c r="O103" s="10">
        <f t="shared" si="2"/>
        <v>120.03050287157164</v>
      </c>
    </row>
    <row r="104" spans="1:15" s="1" customFormat="1" ht="33" customHeight="1" outlineLevel="4">
      <c r="A104" s="11" t="s">
        <v>201</v>
      </c>
      <c r="B104" s="12" t="s">
        <v>202</v>
      </c>
      <c r="C104" s="9">
        <f>SUM(D104:F104)</f>
        <v>2800000</v>
      </c>
      <c r="D104" s="9"/>
      <c r="E104" s="9"/>
      <c r="F104" s="9">
        <v>2800000</v>
      </c>
      <c r="G104" s="9">
        <f>SUM(H104:J104)</f>
        <v>2507624.8</v>
      </c>
      <c r="H104" s="9"/>
      <c r="I104" s="9"/>
      <c r="J104" s="9">
        <v>2507624.8</v>
      </c>
      <c r="K104" s="9">
        <f>SUM(L104:N104)</f>
        <v>-292375.2000000002</v>
      </c>
      <c r="L104" s="9">
        <f>SUM(H104-D104)</f>
        <v>0</v>
      </c>
      <c r="M104" s="9">
        <f>SUM(I104-E104)</f>
        <v>0</v>
      </c>
      <c r="N104" s="9">
        <f>SUM(J104-F104)</f>
        <v>-292375.2000000002</v>
      </c>
      <c r="O104" s="10">
        <f aca="true" t="shared" si="55" ref="O104:O178">SUM(G104/C104)*100</f>
        <v>89.55802857142857</v>
      </c>
    </row>
    <row r="105" spans="1:15" s="1" customFormat="1" ht="66.75" customHeight="1" outlineLevel="6">
      <c r="A105" s="7" t="s">
        <v>203</v>
      </c>
      <c r="B105" s="8" t="s">
        <v>204</v>
      </c>
      <c r="C105" s="9">
        <f>SUM(D105:F105)</f>
        <v>496076.56</v>
      </c>
      <c r="D105" s="9"/>
      <c r="E105" s="9"/>
      <c r="F105" s="9">
        <v>496076.56</v>
      </c>
      <c r="G105" s="9">
        <f>SUM(H105:J105)</f>
        <v>0</v>
      </c>
      <c r="H105" s="9"/>
      <c r="I105" s="9"/>
      <c r="J105" s="9"/>
      <c r="K105" s="9">
        <f>SUM(L105:N105)</f>
        <v>-496076.56</v>
      </c>
      <c r="L105" s="9">
        <f aca="true" t="shared" si="56" ref="L105:N107">SUM(H105-D105)</f>
        <v>0</v>
      </c>
      <c r="M105" s="9">
        <f t="shared" si="56"/>
        <v>0</v>
      </c>
      <c r="N105" s="9">
        <f t="shared" si="56"/>
        <v>-496076.56</v>
      </c>
      <c r="O105" s="10">
        <f t="shared" si="55"/>
        <v>0</v>
      </c>
    </row>
    <row r="106" spans="1:15" s="1" customFormat="1" ht="49.5" customHeight="1" outlineLevel="6">
      <c r="A106" s="7" t="s">
        <v>205</v>
      </c>
      <c r="B106" s="13" t="s">
        <v>206</v>
      </c>
      <c r="C106" s="9">
        <f>SUM(D106:F106)</f>
        <v>0</v>
      </c>
      <c r="D106" s="9"/>
      <c r="E106" s="9"/>
      <c r="F106" s="9"/>
      <c r="G106" s="9">
        <f>SUM(H106:J106)</f>
        <v>21063</v>
      </c>
      <c r="H106" s="9"/>
      <c r="I106" s="9"/>
      <c r="J106" s="9">
        <v>21063</v>
      </c>
      <c r="K106" s="9">
        <f>SUM(L106:N106)</f>
        <v>21063</v>
      </c>
      <c r="L106" s="9">
        <f>SUM(H106-D106)</f>
        <v>0</v>
      </c>
      <c r="M106" s="9">
        <f>SUM(I106-E106)</f>
        <v>0</v>
      </c>
      <c r="N106" s="9">
        <f>SUM(J106-F106)</f>
        <v>21063</v>
      </c>
      <c r="O106" s="10" t="e">
        <f t="shared" si="55"/>
        <v>#DIV/0!</v>
      </c>
    </row>
    <row r="107" spans="1:15" s="1" customFormat="1" ht="48.75" customHeight="1" outlineLevel="5">
      <c r="A107" s="7" t="s">
        <v>207</v>
      </c>
      <c r="B107" s="8" t="s">
        <v>208</v>
      </c>
      <c r="C107" s="9">
        <f>SUM(D107:F107)</f>
        <v>0</v>
      </c>
      <c r="D107" s="9"/>
      <c r="E107" s="9"/>
      <c r="F107" s="9"/>
      <c r="G107" s="9">
        <f>SUM(H107:J107)</f>
        <v>717113.91</v>
      </c>
      <c r="H107" s="9"/>
      <c r="I107" s="9"/>
      <c r="J107" s="9">
        <v>717113.91</v>
      </c>
      <c r="K107" s="9">
        <f>SUM(L107:N107)</f>
        <v>717113.91</v>
      </c>
      <c r="L107" s="9">
        <f t="shared" si="56"/>
        <v>0</v>
      </c>
      <c r="M107" s="9">
        <f t="shared" si="56"/>
        <v>0</v>
      </c>
      <c r="N107" s="9">
        <f t="shared" si="56"/>
        <v>717113.91</v>
      </c>
      <c r="O107" s="10" t="e">
        <f t="shared" si="55"/>
        <v>#DIV/0!</v>
      </c>
    </row>
    <row r="108" spans="1:15" s="1" customFormat="1" ht="48.75" customHeight="1" outlineLevel="5">
      <c r="A108" s="7" t="s">
        <v>209</v>
      </c>
      <c r="B108" s="8" t="s">
        <v>210</v>
      </c>
      <c r="C108" s="9">
        <f>SUM(D108:F108)</f>
        <v>0</v>
      </c>
      <c r="D108" s="9"/>
      <c r="E108" s="9"/>
      <c r="F108" s="9"/>
      <c r="G108" s="9">
        <f>SUM(H108:J108)</f>
        <v>710495.56</v>
      </c>
      <c r="H108" s="9"/>
      <c r="I108" s="9"/>
      <c r="J108" s="9">
        <v>710495.56</v>
      </c>
      <c r="K108" s="9">
        <f>SUM(L108:N108)</f>
        <v>710495.56</v>
      </c>
      <c r="L108" s="9">
        <f>SUM(H108-D108)</f>
        <v>0</v>
      </c>
      <c r="M108" s="9">
        <f>SUM(I108-E108)</f>
        <v>0</v>
      </c>
      <c r="N108" s="9">
        <f>SUM(J108-F108)</f>
        <v>710495.56</v>
      </c>
      <c r="O108" s="10" t="e">
        <f t="shared" si="55"/>
        <v>#DIV/0!</v>
      </c>
    </row>
    <row r="109" spans="1:15" s="1" customFormat="1" ht="49.5" customHeight="1" outlineLevel="2">
      <c r="A109" s="3" t="s">
        <v>211</v>
      </c>
      <c r="B109" s="4" t="s">
        <v>212</v>
      </c>
      <c r="C109" s="5">
        <f>SUM(C110)</f>
        <v>595000</v>
      </c>
      <c r="D109" s="5">
        <f aca="true" t="shared" si="57" ref="D109:N110">SUM(D110)</f>
        <v>0</v>
      </c>
      <c r="E109" s="5">
        <f t="shared" si="57"/>
        <v>0</v>
      </c>
      <c r="F109" s="5">
        <f t="shared" si="57"/>
        <v>595000</v>
      </c>
      <c r="G109" s="5">
        <f>SUM(G110)</f>
        <v>680000</v>
      </c>
      <c r="H109" s="5">
        <f t="shared" si="57"/>
        <v>0</v>
      </c>
      <c r="I109" s="5">
        <f t="shared" si="57"/>
        <v>0</v>
      </c>
      <c r="J109" s="5">
        <f t="shared" si="57"/>
        <v>680000</v>
      </c>
      <c r="K109" s="5">
        <f>SUM(K110)</f>
        <v>85000</v>
      </c>
      <c r="L109" s="5">
        <f t="shared" si="57"/>
        <v>0</v>
      </c>
      <c r="M109" s="5">
        <f t="shared" si="57"/>
        <v>0</v>
      </c>
      <c r="N109" s="5">
        <f t="shared" si="57"/>
        <v>85000</v>
      </c>
      <c r="O109" s="6">
        <f t="shared" si="55"/>
        <v>114.28571428571428</v>
      </c>
    </row>
    <row r="110" spans="1:15" s="1" customFormat="1" ht="47.25" customHeight="1" outlineLevel="4">
      <c r="A110" s="7" t="s">
        <v>213</v>
      </c>
      <c r="B110" s="8" t="s">
        <v>214</v>
      </c>
      <c r="C110" s="9">
        <f>SUM(C111)</f>
        <v>595000</v>
      </c>
      <c r="D110" s="9">
        <f t="shared" si="57"/>
        <v>0</v>
      </c>
      <c r="E110" s="9">
        <f t="shared" si="57"/>
        <v>0</v>
      </c>
      <c r="F110" s="9">
        <f t="shared" si="57"/>
        <v>595000</v>
      </c>
      <c r="G110" s="9">
        <f>SUM(G111)</f>
        <v>680000</v>
      </c>
      <c r="H110" s="9">
        <f t="shared" si="57"/>
        <v>0</v>
      </c>
      <c r="I110" s="9">
        <f t="shared" si="57"/>
        <v>0</v>
      </c>
      <c r="J110" s="9">
        <f t="shared" si="57"/>
        <v>680000</v>
      </c>
      <c r="K110" s="9">
        <f>SUM(K111)</f>
        <v>85000</v>
      </c>
      <c r="L110" s="9">
        <f t="shared" si="57"/>
        <v>0</v>
      </c>
      <c r="M110" s="9">
        <f t="shared" si="57"/>
        <v>0</v>
      </c>
      <c r="N110" s="9">
        <f t="shared" si="57"/>
        <v>85000</v>
      </c>
      <c r="O110" s="10">
        <f t="shared" si="55"/>
        <v>114.28571428571428</v>
      </c>
    </row>
    <row r="111" spans="1:15" s="1" customFormat="1" ht="80.25" customHeight="1" outlineLevel="6">
      <c r="A111" s="7" t="s">
        <v>215</v>
      </c>
      <c r="B111" s="8" t="s">
        <v>216</v>
      </c>
      <c r="C111" s="9">
        <f>SUM(D111:F111)</f>
        <v>595000</v>
      </c>
      <c r="D111" s="9"/>
      <c r="E111" s="9"/>
      <c r="F111" s="9">
        <v>595000</v>
      </c>
      <c r="G111" s="9">
        <f>SUM(H111:J111)</f>
        <v>680000</v>
      </c>
      <c r="H111" s="9"/>
      <c r="I111" s="9"/>
      <c r="J111" s="9">
        <v>680000</v>
      </c>
      <c r="K111" s="9">
        <f>SUM(L111:N111)</f>
        <v>85000</v>
      </c>
      <c r="L111" s="9">
        <f>SUM(H111-D111)</f>
        <v>0</v>
      </c>
      <c r="M111" s="9">
        <f>SUM(I111-E111)</f>
        <v>0</v>
      </c>
      <c r="N111" s="9">
        <f>SUM(J111-F111)</f>
        <v>85000</v>
      </c>
      <c r="O111" s="10">
        <f t="shared" si="55"/>
        <v>114.28571428571428</v>
      </c>
    </row>
    <row r="112" spans="1:15" s="1" customFormat="1" ht="66" customHeight="1" outlineLevel="6">
      <c r="A112" s="25" t="s">
        <v>217</v>
      </c>
      <c r="B112" s="16" t="s">
        <v>218</v>
      </c>
      <c r="C112" s="5">
        <f>SUM(C113)</f>
        <v>265886.87</v>
      </c>
      <c r="D112" s="5">
        <f aca="true" t="shared" si="58" ref="D112:N114">SUM(D113)</f>
        <v>0</v>
      </c>
      <c r="E112" s="5">
        <f t="shared" si="58"/>
        <v>0</v>
      </c>
      <c r="F112" s="5">
        <f t="shared" si="58"/>
        <v>265886.87</v>
      </c>
      <c r="G112" s="5">
        <f t="shared" si="58"/>
        <v>0</v>
      </c>
      <c r="H112" s="5">
        <f t="shared" si="58"/>
        <v>0</v>
      </c>
      <c r="I112" s="5">
        <f t="shared" si="58"/>
        <v>0</v>
      </c>
      <c r="J112" s="5">
        <f t="shared" si="58"/>
        <v>0</v>
      </c>
      <c r="K112" s="5">
        <f t="shared" si="58"/>
        <v>-265886.87</v>
      </c>
      <c r="L112" s="5">
        <f t="shared" si="58"/>
        <v>0</v>
      </c>
      <c r="M112" s="5">
        <f t="shared" si="58"/>
        <v>0</v>
      </c>
      <c r="N112" s="5">
        <f t="shared" si="58"/>
        <v>-265886.87</v>
      </c>
      <c r="O112" s="6">
        <f t="shared" si="55"/>
        <v>0</v>
      </c>
    </row>
    <row r="113" spans="1:15" s="1" customFormat="1" ht="80.25" customHeight="1" outlineLevel="6">
      <c r="A113" s="25" t="s">
        <v>219</v>
      </c>
      <c r="B113" s="16" t="s">
        <v>220</v>
      </c>
      <c r="C113" s="5">
        <f>SUM(C114)</f>
        <v>265886.87</v>
      </c>
      <c r="D113" s="5">
        <f t="shared" si="58"/>
        <v>0</v>
      </c>
      <c r="E113" s="5">
        <f t="shared" si="58"/>
        <v>0</v>
      </c>
      <c r="F113" s="5">
        <f t="shared" si="58"/>
        <v>265886.87</v>
      </c>
      <c r="G113" s="5">
        <f t="shared" si="58"/>
        <v>0</v>
      </c>
      <c r="H113" s="5">
        <f t="shared" si="58"/>
        <v>0</v>
      </c>
      <c r="I113" s="5">
        <f t="shared" si="58"/>
        <v>0</v>
      </c>
      <c r="J113" s="5">
        <f t="shared" si="58"/>
        <v>0</v>
      </c>
      <c r="K113" s="5">
        <f t="shared" si="58"/>
        <v>-265886.87</v>
      </c>
      <c r="L113" s="5">
        <f t="shared" si="58"/>
        <v>0</v>
      </c>
      <c r="M113" s="5">
        <f t="shared" si="58"/>
        <v>0</v>
      </c>
      <c r="N113" s="5">
        <f t="shared" si="58"/>
        <v>-265886.87</v>
      </c>
      <c r="O113" s="6">
        <f t="shared" si="55"/>
        <v>0</v>
      </c>
    </row>
    <row r="114" spans="1:15" s="1" customFormat="1" ht="61.5" customHeight="1" outlineLevel="6">
      <c r="A114" s="11" t="s">
        <v>221</v>
      </c>
      <c r="B114" s="12" t="s">
        <v>222</v>
      </c>
      <c r="C114" s="9">
        <f>SUM(C115)</f>
        <v>265886.87</v>
      </c>
      <c r="D114" s="9">
        <f t="shared" si="58"/>
        <v>0</v>
      </c>
      <c r="E114" s="9">
        <f t="shared" si="58"/>
        <v>0</v>
      </c>
      <c r="F114" s="9">
        <f t="shared" si="58"/>
        <v>265886.87</v>
      </c>
      <c r="G114" s="9">
        <f t="shared" si="58"/>
        <v>0</v>
      </c>
      <c r="H114" s="9">
        <f t="shared" si="58"/>
        <v>0</v>
      </c>
      <c r="I114" s="9">
        <f t="shared" si="58"/>
        <v>0</v>
      </c>
      <c r="J114" s="9">
        <f t="shared" si="58"/>
        <v>0</v>
      </c>
      <c r="K114" s="9">
        <f t="shared" si="58"/>
        <v>-265886.87</v>
      </c>
      <c r="L114" s="9">
        <f t="shared" si="58"/>
        <v>0</v>
      </c>
      <c r="M114" s="9">
        <f t="shared" si="58"/>
        <v>0</v>
      </c>
      <c r="N114" s="9">
        <f t="shared" si="58"/>
        <v>-265886.87</v>
      </c>
      <c r="O114" s="10">
        <f t="shared" si="55"/>
        <v>0</v>
      </c>
    </row>
    <row r="115" spans="1:15" s="1" customFormat="1" ht="65.25" customHeight="1" outlineLevel="6">
      <c r="A115" s="11" t="s">
        <v>223</v>
      </c>
      <c r="B115" s="12" t="s">
        <v>224</v>
      </c>
      <c r="C115" s="9">
        <f>SUM(D115:F115)</f>
        <v>265886.87</v>
      </c>
      <c r="D115" s="9"/>
      <c r="E115" s="9"/>
      <c r="F115" s="9">
        <v>265886.87</v>
      </c>
      <c r="G115" s="9">
        <f>SUM(H115:J115)</f>
        <v>0</v>
      </c>
      <c r="H115" s="9"/>
      <c r="I115" s="9"/>
      <c r="J115" s="9"/>
      <c r="K115" s="9">
        <f>SUM(L115:N115)</f>
        <v>-265886.87</v>
      </c>
      <c r="L115" s="9">
        <f>SUM(H115-D115)</f>
        <v>0</v>
      </c>
      <c r="M115" s="9">
        <f>SUM(I115-E115)</f>
        <v>0</v>
      </c>
      <c r="N115" s="9">
        <f>SUM(J115-F115)</f>
        <v>-265886.87</v>
      </c>
      <c r="O115" s="10">
        <f t="shared" si="55"/>
        <v>0</v>
      </c>
    </row>
    <row r="116" spans="1:15" s="1" customFormat="1" ht="77.25" customHeight="1" outlineLevel="1">
      <c r="A116" s="3" t="s">
        <v>225</v>
      </c>
      <c r="B116" s="4" t="s">
        <v>226</v>
      </c>
      <c r="C116" s="5">
        <f>SUM(C117)</f>
        <v>2842497.74</v>
      </c>
      <c r="D116" s="5">
        <f aca="true" t="shared" si="59" ref="D116:N116">SUM(D117)</f>
        <v>0</v>
      </c>
      <c r="E116" s="5">
        <f t="shared" si="59"/>
        <v>0</v>
      </c>
      <c r="F116" s="5">
        <f t="shared" si="59"/>
        <v>2842497.74</v>
      </c>
      <c r="G116" s="5">
        <f t="shared" si="59"/>
        <v>2696215.39</v>
      </c>
      <c r="H116" s="5">
        <f t="shared" si="59"/>
        <v>0</v>
      </c>
      <c r="I116" s="5">
        <f t="shared" si="59"/>
        <v>0</v>
      </c>
      <c r="J116" s="5">
        <f t="shared" si="59"/>
        <v>2696215.39</v>
      </c>
      <c r="K116" s="5">
        <f t="shared" si="59"/>
        <v>-146282.3500000001</v>
      </c>
      <c r="L116" s="5">
        <f t="shared" si="59"/>
        <v>0</v>
      </c>
      <c r="M116" s="5">
        <f t="shared" si="59"/>
        <v>0</v>
      </c>
      <c r="N116" s="5">
        <f t="shared" si="59"/>
        <v>-146282.3500000001</v>
      </c>
      <c r="O116" s="6">
        <f t="shared" si="55"/>
        <v>94.85373909215491</v>
      </c>
    </row>
    <row r="117" spans="1:15" s="1" customFormat="1" ht="47.25" customHeight="1" outlineLevel="2">
      <c r="A117" s="3" t="s">
        <v>227</v>
      </c>
      <c r="B117" s="4" t="s">
        <v>228</v>
      </c>
      <c r="C117" s="5">
        <f>SUM(C118)</f>
        <v>2842497.74</v>
      </c>
      <c r="D117" s="5">
        <f aca="true" t="shared" si="60" ref="D117:N118">SUM(D118)</f>
        <v>0</v>
      </c>
      <c r="E117" s="5">
        <f t="shared" si="60"/>
        <v>0</v>
      </c>
      <c r="F117" s="5">
        <f t="shared" si="60"/>
        <v>2842497.74</v>
      </c>
      <c r="G117" s="5">
        <f>SUM(G118)</f>
        <v>2696215.39</v>
      </c>
      <c r="H117" s="5">
        <f t="shared" si="60"/>
        <v>0</v>
      </c>
      <c r="I117" s="5">
        <f t="shared" si="60"/>
        <v>0</v>
      </c>
      <c r="J117" s="5">
        <f t="shared" si="60"/>
        <v>2696215.39</v>
      </c>
      <c r="K117" s="5">
        <f>SUM(K118)</f>
        <v>-146282.3500000001</v>
      </c>
      <c r="L117" s="5">
        <f t="shared" si="60"/>
        <v>0</v>
      </c>
      <c r="M117" s="5">
        <f t="shared" si="60"/>
        <v>0</v>
      </c>
      <c r="N117" s="5">
        <f t="shared" si="60"/>
        <v>-146282.3500000001</v>
      </c>
      <c r="O117" s="6">
        <f t="shared" si="55"/>
        <v>94.85373909215491</v>
      </c>
    </row>
    <row r="118" spans="1:15" s="1" customFormat="1" ht="64.5" customHeight="1" outlineLevel="4">
      <c r="A118" s="7" t="s">
        <v>89</v>
      </c>
      <c r="B118" s="8" t="s">
        <v>229</v>
      </c>
      <c r="C118" s="9">
        <f>SUM(C119)</f>
        <v>2842497.74</v>
      </c>
      <c r="D118" s="9">
        <f t="shared" si="60"/>
        <v>0</v>
      </c>
      <c r="E118" s="9">
        <f t="shared" si="60"/>
        <v>0</v>
      </c>
      <c r="F118" s="9">
        <f t="shared" si="60"/>
        <v>2842497.74</v>
      </c>
      <c r="G118" s="9">
        <f>SUM(G119)</f>
        <v>2696215.39</v>
      </c>
      <c r="H118" s="9">
        <f t="shared" si="60"/>
        <v>0</v>
      </c>
      <c r="I118" s="9">
        <f t="shared" si="60"/>
        <v>0</v>
      </c>
      <c r="J118" s="9">
        <f t="shared" si="60"/>
        <v>2696215.39</v>
      </c>
      <c r="K118" s="9">
        <f>SUM(K119)</f>
        <v>-146282.3500000001</v>
      </c>
      <c r="L118" s="9">
        <f t="shared" si="60"/>
        <v>0</v>
      </c>
      <c r="M118" s="9">
        <f t="shared" si="60"/>
        <v>0</v>
      </c>
      <c r="N118" s="9">
        <f t="shared" si="60"/>
        <v>-146282.3500000001</v>
      </c>
      <c r="O118" s="10">
        <f t="shared" si="55"/>
        <v>94.85373909215491</v>
      </c>
    </row>
    <row r="119" spans="1:15" s="1" customFormat="1" ht="48.75" customHeight="1" outlineLevel="6">
      <c r="A119" s="7" t="s">
        <v>230</v>
      </c>
      <c r="B119" s="8" t="s">
        <v>231</v>
      </c>
      <c r="C119" s="9">
        <f>SUM(D119:F119)</f>
        <v>2842497.74</v>
      </c>
      <c r="D119" s="9"/>
      <c r="E119" s="9"/>
      <c r="F119" s="9">
        <v>2842497.74</v>
      </c>
      <c r="G119" s="9">
        <f>SUM(H119:J119)</f>
        <v>2696215.39</v>
      </c>
      <c r="H119" s="9"/>
      <c r="I119" s="9"/>
      <c r="J119" s="9">
        <v>2696215.39</v>
      </c>
      <c r="K119" s="9">
        <f>SUM(L119:N119)</f>
        <v>-146282.3500000001</v>
      </c>
      <c r="L119" s="9">
        <f>SUM(H119-D119)</f>
        <v>0</v>
      </c>
      <c r="M119" s="9">
        <f>SUM(I119-E119)</f>
        <v>0</v>
      </c>
      <c r="N119" s="9">
        <f>SUM(J119-F119)</f>
        <v>-146282.3500000001</v>
      </c>
      <c r="O119" s="10">
        <f t="shared" si="55"/>
        <v>94.85373909215491</v>
      </c>
    </row>
    <row r="120" spans="1:15" s="1" customFormat="1" ht="63.75" customHeight="1" outlineLevel="1">
      <c r="A120" s="3" t="s">
        <v>232</v>
      </c>
      <c r="B120" s="4" t="s">
        <v>233</v>
      </c>
      <c r="C120" s="5">
        <f>SUM(C121+C125+C128+C136+C140+C144)</f>
        <v>14307462.690000001</v>
      </c>
      <c r="D120" s="5">
        <f aca="true" t="shared" si="61" ref="D120:J120">SUM(D121+D125+D128+D136+D140+D144)</f>
        <v>0</v>
      </c>
      <c r="E120" s="5">
        <f t="shared" si="61"/>
        <v>0</v>
      </c>
      <c r="F120" s="5">
        <f t="shared" si="61"/>
        <v>14307462.690000001</v>
      </c>
      <c r="G120" s="5">
        <f t="shared" si="61"/>
        <v>14381470.94</v>
      </c>
      <c r="H120" s="5">
        <f t="shared" si="61"/>
        <v>0</v>
      </c>
      <c r="I120" s="5">
        <f t="shared" si="61"/>
        <v>0</v>
      </c>
      <c r="J120" s="5">
        <f t="shared" si="61"/>
        <v>14381470.94</v>
      </c>
      <c r="K120" s="5">
        <f>SUM(K121+K125+K128+K136+K140+K144)</f>
        <v>74008.2499999997</v>
      </c>
      <c r="L120" s="5">
        <f>SUM(L121+L125+L128+L136+L140+L144)</f>
        <v>0</v>
      </c>
      <c r="M120" s="5">
        <f>SUM(M121+M125+M128+M136+M140+M144)</f>
        <v>0</v>
      </c>
      <c r="N120" s="5">
        <f>SUM(N121+N125+N128+N136+N140+N144)</f>
        <v>74008.2499999997</v>
      </c>
      <c r="O120" s="6">
        <f t="shared" si="55"/>
        <v>100.51727026380244</v>
      </c>
    </row>
    <row r="121" spans="1:15" s="1" customFormat="1" ht="34.5" customHeight="1" outlineLevel="2">
      <c r="A121" s="3" t="s">
        <v>234</v>
      </c>
      <c r="B121" s="4" t="s">
        <v>235</v>
      </c>
      <c r="C121" s="5">
        <f aca="true" t="shared" si="62" ref="C121:J121">SUM(C122)</f>
        <v>42704</v>
      </c>
      <c r="D121" s="5">
        <f t="shared" si="62"/>
        <v>0</v>
      </c>
      <c r="E121" s="5">
        <f t="shared" si="62"/>
        <v>0</v>
      </c>
      <c r="F121" s="5">
        <f t="shared" si="62"/>
        <v>42704</v>
      </c>
      <c r="G121" s="5">
        <f t="shared" si="62"/>
        <v>35422</v>
      </c>
      <c r="H121" s="5">
        <f t="shared" si="62"/>
        <v>0</v>
      </c>
      <c r="I121" s="5">
        <f t="shared" si="62"/>
        <v>0</v>
      </c>
      <c r="J121" s="5">
        <f t="shared" si="62"/>
        <v>35422</v>
      </c>
      <c r="K121" s="5">
        <f>SUM(K122)</f>
        <v>-7282</v>
      </c>
      <c r="L121" s="5">
        <f>SUM(L122)</f>
        <v>0</v>
      </c>
      <c r="M121" s="5">
        <f>SUM(M122)</f>
        <v>0</v>
      </c>
      <c r="N121" s="5">
        <f>SUM(N122)</f>
        <v>-7282</v>
      </c>
      <c r="O121" s="6">
        <f t="shared" si="55"/>
        <v>82.94773323342076</v>
      </c>
    </row>
    <row r="122" spans="1:15" s="1" customFormat="1" ht="32.25" customHeight="1" outlineLevel="4">
      <c r="A122" s="7" t="s">
        <v>97</v>
      </c>
      <c r="B122" s="8" t="s">
        <v>236</v>
      </c>
      <c r="C122" s="9">
        <f aca="true" t="shared" si="63" ref="C122:J122">SUM(C123:C124)</f>
        <v>42704</v>
      </c>
      <c r="D122" s="9">
        <f t="shared" si="63"/>
        <v>0</v>
      </c>
      <c r="E122" s="9">
        <f t="shared" si="63"/>
        <v>0</v>
      </c>
      <c r="F122" s="9">
        <f t="shared" si="63"/>
        <v>42704</v>
      </c>
      <c r="G122" s="9">
        <f t="shared" si="63"/>
        <v>35422</v>
      </c>
      <c r="H122" s="9">
        <f t="shared" si="63"/>
        <v>0</v>
      </c>
      <c r="I122" s="9">
        <f t="shared" si="63"/>
        <v>0</v>
      </c>
      <c r="J122" s="9">
        <f t="shared" si="63"/>
        <v>35422</v>
      </c>
      <c r="K122" s="9">
        <f>SUM(K123:K124)</f>
        <v>-7282</v>
      </c>
      <c r="L122" s="9">
        <f>SUM(L123:L124)</f>
        <v>0</v>
      </c>
      <c r="M122" s="9">
        <f>SUM(M123:M124)</f>
        <v>0</v>
      </c>
      <c r="N122" s="9">
        <f>SUM(N123:N124)</f>
        <v>-7282</v>
      </c>
      <c r="O122" s="10">
        <f t="shared" si="55"/>
        <v>82.94773323342076</v>
      </c>
    </row>
    <row r="123" spans="1:15" s="1" customFormat="1" ht="45.75" customHeight="1" outlineLevel="6">
      <c r="A123" s="7" t="s">
        <v>237</v>
      </c>
      <c r="B123" s="8" t="s">
        <v>238</v>
      </c>
      <c r="C123" s="9">
        <f>SUM(D123:F123)</f>
        <v>22624</v>
      </c>
      <c r="D123" s="9"/>
      <c r="E123" s="9"/>
      <c r="F123" s="9">
        <v>22624</v>
      </c>
      <c r="G123" s="9">
        <f>SUM(H123:J123)</f>
        <v>22332</v>
      </c>
      <c r="H123" s="9"/>
      <c r="I123" s="9"/>
      <c r="J123" s="9">
        <v>22332</v>
      </c>
      <c r="K123" s="9">
        <f>SUM(L123:N123)</f>
        <v>-292</v>
      </c>
      <c r="L123" s="9">
        <f aca="true" t="shared" si="64" ref="L123:N124">SUM(H123-D123)</f>
        <v>0</v>
      </c>
      <c r="M123" s="9">
        <f t="shared" si="64"/>
        <v>0</v>
      </c>
      <c r="N123" s="9">
        <f t="shared" si="64"/>
        <v>-292</v>
      </c>
      <c r="O123" s="10">
        <f t="shared" si="55"/>
        <v>98.70933521923621</v>
      </c>
    </row>
    <row r="124" spans="1:15" s="1" customFormat="1" ht="65.25" customHeight="1" outlineLevel="6">
      <c r="A124" s="7" t="s">
        <v>239</v>
      </c>
      <c r="B124" s="8" t="s">
        <v>240</v>
      </c>
      <c r="C124" s="9">
        <f>SUM(D124:F124)</f>
        <v>20080</v>
      </c>
      <c r="D124" s="9"/>
      <c r="E124" s="9"/>
      <c r="F124" s="9">
        <v>20080</v>
      </c>
      <c r="G124" s="9">
        <f>SUM(H124:J124)</f>
        <v>13090</v>
      </c>
      <c r="H124" s="9"/>
      <c r="I124" s="9"/>
      <c r="J124" s="9">
        <v>13090</v>
      </c>
      <c r="K124" s="9">
        <f>SUM(L124:N124)</f>
        <v>-6990</v>
      </c>
      <c r="L124" s="9">
        <f t="shared" si="64"/>
        <v>0</v>
      </c>
      <c r="M124" s="9">
        <f t="shared" si="64"/>
        <v>0</v>
      </c>
      <c r="N124" s="9">
        <f t="shared" si="64"/>
        <v>-6990</v>
      </c>
      <c r="O124" s="10">
        <f t="shared" si="55"/>
        <v>65.18924302788844</v>
      </c>
    </row>
    <row r="125" spans="1:15" s="1" customFormat="1" ht="35.25" customHeight="1" outlineLevel="2">
      <c r="A125" s="3" t="s">
        <v>241</v>
      </c>
      <c r="B125" s="4" t="s">
        <v>242</v>
      </c>
      <c r="C125" s="5">
        <f>SUM(C126)</f>
        <v>734301.99</v>
      </c>
      <c r="D125" s="5">
        <f aca="true" t="shared" si="65" ref="D125:N126">SUM(D126)</f>
        <v>0</v>
      </c>
      <c r="E125" s="5">
        <f t="shared" si="65"/>
        <v>0</v>
      </c>
      <c r="F125" s="5">
        <f t="shared" si="65"/>
        <v>734301.99</v>
      </c>
      <c r="G125" s="5">
        <f>SUM(G126)</f>
        <v>726953.13</v>
      </c>
      <c r="H125" s="5">
        <f t="shared" si="65"/>
        <v>0</v>
      </c>
      <c r="I125" s="5">
        <f t="shared" si="65"/>
        <v>0</v>
      </c>
      <c r="J125" s="5">
        <f t="shared" si="65"/>
        <v>726953.13</v>
      </c>
      <c r="K125" s="5">
        <f>SUM(K126)</f>
        <v>-7348.859999999986</v>
      </c>
      <c r="L125" s="5">
        <f t="shared" si="65"/>
        <v>0</v>
      </c>
      <c r="M125" s="5">
        <f t="shared" si="65"/>
        <v>0</v>
      </c>
      <c r="N125" s="5">
        <f t="shared" si="65"/>
        <v>-7348.859999999986</v>
      </c>
      <c r="O125" s="6">
        <f t="shared" si="55"/>
        <v>98.99920467327074</v>
      </c>
    </row>
    <row r="126" spans="1:15" s="1" customFormat="1" ht="33" customHeight="1" outlineLevel="4">
      <c r="A126" s="7" t="s">
        <v>243</v>
      </c>
      <c r="B126" s="8" t="s">
        <v>244</v>
      </c>
      <c r="C126" s="9">
        <f>SUM(C127)</f>
        <v>734301.99</v>
      </c>
      <c r="D126" s="9">
        <f t="shared" si="65"/>
        <v>0</v>
      </c>
      <c r="E126" s="9">
        <f t="shared" si="65"/>
        <v>0</v>
      </c>
      <c r="F126" s="9">
        <f t="shared" si="65"/>
        <v>734301.99</v>
      </c>
      <c r="G126" s="9">
        <f>SUM(G127)</f>
        <v>726953.13</v>
      </c>
      <c r="H126" s="9">
        <f t="shared" si="65"/>
        <v>0</v>
      </c>
      <c r="I126" s="9">
        <f t="shared" si="65"/>
        <v>0</v>
      </c>
      <c r="J126" s="9">
        <f t="shared" si="65"/>
        <v>726953.13</v>
      </c>
      <c r="K126" s="9">
        <f>SUM(K127)</f>
        <v>-7348.859999999986</v>
      </c>
      <c r="L126" s="9">
        <f t="shared" si="65"/>
        <v>0</v>
      </c>
      <c r="M126" s="9">
        <f t="shared" si="65"/>
        <v>0</v>
      </c>
      <c r="N126" s="9">
        <f t="shared" si="65"/>
        <v>-7348.859999999986</v>
      </c>
      <c r="O126" s="10">
        <f t="shared" si="55"/>
        <v>98.99920467327074</v>
      </c>
    </row>
    <row r="127" spans="1:15" s="1" customFormat="1" ht="66" customHeight="1" outlineLevel="6">
      <c r="A127" s="7" t="s">
        <v>245</v>
      </c>
      <c r="B127" s="8" t="s">
        <v>246</v>
      </c>
      <c r="C127" s="9">
        <f>SUM(D127:F127)</f>
        <v>734301.99</v>
      </c>
      <c r="D127" s="9"/>
      <c r="E127" s="9"/>
      <c r="F127" s="9">
        <v>734301.99</v>
      </c>
      <c r="G127" s="9">
        <f>SUM(H127:J127)</f>
        <v>726953.13</v>
      </c>
      <c r="H127" s="9"/>
      <c r="I127" s="9"/>
      <c r="J127" s="9">
        <v>726953.13</v>
      </c>
      <c r="K127" s="9">
        <f>SUM(L127:N127)</f>
        <v>-7348.859999999986</v>
      </c>
      <c r="L127" s="9">
        <f>SUM(H127-D127)</f>
        <v>0</v>
      </c>
      <c r="M127" s="9">
        <f>SUM(I127-E127)</f>
        <v>0</v>
      </c>
      <c r="N127" s="9">
        <f>SUM(J127-F127)</f>
        <v>-7348.859999999986</v>
      </c>
      <c r="O127" s="10">
        <f t="shared" si="55"/>
        <v>98.99920467327074</v>
      </c>
    </row>
    <row r="128" spans="1:15" s="1" customFormat="1" ht="48" customHeight="1" outlineLevel="2">
      <c r="A128" s="3" t="s">
        <v>247</v>
      </c>
      <c r="B128" s="4" t="s">
        <v>248</v>
      </c>
      <c r="C128" s="5">
        <f aca="true" t="shared" si="66" ref="C128:J128">SUM(C129+C132+C134)</f>
        <v>117547.1</v>
      </c>
      <c r="D128" s="5">
        <f t="shared" si="66"/>
        <v>0</v>
      </c>
      <c r="E128" s="5">
        <f t="shared" si="66"/>
        <v>0</v>
      </c>
      <c r="F128" s="5">
        <f t="shared" si="66"/>
        <v>117547.1</v>
      </c>
      <c r="G128" s="5">
        <f t="shared" si="66"/>
        <v>163140.24</v>
      </c>
      <c r="H128" s="5">
        <f t="shared" si="66"/>
        <v>0</v>
      </c>
      <c r="I128" s="5">
        <f t="shared" si="66"/>
        <v>0</v>
      </c>
      <c r="J128" s="5">
        <f t="shared" si="66"/>
        <v>163140.24</v>
      </c>
      <c r="K128" s="5">
        <f>SUM(K129+K132+K134)</f>
        <v>45593.14</v>
      </c>
      <c r="L128" s="5">
        <f>SUM(L129+L132+L134)</f>
        <v>0</v>
      </c>
      <c r="M128" s="5">
        <f>SUM(M129+M132+M134)</f>
        <v>0</v>
      </c>
      <c r="N128" s="5">
        <f>SUM(N129+N132+N134)</f>
        <v>45593.14</v>
      </c>
      <c r="O128" s="6">
        <f t="shared" si="55"/>
        <v>138.7871244803147</v>
      </c>
    </row>
    <row r="129" spans="1:15" s="1" customFormat="1" ht="49.5" customHeight="1" outlineLevel="4">
      <c r="A129" s="7" t="s">
        <v>249</v>
      </c>
      <c r="B129" s="8" t="s">
        <v>250</v>
      </c>
      <c r="C129" s="9">
        <f aca="true" t="shared" si="67" ref="C129:J129">SUM(C130:C131)</f>
        <v>104240.1</v>
      </c>
      <c r="D129" s="9">
        <f t="shared" si="67"/>
        <v>0</v>
      </c>
      <c r="E129" s="9">
        <f t="shared" si="67"/>
        <v>0</v>
      </c>
      <c r="F129" s="9">
        <f t="shared" si="67"/>
        <v>104240.1</v>
      </c>
      <c r="G129" s="9">
        <f t="shared" si="67"/>
        <v>55969.24</v>
      </c>
      <c r="H129" s="9">
        <f t="shared" si="67"/>
        <v>0</v>
      </c>
      <c r="I129" s="9">
        <f t="shared" si="67"/>
        <v>0</v>
      </c>
      <c r="J129" s="9">
        <f t="shared" si="67"/>
        <v>55969.24</v>
      </c>
      <c r="K129" s="9">
        <f>SUM(K130:K131)</f>
        <v>-48270.86</v>
      </c>
      <c r="L129" s="9">
        <f>SUM(L130:L131)</f>
        <v>0</v>
      </c>
      <c r="M129" s="9">
        <f>SUM(M130:M131)</f>
        <v>0</v>
      </c>
      <c r="N129" s="9">
        <f>SUM(N130:N131)</f>
        <v>-48270.86</v>
      </c>
      <c r="O129" s="10">
        <f t="shared" si="55"/>
        <v>53.69261925113271</v>
      </c>
    </row>
    <row r="130" spans="1:15" s="1" customFormat="1" ht="81" customHeight="1" outlineLevel="6">
      <c r="A130" s="7" t="s">
        <v>251</v>
      </c>
      <c r="B130" s="8" t="s">
        <v>252</v>
      </c>
      <c r="C130" s="9">
        <f>SUM(D130:F130)</f>
        <v>58140.1</v>
      </c>
      <c r="D130" s="9"/>
      <c r="E130" s="9"/>
      <c r="F130" s="9">
        <v>58140.1</v>
      </c>
      <c r="G130" s="9">
        <f>SUM(H130:J130)</f>
        <v>50369.24</v>
      </c>
      <c r="H130" s="9"/>
      <c r="I130" s="9"/>
      <c r="J130" s="9">
        <v>50369.24</v>
      </c>
      <c r="K130" s="9">
        <f>SUM(L130:N130)</f>
        <v>-7770.860000000001</v>
      </c>
      <c r="L130" s="9">
        <f aca="true" t="shared" si="68" ref="L130:N131">SUM(H130-D130)</f>
        <v>0</v>
      </c>
      <c r="M130" s="9">
        <f t="shared" si="68"/>
        <v>0</v>
      </c>
      <c r="N130" s="9">
        <f t="shared" si="68"/>
        <v>-7770.860000000001</v>
      </c>
      <c r="O130" s="10">
        <f t="shared" si="55"/>
        <v>86.63425071508306</v>
      </c>
    </row>
    <row r="131" spans="1:15" s="1" customFormat="1" ht="30" customHeight="1" outlineLevel="6">
      <c r="A131" s="7" t="s">
        <v>253</v>
      </c>
      <c r="B131" s="8" t="s">
        <v>254</v>
      </c>
      <c r="C131" s="9">
        <f>SUM(D131:F131)</f>
        <v>46100</v>
      </c>
      <c r="D131" s="9"/>
      <c r="E131" s="9"/>
      <c r="F131" s="9">
        <v>46100</v>
      </c>
      <c r="G131" s="9">
        <f>SUM(H131:J131)</f>
        <v>5600</v>
      </c>
      <c r="H131" s="9"/>
      <c r="I131" s="9"/>
      <c r="J131" s="9">
        <v>5600</v>
      </c>
      <c r="K131" s="9">
        <f>SUM(L131:N131)</f>
        <v>-40500</v>
      </c>
      <c r="L131" s="9">
        <f t="shared" si="68"/>
        <v>0</v>
      </c>
      <c r="M131" s="9">
        <f t="shared" si="68"/>
        <v>0</v>
      </c>
      <c r="N131" s="9">
        <f t="shared" si="68"/>
        <v>-40500</v>
      </c>
      <c r="O131" s="10">
        <f t="shared" si="55"/>
        <v>12.147505422993492</v>
      </c>
    </row>
    <row r="132" spans="1:15" s="1" customFormat="1" ht="46.5" customHeight="1" outlineLevel="4">
      <c r="A132" s="7" t="s">
        <v>255</v>
      </c>
      <c r="B132" s="8" t="s">
        <v>256</v>
      </c>
      <c r="C132" s="9">
        <f aca="true" t="shared" si="69" ref="C132:J132">SUM(C133)</f>
        <v>13307</v>
      </c>
      <c r="D132" s="9">
        <f t="shared" si="69"/>
        <v>0</v>
      </c>
      <c r="E132" s="9">
        <f t="shared" si="69"/>
        <v>0</v>
      </c>
      <c r="F132" s="9">
        <f t="shared" si="69"/>
        <v>13307</v>
      </c>
      <c r="G132" s="9">
        <f t="shared" si="69"/>
        <v>6471</v>
      </c>
      <c r="H132" s="9">
        <f t="shared" si="69"/>
        <v>0</v>
      </c>
      <c r="I132" s="9">
        <f t="shared" si="69"/>
        <v>0</v>
      </c>
      <c r="J132" s="9">
        <f t="shared" si="69"/>
        <v>6471</v>
      </c>
      <c r="K132" s="9">
        <f>SUM(K133)</f>
        <v>-6836</v>
      </c>
      <c r="L132" s="9">
        <f>SUM(L133)</f>
        <v>0</v>
      </c>
      <c r="M132" s="9">
        <f>SUM(M133)</f>
        <v>0</v>
      </c>
      <c r="N132" s="9">
        <f>SUM(N133)</f>
        <v>-6836</v>
      </c>
      <c r="O132" s="10">
        <f t="shared" si="55"/>
        <v>48.62854136920418</v>
      </c>
    </row>
    <row r="133" spans="1:15" s="1" customFormat="1" ht="15" customHeight="1" outlineLevel="6">
      <c r="A133" s="7" t="s">
        <v>257</v>
      </c>
      <c r="B133" s="8" t="s">
        <v>258</v>
      </c>
      <c r="C133" s="9">
        <f>SUM(D133:F133)</f>
        <v>13307</v>
      </c>
      <c r="D133" s="9"/>
      <c r="E133" s="9"/>
      <c r="F133" s="9">
        <v>13307</v>
      </c>
      <c r="G133" s="9">
        <f>SUM(H133:J133)</f>
        <v>6471</v>
      </c>
      <c r="H133" s="9"/>
      <c r="I133" s="9"/>
      <c r="J133" s="9">
        <v>6471</v>
      </c>
      <c r="K133" s="9">
        <f>SUM(L133:N133)</f>
        <v>-6836</v>
      </c>
      <c r="L133" s="9">
        <f>SUM(H133-D133)</f>
        <v>0</v>
      </c>
      <c r="M133" s="9">
        <f>SUM(I133-E133)</f>
        <v>0</v>
      </c>
      <c r="N133" s="9">
        <f>SUM(J133-F133)</f>
        <v>-6836</v>
      </c>
      <c r="O133" s="10">
        <f t="shared" si="55"/>
        <v>48.62854136920418</v>
      </c>
    </row>
    <row r="134" spans="1:15" s="1" customFormat="1" ht="50.25" customHeight="1" outlineLevel="4">
      <c r="A134" s="7" t="s">
        <v>259</v>
      </c>
      <c r="B134" s="8" t="s">
        <v>260</v>
      </c>
      <c r="C134" s="9">
        <f aca="true" t="shared" si="70" ref="C134:J134">SUM(C135)</f>
        <v>0</v>
      </c>
      <c r="D134" s="9">
        <f t="shared" si="70"/>
        <v>0</v>
      </c>
      <c r="E134" s="9">
        <f t="shared" si="70"/>
        <v>0</v>
      </c>
      <c r="F134" s="9">
        <f t="shared" si="70"/>
        <v>0</v>
      </c>
      <c r="G134" s="9">
        <f t="shared" si="70"/>
        <v>100700</v>
      </c>
      <c r="H134" s="9">
        <f t="shared" si="70"/>
        <v>0</v>
      </c>
      <c r="I134" s="9">
        <f t="shared" si="70"/>
        <v>0</v>
      </c>
      <c r="J134" s="9">
        <f t="shared" si="70"/>
        <v>100700</v>
      </c>
      <c r="K134" s="9">
        <f>SUM(K135)</f>
        <v>100700</v>
      </c>
      <c r="L134" s="9">
        <f>SUM(L135)</f>
        <v>0</v>
      </c>
      <c r="M134" s="9">
        <f>SUM(M135)</f>
        <v>0</v>
      </c>
      <c r="N134" s="9">
        <f>SUM(N135)</f>
        <v>100700</v>
      </c>
      <c r="O134" s="10"/>
    </row>
    <row r="135" spans="1:15" s="1" customFormat="1" ht="35.25" customHeight="1" outlineLevel="5">
      <c r="A135" s="7" t="s">
        <v>261</v>
      </c>
      <c r="B135" s="8" t="s">
        <v>262</v>
      </c>
      <c r="C135" s="9">
        <f>SUM(D135:F135)</f>
        <v>0</v>
      </c>
      <c r="D135" s="9"/>
      <c r="E135" s="9"/>
      <c r="F135" s="9"/>
      <c r="G135" s="9">
        <f>SUM(H135:J135)</f>
        <v>100700</v>
      </c>
      <c r="H135" s="9"/>
      <c r="I135" s="9"/>
      <c r="J135" s="9">
        <v>100700</v>
      </c>
      <c r="K135" s="9">
        <f>SUM(L135:N135)</f>
        <v>100700</v>
      </c>
      <c r="L135" s="9">
        <f>SUM(H135-D135)</f>
        <v>0</v>
      </c>
      <c r="M135" s="9">
        <f>SUM(I135-E135)</f>
        <v>0</v>
      </c>
      <c r="N135" s="9">
        <f>SUM(J135-F135)</f>
        <v>100700</v>
      </c>
      <c r="O135" s="10"/>
    </row>
    <row r="136" spans="1:15" s="1" customFormat="1" ht="62.25" customHeight="1" outlineLevel="2">
      <c r="A136" s="3" t="s">
        <v>263</v>
      </c>
      <c r="B136" s="4" t="s">
        <v>264</v>
      </c>
      <c r="C136" s="5">
        <f aca="true" t="shared" si="71" ref="C136:J136">SUM(C137)</f>
        <v>143411.45</v>
      </c>
      <c r="D136" s="5">
        <f t="shared" si="71"/>
        <v>0</v>
      </c>
      <c r="E136" s="5">
        <f t="shared" si="71"/>
        <v>0</v>
      </c>
      <c r="F136" s="5">
        <f t="shared" si="71"/>
        <v>143411.45</v>
      </c>
      <c r="G136" s="5">
        <f t="shared" si="71"/>
        <v>63402.22</v>
      </c>
      <c r="H136" s="5">
        <f t="shared" si="71"/>
        <v>0</v>
      </c>
      <c r="I136" s="5">
        <f t="shared" si="71"/>
        <v>0</v>
      </c>
      <c r="J136" s="5">
        <f t="shared" si="71"/>
        <v>63402.22</v>
      </c>
      <c r="K136" s="5">
        <f>SUM(K137)</f>
        <v>-80009.23</v>
      </c>
      <c r="L136" s="5">
        <f>SUM(L137)</f>
        <v>0</v>
      </c>
      <c r="M136" s="5">
        <f>SUM(M137)</f>
        <v>0</v>
      </c>
      <c r="N136" s="5">
        <f>SUM(N137)</f>
        <v>-80009.23</v>
      </c>
      <c r="O136" s="6">
        <f t="shared" si="55"/>
        <v>44.210012519920824</v>
      </c>
    </row>
    <row r="137" spans="1:15" s="1" customFormat="1" ht="30.75" customHeight="1" outlineLevel="4">
      <c r="A137" s="7" t="s">
        <v>158</v>
      </c>
      <c r="B137" s="8" t="s">
        <v>265</v>
      </c>
      <c r="C137" s="9">
        <f aca="true" t="shared" si="72" ref="C137:J137">SUM(C138:C139)</f>
        <v>143411.45</v>
      </c>
      <c r="D137" s="9">
        <f t="shared" si="72"/>
        <v>0</v>
      </c>
      <c r="E137" s="9">
        <f t="shared" si="72"/>
        <v>0</v>
      </c>
      <c r="F137" s="9">
        <f t="shared" si="72"/>
        <v>143411.45</v>
      </c>
      <c r="G137" s="9">
        <f t="shared" si="72"/>
        <v>63402.22</v>
      </c>
      <c r="H137" s="9">
        <f t="shared" si="72"/>
        <v>0</v>
      </c>
      <c r="I137" s="9">
        <f t="shared" si="72"/>
        <v>0</v>
      </c>
      <c r="J137" s="9">
        <f t="shared" si="72"/>
        <v>63402.22</v>
      </c>
      <c r="K137" s="9">
        <f>SUM(K138:K139)</f>
        <v>-80009.23</v>
      </c>
      <c r="L137" s="9">
        <f>SUM(L138:L139)</f>
        <v>0</v>
      </c>
      <c r="M137" s="9">
        <f>SUM(M138:M139)</f>
        <v>0</v>
      </c>
      <c r="N137" s="9">
        <f>SUM(N138:N139)</f>
        <v>-80009.23</v>
      </c>
      <c r="O137" s="10">
        <f t="shared" si="55"/>
        <v>44.210012519920824</v>
      </c>
    </row>
    <row r="138" spans="1:15" s="1" customFormat="1" ht="47.25" customHeight="1" outlineLevel="6">
      <c r="A138" s="7" t="s">
        <v>266</v>
      </c>
      <c r="B138" s="8" t="s">
        <v>267</v>
      </c>
      <c r="C138" s="9">
        <f>SUM(D138:F138)</f>
        <v>54663.45</v>
      </c>
      <c r="D138" s="9"/>
      <c r="E138" s="9"/>
      <c r="F138" s="9">
        <v>54663.45</v>
      </c>
      <c r="G138" s="9">
        <f>SUM(H138:J138)</f>
        <v>35052</v>
      </c>
      <c r="H138" s="9"/>
      <c r="I138" s="9"/>
      <c r="J138" s="9">
        <v>35052</v>
      </c>
      <c r="K138" s="9">
        <f>SUM(L138:N138)</f>
        <v>-19611.449999999997</v>
      </c>
      <c r="L138" s="9">
        <f aca="true" t="shared" si="73" ref="L138:N139">SUM(H138-D138)</f>
        <v>0</v>
      </c>
      <c r="M138" s="9">
        <f t="shared" si="73"/>
        <v>0</v>
      </c>
      <c r="N138" s="9">
        <f t="shared" si="73"/>
        <v>-19611.449999999997</v>
      </c>
      <c r="O138" s="10">
        <f t="shared" si="55"/>
        <v>64.12328530306814</v>
      </c>
    </row>
    <row r="139" spans="1:15" s="1" customFormat="1" ht="30.75" customHeight="1" outlineLevel="6">
      <c r="A139" s="7" t="s">
        <v>268</v>
      </c>
      <c r="B139" s="8" t="s">
        <v>269</v>
      </c>
      <c r="C139" s="9">
        <f>SUM(D139:F139)</f>
        <v>88748</v>
      </c>
      <c r="D139" s="9"/>
      <c r="E139" s="9"/>
      <c r="F139" s="9">
        <v>88748</v>
      </c>
      <c r="G139" s="9">
        <f>SUM(H139:J139)</f>
        <v>28350.22</v>
      </c>
      <c r="H139" s="9"/>
      <c r="I139" s="9"/>
      <c r="J139" s="9">
        <v>28350.22</v>
      </c>
      <c r="K139" s="9">
        <f>SUM(L139:N139)</f>
        <v>-60397.78</v>
      </c>
      <c r="L139" s="9">
        <f t="shared" si="73"/>
        <v>0</v>
      </c>
      <c r="M139" s="9">
        <f t="shared" si="73"/>
        <v>0</v>
      </c>
      <c r="N139" s="9">
        <f t="shared" si="73"/>
        <v>-60397.78</v>
      </c>
      <c r="O139" s="10">
        <f t="shared" si="55"/>
        <v>31.944629738134942</v>
      </c>
    </row>
    <row r="140" spans="1:15" s="1" customFormat="1" ht="32.25" customHeight="1" outlineLevel="2">
      <c r="A140" s="3" t="s">
        <v>270</v>
      </c>
      <c r="B140" s="4" t="s">
        <v>271</v>
      </c>
      <c r="C140" s="5">
        <f aca="true" t="shared" si="74" ref="C140:J140">SUM(C141)</f>
        <v>13442.8</v>
      </c>
      <c r="D140" s="5">
        <f t="shared" si="74"/>
        <v>0</v>
      </c>
      <c r="E140" s="5">
        <f t="shared" si="74"/>
        <v>0</v>
      </c>
      <c r="F140" s="5">
        <f t="shared" si="74"/>
        <v>13442.8</v>
      </c>
      <c r="G140" s="5">
        <f t="shared" si="74"/>
        <v>18559</v>
      </c>
      <c r="H140" s="5">
        <f t="shared" si="74"/>
        <v>0</v>
      </c>
      <c r="I140" s="5">
        <f t="shared" si="74"/>
        <v>0</v>
      </c>
      <c r="J140" s="5">
        <f t="shared" si="74"/>
        <v>18559</v>
      </c>
      <c r="K140" s="5">
        <f>SUM(K141)</f>
        <v>5116.200000000001</v>
      </c>
      <c r="L140" s="5">
        <f>SUM(L141)</f>
        <v>0</v>
      </c>
      <c r="M140" s="5">
        <f>SUM(M141)</f>
        <v>0</v>
      </c>
      <c r="N140" s="5">
        <f>SUM(N141)</f>
        <v>5116.200000000001</v>
      </c>
      <c r="O140" s="6">
        <f t="shared" si="55"/>
        <v>138.05903532002262</v>
      </c>
    </row>
    <row r="141" spans="1:15" s="1" customFormat="1" ht="33" customHeight="1" outlineLevel="4">
      <c r="A141" s="7" t="s">
        <v>272</v>
      </c>
      <c r="B141" s="8" t="s">
        <v>273</v>
      </c>
      <c r="C141" s="9">
        <f aca="true" t="shared" si="75" ref="C141:J141">SUM(C142:C143)</f>
        <v>13442.8</v>
      </c>
      <c r="D141" s="9">
        <f t="shared" si="75"/>
        <v>0</v>
      </c>
      <c r="E141" s="9">
        <f t="shared" si="75"/>
        <v>0</v>
      </c>
      <c r="F141" s="9">
        <f t="shared" si="75"/>
        <v>13442.8</v>
      </c>
      <c r="G141" s="9">
        <f t="shared" si="75"/>
        <v>18559</v>
      </c>
      <c r="H141" s="9">
        <f t="shared" si="75"/>
        <v>0</v>
      </c>
      <c r="I141" s="9">
        <f t="shared" si="75"/>
        <v>0</v>
      </c>
      <c r="J141" s="9">
        <f t="shared" si="75"/>
        <v>18559</v>
      </c>
      <c r="K141" s="9">
        <f>SUM(K142:K143)</f>
        <v>5116.200000000001</v>
      </c>
      <c r="L141" s="9">
        <f>SUM(L142:L143)</f>
        <v>0</v>
      </c>
      <c r="M141" s="9">
        <f>SUM(M142:M143)</f>
        <v>0</v>
      </c>
      <c r="N141" s="9">
        <f>SUM(N142:N143)</f>
        <v>5116.200000000001</v>
      </c>
      <c r="O141" s="10">
        <f t="shared" si="55"/>
        <v>138.05903532002262</v>
      </c>
    </row>
    <row r="142" spans="1:15" s="1" customFormat="1" ht="15" customHeight="1" outlineLevel="6">
      <c r="A142" s="7" t="s">
        <v>274</v>
      </c>
      <c r="B142" s="8" t="s">
        <v>275</v>
      </c>
      <c r="C142" s="9">
        <f>SUM(D142:F142)</f>
        <v>10442.8</v>
      </c>
      <c r="D142" s="9"/>
      <c r="E142" s="9"/>
      <c r="F142" s="9">
        <v>10442.8</v>
      </c>
      <c r="G142" s="9">
        <f>SUM(H142:J142)</f>
        <v>18559</v>
      </c>
      <c r="H142" s="9"/>
      <c r="I142" s="9"/>
      <c r="J142" s="9">
        <v>18559</v>
      </c>
      <c r="K142" s="9">
        <f>SUM(L142:N142)</f>
        <v>8116.200000000001</v>
      </c>
      <c r="L142" s="9">
        <f aca="true" t="shared" si="76" ref="L142:N143">SUM(H142-D142)</f>
        <v>0</v>
      </c>
      <c r="M142" s="9">
        <f t="shared" si="76"/>
        <v>0</v>
      </c>
      <c r="N142" s="9">
        <f t="shared" si="76"/>
        <v>8116.200000000001</v>
      </c>
      <c r="O142" s="10">
        <f t="shared" si="55"/>
        <v>177.72053472248822</v>
      </c>
    </row>
    <row r="143" spans="1:15" s="1" customFormat="1" ht="15" customHeight="1" outlineLevel="6">
      <c r="A143" s="7" t="s">
        <v>276</v>
      </c>
      <c r="B143" s="8" t="s">
        <v>277</v>
      </c>
      <c r="C143" s="9">
        <f>SUM(D143:F143)</f>
        <v>3000</v>
      </c>
      <c r="D143" s="9"/>
      <c r="E143" s="9"/>
      <c r="F143" s="9">
        <v>3000</v>
      </c>
      <c r="G143" s="9">
        <f>SUM(H143:J143)</f>
        <v>0</v>
      </c>
      <c r="H143" s="9"/>
      <c r="I143" s="9"/>
      <c r="J143" s="9"/>
      <c r="K143" s="9">
        <f>SUM(L143:N143)</f>
        <v>-3000</v>
      </c>
      <c r="L143" s="9">
        <f t="shared" si="76"/>
        <v>0</v>
      </c>
      <c r="M143" s="9">
        <f t="shared" si="76"/>
        <v>0</v>
      </c>
      <c r="N143" s="9">
        <f t="shared" si="76"/>
        <v>-3000</v>
      </c>
      <c r="O143" s="10">
        <f t="shared" si="55"/>
        <v>0</v>
      </c>
    </row>
    <row r="144" spans="1:15" s="1" customFormat="1" ht="64.5" customHeight="1" outlineLevel="2">
      <c r="A144" s="3" t="s">
        <v>278</v>
      </c>
      <c r="B144" s="4" t="s">
        <v>279</v>
      </c>
      <c r="C144" s="5">
        <f aca="true" t="shared" si="77" ref="C144:J144">SUM(C145+C147)</f>
        <v>13256055.350000001</v>
      </c>
      <c r="D144" s="5">
        <f t="shared" si="77"/>
        <v>0</v>
      </c>
      <c r="E144" s="5">
        <f t="shared" si="77"/>
        <v>0</v>
      </c>
      <c r="F144" s="5">
        <f t="shared" si="77"/>
        <v>13256055.350000001</v>
      </c>
      <c r="G144" s="5">
        <f t="shared" si="77"/>
        <v>13373994.35</v>
      </c>
      <c r="H144" s="5">
        <f t="shared" si="77"/>
        <v>0</v>
      </c>
      <c r="I144" s="5">
        <f t="shared" si="77"/>
        <v>0</v>
      </c>
      <c r="J144" s="5">
        <f t="shared" si="77"/>
        <v>13373994.35</v>
      </c>
      <c r="K144" s="5">
        <f>SUM(K145+K147)</f>
        <v>117938.99999999968</v>
      </c>
      <c r="L144" s="5">
        <f>SUM(L145+L147)</f>
        <v>0</v>
      </c>
      <c r="M144" s="5">
        <f>SUM(M145+M147)</f>
        <v>0</v>
      </c>
      <c r="N144" s="5">
        <f>SUM(N145+N147)</f>
        <v>117938.99999999968</v>
      </c>
      <c r="O144" s="6">
        <f t="shared" si="55"/>
        <v>100.88969906119168</v>
      </c>
    </row>
    <row r="145" spans="1:15" s="1" customFormat="1" ht="61.5" customHeight="1" outlineLevel="4">
      <c r="A145" s="7" t="s">
        <v>280</v>
      </c>
      <c r="B145" s="8" t="s">
        <v>281</v>
      </c>
      <c r="C145" s="9">
        <f aca="true" t="shared" si="78" ref="C145:J145">SUM(C146)</f>
        <v>854456.05</v>
      </c>
      <c r="D145" s="9">
        <f t="shared" si="78"/>
        <v>0</v>
      </c>
      <c r="E145" s="9">
        <f t="shared" si="78"/>
        <v>0</v>
      </c>
      <c r="F145" s="9">
        <f t="shared" si="78"/>
        <v>854456.05</v>
      </c>
      <c r="G145" s="9">
        <f t="shared" si="78"/>
        <v>878279.7</v>
      </c>
      <c r="H145" s="9">
        <f t="shared" si="78"/>
        <v>0</v>
      </c>
      <c r="I145" s="9">
        <f t="shared" si="78"/>
        <v>0</v>
      </c>
      <c r="J145" s="9">
        <f t="shared" si="78"/>
        <v>878279.7</v>
      </c>
      <c r="K145" s="9">
        <f>SUM(K146)</f>
        <v>23823.649999999907</v>
      </c>
      <c r="L145" s="9">
        <f>SUM(L146)</f>
        <v>0</v>
      </c>
      <c r="M145" s="9">
        <f>SUM(M146)</f>
        <v>0</v>
      </c>
      <c r="N145" s="9">
        <f>SUM(N146)</f>
        <v>23823.649999999907</v>
      </c>
      <c r="O145" s="10">
        <f t="shared" si="55"/>
        <v>102.78816564058502</v>
      </c>
    </row>
    <row r="146" spans="1:15" s="1" customFormat="1" ht="33" customHeight="1" outlineLevel="6">
      <c r="A146" s="7" t="s">
        <v>282</v>
      </c>
      <c r="B146" s="8" t="s">
        <v>283</v>
      </c>
      <c r="C146" s="9">
        <f>SUM(D146:F146)</f>
        <v>854456.05</v>
      </c>
      <c r="D146" s="9"/>
      <c r="E146" s="9"/>
      <c r="F146" s="9">
        <v>854456.05</v>
      </c>
      <c r="G146" s="9">
        <f>SUM(H146:J146)</f>
        <v>878279.7</v>
      </c>
      <c r="H146" s="9"/>
      <c r="I146" s="9"/>
      <c r="J146" s="9">
        <v>878279.7</v>
      </c>
      <c r="K146" s="9">
        <f>SUM(L146:N146)</f>
        <v>23823.649999999907</v>
      </c>
      <c r="L146" s="9">
        <f>SUM(H146-D146)</f>
        <v>0</v>
      </c>
      <c r="M146" s="9">
        <f>SUM(I146-E146)</f>
        <v>0</v>
      </c>
      <c r="N146" s="9">
        <f>SUM(J146-F146)</f>
        <v>23823.649999999907</v>
      </c>
      <c r="O146" s="10">
        <f t="shared" si="55"/>
        <v>102.78816564058502</v>
      </c>
    </row>
    <row r="147" spans="1:15" s="1" customFormat="1" ht="64.5" customHeight="1" outlineLevel="4">
      <c r="A147" s="7" t="s">
        <v>89</v>
      </c>
      <c r="B147" s="8" t="s">
        <v>284</v>
      </c>
      <c r="C147" s="9">
        <f>SUM(C148+C149+C150)</f>
        <v>12401599.3</v>
      </c>
      <c r="D147" s="9">
        <f aca="true" t="shared" si="79" ref="D147:N147">SUM(D148+D149+D150)</f>
        <v>0</v>
      </c>
      <c r="E147" s="9">
        <f t="shared" si="79"/>
        <v>0</v>
      </c>
      <c r="F147" s="9">
        <f t="shared" si="79"/>
        <v>12401599.3</v>
      </c>
      <c r="G147" s="9">
        <f t="shared" si="79"/>
        <v>12495714.65</v>
      </c>
      <c r="H147" s="9">
        <f t="shared" si="79"/>
        <v>0</v>
      </c>
      <c r="I147" s="9">
        <f t="shared" si="79"/>
        <v>0</v>
      </c>
      <c r="J147" s="9">
        <f t="shared" si="79"/>
        <v>12495714.65</v>
      </c>
      <c r="K147" s="9">
        <f t="shared" si="79"/>
        <v>94115.34999999977</v>
      </c>
      <c r="L147" s="9">
        <f t="shared" si="79"/>
        <v>0</v>
      </c>
      <c r="M147" s="9">
        <f t="shared" si="79"/>
        <v>0</v>
      </c>
      <c r="N147" s="9">
        <f t="shared" si="79"/>
        <v>94115.34999999977</v>
      </c>
      <c r="O147" s="10">
        <f t="shared" si="55"/>
        <v>100.75889687872757</v>
      </c>
    </row>
    <row r="148" spans="1:15" s="1" customFormat="1" ht="45.75" customHeight="1" outlineLevel="6">
      <c r="A148" s="7" t="s">
        <v>285</v>
      </c>
      <c r="B148" s="8" t="s">
        <v>286</v>
      </c>
      <c r="C148" s="9">
        <f>SUM(D148:F148)</f>
        <v>12375645.89</v>
      </c>
      <c r="D148" s="9"/>
      <c r="E148" s="9"/>
      <c r="F148" s="9">
        <v>12375645.89</v>
      </c>
      <c r="G148" s="9">
        <f>SUM(H148:J148)</f>
        <v>12495714.65</v>
      </c>
      <c r="H148" s="9"/>
      <c r="I148" s="9"/>
      <c r="J148" s="9">
        <v>12495714.65</v>
      </c>
      <c r="K148" s="9">
        <f>SUM(L148:N148)</f>
        <v>120068.75999999978</v>
      </c>
      <c r="L148" s="9">
        <f aca="true" t="shared" si="80" ref="L148:N150">SUM(H148-D148)</f>
        <v>0</v>
      </c>
      <c r="M148" s="9">
        <f t="shared" si="80"/>
        <v>0</v>
      </c>
      <c r="N148" s="9">
        <f t="shared" si="80"/>
        <v>120068.75999999978</v>
      </c>
      <c r="O148" s="10">
        <f t="shared" si="55"/>
        <v>100.97020196818187</v>
      </c>
    </row>
    <row r="149" spans="1:15" s="1" customFormat="1" ht="63" customHeight="1" outlineLevel="6">
      <c r="A149" s="11" t="s">
        <v>287</v>
      </c>
      <c r="B149" s="12" t="s">
        <v>288</v>
      </c>
      <c r="C149" s="9">
        <f>SUM(D149:F149)</f>
        <v>2520</v>
      </c>
      <c r="D149" s="9"/>
      <c r="E149" s="9"/>
      <c r="F149" s="9">
        <v>2520</v>
      </c>
      <c r="G149" s="9">
        <f>SUM(H149:J149)</f>
        <v>0</v>
      </c>
      <c r="H149" s="9"/>
      <c r="I149" s="9"/>
      <c r="J149" s="9"/>
      <c r="K149" s="9">
        <f>SUM(L149:N149)</f>
        <v>-2520</v>
      </c>
      <c r="L149" s="9">
        <f>SUM(H149-D149)</f>
        <v>0</v>
      </c>
      <c r="M149" s="9">
        <f>SUM(I149-E149)</f>
        <v>0</v>
      </c>
      <c r="N149" s="9">
        <f>SUM(J149-F149)</f>
        <v>-2520</v>
      </c>
      <c r="O149" s="10">
        <f t="shared" si="55"/>
        <v>0</v>
      </c>
    </row>
    <row r="150" spans="1:15" s="1" customFormat="1" ht="31.5" customHeight="1" outlineLevel="6">
      <c r="A150" s="20" t="s">
        <v>289</v>
      </c>
      <c r="B150" s="12" t="s">
        <v>290</v>
      </c>
      <c r="C150" s="9">
        <f>SUM(D150:F150)</f>
        <v>23433.41</v>
      </c>
      <c r="D150" s="9"/>
      <c r="E150" s="9"/>
      <c r="F150" s="9">
        <v>23433.41</v>
      </c>
      <c r="G150" s="9">
        <f>SUM(H150:J150)</f>
        <v>0</v>
      </c>
      <c r="H150" s="9"/>
      <c r="I150" s="9"/>
      <c r="J150" s="9"/>
      <c r="K150" s="9">
        <f>SUM(L150:N150)</f>
        <v>-23433.41</v>
      </c>
      <c r="L150" s="9">
        <f t="shared" si="80"/>
        <v>0</v>
      </c>
      <c r="M150" s="9">
        <f t="shared" si="80"/>
        <v>0</v>
      </c>
      <c r="N150" s="9">
        <f t="shared" si="80"/>
        <v>-23433.41</v>
      </c>
      <c r="O150" s="10">
        <f>SUM(G150/C150)*100</f>
        <v>0</v>
      </c>
    </row>
    <row r="151" spans="1:15" s="1" customFormat="1" ht="66" customHeight="1" outlineLevel="1">
      <c r="A151" s="3" t="s">
        <v>291</v>
      </c>
      <c r="B151" s="4" t="s">
        <v>292</v>
      </c>
      <c r="C151" s="5">
        <f>SUM(C152+C157)</f>
        <v>4000</v>
      </c>
      <c r="D151" s="5">
        <f aca="true" t="shared" si="81" ref="D151:N151">SUM(D152+D157)</f>
        <v>0</v>
      </c>
      <c r="E151" s="5">
        <f t="shared" si="81"/>
        <v>0</v>
      </c>
      <c r="F151" s="5">
        <f t="shared" si="81"/>
        <v>4000</v>
      </c>
      <c r="G151" s="5">
        <f t="shared" si="81"/>
        <v>68000.78</v>
      </c>
      <c r="H151" s="5">
        <f t="shared" si="81"/>
        <v>0</v>
      </c>
      <c r="I151" s="5">
        <f t="shared" si="81"/>
        <v>0</v>
      </c>
      <c r="J151" s="5">
        <f t="shared" si="81"/>
        <v>68000.78</v>
      </c>
      <c r="K151" s="5">
        <f t="shared" si="81"/>
        <v>64000.78</v>
      </c>
      <c r="L151" s="5">
        <f t="shared" si="81"/>
        <v>0</v>
      </c>
      <c r="M151" s="5">
        <f t="shared" si="81"/>
        <v>0</v>
      </c>
      <c r="N151" s="5">
        <f t="shared" si="81"/>
        <v>64000.78</v>
      </c>
      <c r="O151" s="23">
        <f aca="true" t="shared" si="82" ref="O151:O171">SUM(G151/C151)*100</f>
        <v>1700.0194999999999</v>
      </c>
    </row>
    <row r="152" spans="1:15" s="1" customFormat="1" ht="48" customHeight="1" outlineLevel="2">
      <c r="A152" s="3" t="s">
        <v>293</v>
      </c>
      <c r="B152" s="4" t="s">
        <v>294</v>
      </c>
      <c r="C152" s="5">
        <f>SUM(C153)</f>
        <v>4000</v>
      </c>
      <c r="D152" s="5">
        <f aca="true" t="shared" si="83" ref="D152:J152">SUM(D153)</f>
        <v>0</v>
      </c>
      <c r="E152" s="5">
        <f t="shared" si="83"/>
        <v>0</v>
      </c>
      <c r="F152" s="5">
        <f t="shared" si="83"/>
        <v>4000</v>
      </c>
      <c r="G152" s="5">
        <f t="shared" si="83"/>
        <v>38200.78</v>
      </c>
      <c r="H152" s="5">
        <f t="shared" si="83"/>
        <v>0</v>
      </c>
      <c r="I152" s="5">
        <f t="shared" si="83"/>
        <v>0</v>
      </c>
      <c r="J152" s="5">
        <f t="shared" si="83"/>
        <v>38200.78</v>
      </c>
      <c r="K152" s="5">
        <f>SUM(K153)</f>
        <v>34200.78</v>
      </c>
      <c r="L152" s="5">
        <f>SUM(L153)</f>
        <v>0</v>
      </c>
      <c r="M152" s="5">
        <f>SUM(M153)</f>
        <v>0</v>
      </c>
      <c r="N152" s="5">
        <f>SUM(N153)</f>
        <v>34200.78</v>
      </c>
      <c r="O152" s="23">
        <f t="shared" si="82"/>
        <v>955.0195</v>
      </c>
    </row>
    <row r="153" spans="1:15" s="1" customFormat="1" ht="33.75" customHeight="1" outlineLevel="4">
      <c r="A153" s="7" t="s">
        <v>295</v>
      </c>
      <c r="B153" s="8" t="s">
        <v>296</v>
      </c>
      <c r="C153" s="9">
        <f aca="true" t="shared" si="84" ref="C153:J153">SUM(C154:C156)</f>
        <v>4000</v>
      </c>
      <c r="D153" s="9">
        <f t="shared" si="84"/>
        <v>0</v>
      </c>
      <c r="E153" s="9">
        <f t="shared" si="84"/>
        <v>0</v>
      </c>
      <c r="F153" s="9">
        <f t="shared" si="84"/>
        <v>4000</v>
      </c>
      <c r="G153" s="9">
        <f t="shared" si="84"/>
        <v>38200.78</v>
      </c>
      <c r="H153" s="9">
        <f t="shared" si="84"/>
        <v>0</v>
      </c>
      <c r="I153" s="9">
        <f t="shared" si="84"/>
        <v>0</v>
      </c>
      <c r="J153" s="9">
        <f t="shared" si="84"/>
        <v>38200.78</v>
      </c>
      <c r="K153" s="9">
        <f>SUM(K154:K156)</f>
        <v>34200.78</v>
      </c>
      <c r="L153" s="9">
        <f>SUM(L154:L156)</f>
        <v>0</v>
      </c>
      <c r="M153" s="9">
        <f>SUM(M154:M156)</f>
        <v>0</v>
      </c>
      <c r="N153" s="9">
        <f>SUM(N154:N156)</f>
        <v>34200.78</v>
      </c>
      <c r="O153" s="10">
        <f t="shared" si="82"/>
        <v>955.0195</v>
      </c>
    </row>
    <row r="154" spans="1:15" s="1" customFormat="1" ht="46.5" customHeight="1" outlineLevel="4">
      <c r="A154" s="7" t="s">
        <v>297</v>
      </c>
      <c r="B154" s="8" t="s">
        <v>298</v>
      </c>
      <c r="C154" s="9">
        <f>SUM(D154:F154)</f>
        <v>0</v>
      </c>
      <c r="D154" s="9"/>
      <c r="E154" s="9"/>
      <c r="F154" s="9"/>
      <c r="G154" s="9">
        <f>SUM(H154:J154)</f>
        <v>6234.28</v>
      </c>
      <c r="H154" s="9"/>
      <c r="I154" s="9"/>
      <c r="J154" s="9">
        <v>6234.28</v>
      </c>
      <c r="K154" s="9">
        <f>SUM(L154:N154)</f>
        <v>6234.28</v>
      </c>
      <c r="L154" s="9">
        <f aca="true" t="shared" si="85" ref="L154:N156">SUM(H154-D154)</f>
        <v>0</v>
      </c>
      <c r="M154" s="9">
        <f t="shared" si="85"/>
        <v>0</v>
      </c>
      <c r="N154" s="9">
        <f t="shared" si="85"/>
        <v>6234.28</v>
      </c>
      <c r="O154" s="10" t="e">
        <f t="shared" si="82"/>
        <v>#DIV/0!</v>
      </c>
    </row>
    <row r="155" spans="1:15" s="1" customFormat="1" ht="46.5" customHeight="1" outlineLevel="4">
      <c r="A155" s="11" t="s">
        <v>299</v>
      </c>
      <c r="B155" s="12" t="s">
        <v>300</v>
      </c>
      <c r="C155" s="9">
        <f>SUM(D155:F155)</f>
        <v>4000</v>
      </c>
      <c r="D155" s="9"/>
      <c r="E155" s="9"/>
      <c r="F155" s="9">
        <v>4000</v>
      </c>
      <c r="G155" s="9">
        <f>SUM(H155:J155)</f>
        <v>7500</v>
      </c>
      <c r="H155" s="9"/>
      <c r="I155" s="9"/>
      <c r="J155" s="9">
        <v>7500</v>
      </c>
      <c r="K155" s="9">
        <f>SUM(L155:N155)</f>
        <v>3500</v>
      </c>
      <c r="L155" s="9">
        <f>SUM(H155-D155)</f>
        <v>0</v>
      </c>
      <c r="M155" s="9">
        <f>SUM(I155-E155)</f>
        <v>0</v>
      </c>
      <c r="N155" s="9">
        <f>SUM(J155-F155)</f>
        <v>3500</v>
      </c>
      <c r="O155" s="10">
        <f t="shared" si="82"/>
        <v>187.5</v>
      </c>
    </row>
    <row r="156" spans="1:15" s="1" customFormat="1" ht="46.5" customHeight="1" outlineLevel="6">
      <c r="A156" s="7" t="s">
        <v>301</v>
      </c>
      <c r="B156" s="8" t="s">
        <v>302</v>
      </c>
      <c r="C156" s="9">
        <f>SUM(D156:F156)</f>
        <v>0</v>
      </c>
      <c r="D156" s="9"/>
      <c r="E156" s="9"/>
      <c r="F156" s="9"/>
      <c r="G156" s="9">
        <f>SUM(H156:J156)</f>
        <v>24466.5</v>
      </c>
      <c r="H156" s="9"/>
      <c r="I156" s="9"/>
      <c r="J156" s="9">
        <v>24466.5</v>
      </c>
      <c r="K156" s="9">
        <f>SUM(L156:N156)</f>
        <v>24466.5</v>
      </c>
      <c r="L156" s="9">
        <f t="shared" si="85"/>
        <v>0</v>
      </c>
      <c r="M156" s="9">
        <f t="shared" si="85"/>
        <v>0</v>
      </c>
      <c r="N156" s="9">
        <f t="shared" si="85"/>
        <v>24466.5</v>
      </c>
      <c r="O156" s="10" t="e">
        <f t="shared" si="82"/>
        <v>#DIV/0!</v>
      </c>
    </row>
    <row r="157" spans="1:15" s="1" customFormat="1" ht="46.5" customHeight="1" outlineLevel="6">
      <c r="A157" s="3" t="s">
        <v>303</v>
      </c>
      <c r="B157" s="14" t="s">
        <v>304</v>
      </c>
      <c r="C157" s="5">
        <f>SUM(C158)</f>
        <v>0</v>
      </c>
      <c r="D157" s="5">
        <f aca="true" t="shared" si="86" ref="D157:N157">SUM(D158)</f>
        <v>0</v>
      </c>
      <c r="E157" s="5">
        <f t="shared" si="86"/>
        <v>0</v>
      </c>
      <c r="F157" s="5">
        <f t="shared" si="86"/>
        <v>0</v>
      </c>
      <c r="G157" s="5">
        <f t="shared" si="86"/>
        <v>29800</v>
      </c>
      <c r="H157" s="5">
        <f t="shared" si="86"/>
        <v>0</v>
      </c>
      <c r="I157" s="5">
        <f t="shared" si="86"/>
        <v>0</v>
      </c>
      <c r="J157" s="5">
        <f t="shared" si="86"/>
        <v>29800</v>
      </c>
      <c r="K157" s="5">
        <f t="shared" si="86"/>
        <v>29800</v>
      </c>
      <c r="L157" s="5">
        <f t="shared" si="86"/>
        <v>0</v>
      </c>
      <c r="M157" s="5">
        <f t="shared" si="86"/>
        <v>0</v>
      </c>
      <c r="N157" s="5">
        <f t="shared" si="86"/>
        <v>29800</v>
      </c>
      <c r="O157" s="10" t="e">
        <f t="shared" si="82"/>
        <v>#DIV/0!</v>
      </c>
    </row>
    <row r="158" spans="1:15" s="1" customFormat="1" ht="32.25" customHeight="1" outlineLevel="6">
      <c r="A158" s="7" t="s">
        <v>305</v>
      </c>
      <c r="B158" s="13" t="s">
        <v>306</v>
      </c>
      <c r="C158" s="9">
        <f>SUM(C159)</f>
        <v>0</v>
      </c>
      <c r="D158" s="9">
        <f aca="true" t="shared" si="87" ref="D158:N158">SUM(D159)</f>
        <v>0</v>
      </c>
      <c r="E158" s="9">
        <f t="shared" si="87"/>
        <v>0</v>
      </c>
      <c r="F158" s="9">
        <f t="shared" si="87"/>
        <v>0</v>
      </c>
      <c r="G158" s="9">
        <f t="shared" si="87"/>
        <v>29800</v>
      </c>
      <c r="H158" s="9">
        <f t="shared" si="87"/>
        <v>0</v>
      </c>
      <c r="I158" s="9">
        <f t="shared" si="87"/>
        <v>0</v>
      </c>
      <c r="J158" s="9">
        <f t="shared" si="87"/>
        <v>29800</v>
      </c>
      <c r="K158" s="9">
        <f t="shared" si="87"/>
        <v>29800</v>
      </c>
      <c r="L158" s="9">
        <f t="shared" si="87"/>
        <v>0</v>
      </c>
      <c r="M158" s="9">
        <f t="shared" si="87"/>
        <v>0</v>
      </c>
      <c r="N158" s="9">
        <f t="shared" si="87"/>
        <v>29800</v>
      </c>
      <c r="O158" s="10" t="e">
        <f t="shared" si="82"/>
        <v>#DIV/0!</v>
      </c>
    </row>
    <row r="159" spans="1:15" s="1" customFormat="1" ht="31.5" customHeight="1" outlineLevel="6">
      <c r="A159" s="7" t="s">
        <v>307</v>
      </c>
      <c r="B159" s="13" t="s">
        <v>308</v>
      </c>
      <c r="C159" s="9">
        <f>SUM(D159:F159)</f>
        <v>0</v>
      </c>
      <c r="D159" s="9"/>
      <c r="E159" s="9"/>
      <c r="F159" s="9"/>
      <c r="G159" s="9">
        <f>SUM(H159:J159)</f>
        <v>29800</v>
      </c>
      <c r="H159" s="9"/>
      <c r="I159" s="9"/>
      <c r="J159" s="9">
        <v>29800</v>
      </c>
      <c r="K159" s="9">
        <f>SUM(L159:N159)</f>
        <v>29800</v>
      </c>
      <c r="L159" s="9">
        <f>SUM(H159-D159)</f>
        <v>0</v>
      </c>
      <c r="M159" s="9">
        <f>SUM(I159-E159)</f>
        <v>0</v>
      </c>
      <c r="N159" s="9">
        <f>SUM(J159-F159)</f>
        <v>29800</v>
      </c>
      <c r="O159" s="10" t="e">
        <f t="shared" si="82"/>
        <v>#DIV/0!</v>
      </c>
    </row>
    <row r="160" spans="1:15" s="1" customFormat="1" ht="60.75" customHeight="1" outlineLevel="1">
      <c r="A160" s="3" t="s">
        <v>309</v>
      </c>
      <c r="B160" s="4" t="s">
        <v>310</v>
      </c>
      <c r="C160" s="5">
        <f>SUM(C161)</f>
        <v>0</v>
      </c>
      <c r="D160" s="5">
        <f aca="true" t="shared" si="88" ref="D160:N161">SUM(D161)</f>
        <v>0</v>
      </c>
      <c r="E160" s="5">
        <f t="shared" si="88"/>
        <v>0</v>
      </c>
      <c r="F160" s="5">
        <f t="shared" si="88"/>
        <v>0</v>
      </c>
      <c r="G160" s="5">
        <f>SUM(G161)</f>
        <v>30256</v>
      </c>
      <c r="H160" s="5">
        <f t="shared" si="88"/>
        <v>0</v>
      </c>
      <c r="I160" s="5">
        <f t="shared" si="88"/>
        <v>0</v>
      </c>
      <c r="J160" s="5">
        <f t="shared" si="88"/>
        <v>30256</v>
      </c>
      <c r="K160" s="5">
        <f>SUM(K161)</f>
        <v>30256</v>
      </c>
      <c r="L160" s="5">
        <f t="shared" si="88"/>
        <v>0</v>
      </c>
      <c r="M160" s="5">
        <f t="shared" si="88"/>
        <v>0</v>
      </c>
      <c r="N160" s="5">
        <f t="shared" si="88"/>
        <v>30256</v>
      </c>
      <c r="O160" s="10" t="e">
        <f t="shared" si="82"/>
        <v>#DIV/0!</v>
      </c>
    </row>
    <row r="161" spans="1:15" s="1" customFormat="1" ht="48" customHeight="1" outlineLevel="2">
      <c r="A161" s="3" t="s">
        <v>311</v>
      </c>
      <c r="B161" s="4" t="s">
        <v>312</v>
      </c>
      <c r="C161" s="5">
        <f>SUM(C162)</f>
        <v>0</v>
      </c>
      <c r="D161" s="5">
        <f t="shared" si="88"/>
        <v>0</v>
      </c>
      <c r="E161" s="5">
        <f t="shared" si="88"/>
        <v>0</v>
      </c>
      <c r="F161" s="5">
        <f t="shared" si="88"/>
        <v>0</v>
      </c>
      <c r="G161" s="5">
        <f>SUM(G162)</f>
        <v>30256</v>
      </c>
      <c r="H161" s="5">
        <f t="shared" si="88"/>
        <v>0</v>
      </c>
      <c r="I161" s="5">
        <f t="shared" si="88"/>
        <v>0</v>
      </c>
      <c r="J161" s="5">
        <f t="shared" si="88"/>
        <v>30256</v>
      </c>
      <c r="K161" s="5">
        <f>SUM(K162)</f>
        <v>30256</v>
      </c>
      <c r="L161" s="5">
        <f t="shared" si="88"/>
        <v>0</v>
      </c>
      <c r="M161" s="5">
        <f t="shared" si="88"/>
        <v>0</v>
      </c>
      <c r="N161" s="5">
        <f t="shared" si="88"/>
        <v>30256</v>
      </c>
      <c r="O161" s="10" t="e">
        <f t="shared" si="82"/>
        <v>#DIV/0!</v>
      </c>
    </row>
    <row r="162" spans="1:15" s="1" customFormat="1" ht="99.75" customHeight="1" outlineLevel="4">
      <c r="A162" s="7" t="s">
        <v>313</v>
      </c>
      <c r="B162" s="8" t="s">
        <v>314</v>
      </c>
      <c r="C162" s="9">
        <f>SUM(C163:C165)</f>
        <v>0</v>
      </c>
      <c r="D162" s="9">
        <f aca="true" t="shared" si="89" ref="D162:N162">SUM(D163:D165)</f>
        <v>0</v>
      </c>
      <c r="E162" s="9">
        <f t="shared" si="89"/>
        <v>0</v>
      </c>
      <c r="F162" s="9">
        <f t="shared" si="89"/>
        <v>0</v>
      </c>
      <c r="G162" s="9">
        <f t="shared" si="89"/>
        <v>30256</v>
      </c>
      <c r="H162" s="9">
        <f t="shared" si="89"/>
        <v>0</v>
      </c>
      <c r="I162" s="9">
        <f t="shared" si="89"/>
        <v>0</v>
      </c>
      <c r="J162" s="9">
        <f t="shared" si="89"/>
        <v>30256</v>
      </c>
      <c r="K162" s="9">
        <f t="shared" si="89"/>
        <v>30256</v>
      </c>
      <c r="L162" s="9">
        <f t="shared" si="89"/>
        <v>0</v>
      </c>
      <c r="M162" s="9">
        <f t="shared" si="89"/>
        <v>0</v>
      </c>
      <c r="N162" s="9">
        <f t="shared" si="89"/>
        <v>30256</v>
      </c>
      <c r="O162" s="10" t="e">
        <f t="shared" si="82"/>
        <v>#DIV/0!</v>
      </c>
    </row>
    <row r="163" spans="1:15" s="1" customFormat="1" ht="17.25" customHeight="1" outlineLevel="5">
      <c r="A163" s="7" t="s">
        <v>315</v>
      </c>
      <c r="B163" s="8" t="s">
        <v>316</v>
      </c>
      <c r="C163" s="9">
        <f>SUM(D163:F163)</f>
        <v>0</v>
      </c>
      <c r="D163" s="9"/>
      <c r="E163" s="9"/>
      <c r="F163" s="9"/>
      <c r="G163" s="9">
        <f>SUM(H163:J163)</f>
        <v>9960</v>
      </c>
      <c r="H163" s="9"/>
      <c r="I163" s="9"/>
      <c r="J163" s="9">
        <v>9960</v>
      </c>
      <c r="K163" s="9">
        <f>SUM(L163:N163)</f>
        <v>9960</v>
      </c>
      <c r="L163" s="9">
        <f aca="true" t="shared" si="90" ref="L163:N165">SUM(H163-D163)</f>
        <v>0</v>
      </c>
      <c r="M163" s="9">
        <f t="shared" si="90"/>
        <v>0</v>
      </c>
      <c r="N163" s="9">
        <f t="shared" si="90"/>
        <v>9960</v>
      </c>
      <c r="O163" s="10" t="e">
        <f t="shared" si="82"/>
        <v>#DIV/0!</v>
      </c>
    </row>
    <row r="164" spans="1:15" s="1" customFormat="1" ht="31.5" customHeight="1" outlineLevel="5">
      <c r="A164" s="7" t="s">
        <v>317</v>
      </c>
      <c r="B164" s="8" t="s">
        <v>318</v>
      </c>
      <c r="C164" s="9">
        <f>SUM(D164:F164)</f>
        <v>0</v>
      </c>
      <c r="D164" s="9"/>
      <c r="E164" s="9"/>
      <c r="F164" s="9"/>
      <c r="G164" s="9">
        <f>SUM(H164:J164)</f>
        <v>3296</v>
      </c>
      <c r="H164" s="9"/>
      <c r="I164" s="9"/>
      <c r="J164" s="9">
        <v>3296</v>
      </c>
      <c r="K164" s="9">
        <f>SUM(L164:N164)</f>
        <v>3296</v>
      </c>
      <c r="L164" s="9">
        <f t="shared" si="90"/>
        <v>0</v>
      </c>
      <c r="M164" s="9">
        <f t="shared" si="90"/>
        <v>0</v>
      </c>
      <c r="N164" s="9">
        <f t="shared" si="90"/>
        <v>3296</v>
      </c>
      <c r="O164" s="10" t="e">
        <f t="shared" si="82"/>
        <v>#DIV/0!</v>
      </c>
    </row>
    <row r="165" spans="1:15" s="1" customFormat="1" ht="87" customHeight="1" outlineLevel="5">
      <c r="A165" s="7" t="s">
        <v>319</v>
      </c>
      <c r="B165" s="8" t="s">
        <v>320</v>
      </c>
      <c r="C165" s="9">
        <f>SUM(D165:F165)</f>
        <v>0</v>
      </c>
      <c r="D165" s="9"/>
      <c r="E165" s="9"/>
      <c r="F165" s="9"/>
      <c r="G165" s="9">
        <f>SUM(H165:J165)</f>
        <v>17000</v>
      </c>
      <c r="H165" s="9"/>
      <c r="I165" s="9"/>
      <c r="J165" s="9">
        <v>17000</v>
      </c>
      <c r="K165" s="9">
        <f>SUM(L165:N165)</f>
        <v>17000</v>
      </c>
      <c r="L165" s="9">
        <f t="shared" si="90"/>
        <v>0</v>
      </c>
      <c r="M165" s="9">
        <f t="shared" si="90"/>
        <v>0</v>
      </c>
      <c r="N165" s="9">
        <f t="shared" si="90"/>
        <v>17000</v>
      </c>
      <c r="O165" s="10" t="e">
        <f t="shared" si="82"/>
        <v>#DIV/0!</v>
      </c>
    </row>
    <row r="166" spans="1:15" s="1" customFormat="1" ht="64.5" customHeight="1" outlineLevel="5">
      <c r="A166" s="3" t="s">
        <v>321</v>
      </c>
      <c r="B166" s="4" t="s">
        <v>322</v>
      </c>
      <c r="C166" s="5">
        <f aca="true" t="shared" si="91" ref="C166:N166">SUM(C167)</f>
        <v>0</v>
      </c>
      <c r="D166" s="5">
        <f t="shared" si="91"/>
        <v>0</v>
      </c>
      <c r="E166" s="5">
        <f t="shared" si="91"/>
        <v>0</v>
      </c>
      <c r="F166" s="5">
        <f t="shared" si="91"/>
        <v>0</v>
      </c>
      <c r="G166" s="5">
        <f t="shared" si="91"/>
        <v>569155</v>
      </c>
      <c r="H166" s="5">
        <f t="shared" si="91"/>
        <v>0</v>
      </c>
      <c r="I166" s="5">
        <f t="shared" si="91"/>
        <v>0</v>
      </c>
      <c r="J166" s="5">
        <f t="shared" si="91"/>
        <v>569155</v>
      </c>
      <c r="K166" s="5">
        <f t="shared" si="91"/>
        <v>543775</v>
      </c>
      <c r="L166" s="5">
        <f t="shared" si="91"/>
        <v>0</v>
      </c>
      <c r="M166" s="5">
        <f t="shared" si="91"/>
        <v>0</v>
      </c>
      <c r="N166" s="5">
        <f t="shared" si="91"/>
        <v>543775</v>
      </c>
      <c r="O166" s="10" t="e">
        <f t="shared" si="82"/>
        <v>#DIV/0!</v>
      </c>
    </row>
    <row r="167" spans="1:15" s="1" customFormat="1" ht="44.25" customHeight="1" outlineLevel="5">
      <c r="A167" s="3" t="s">
        <v>323</v>
      </c>
      <c r="B167" s="4" t="s">
        <v>324</v>
      </c>
      <c r="C167" s="5">
        <f aca="true" t="shared" si="92" ref="C167:N167">SUM(C168)</f>
        <v>0</v>
      </c>
      <c r="D167" s="5">
        <f t="shared" si="92"/>
        <v>0</v>
      </c>
      <c r="E167" s="5">
        <f t="shared" si="92"/>
        <v>0</v>
      </c>
      <c r="F167" s="5">
        <f t="shared" si="92"/>
        <v>0</v>
      </c>
      <c r="G167" s="5">
        <f t="shared" si="92"/>
        <v>569155</v>
      </c>
      <c r="H167" s="5">
        <f t="shared" si="92"/>
        <v>0</v>
      </c>
      <c r="I167" s="5">
        <f t="shared" si="92"/>
        <v>0</v>
      </c>
      <c r="J167" s="5">
        <f t="shared" si="92"/>
        <v>569155</v>
      </c>
      <c r="K167" s="5">
        <f t="shared" si="92"/>
        <v>543775</v>
      </c>
      <c r="L167" s="5">
        <f t="shared" si="92"/>
        <v>0</v>
      </c>
      <c r="M167" s="5">
        <f t="shared" si="92"/>
        <v>0</v>
      </c>
      <c r="N167" s="5">
        <f t="shared" si="92"/>
        <v>543775</v>
      </c>
      <c r="O167" s="10" t="e">
        <f t="shared" si="82"/>
        <v>#DIV/0!</v>
      </c>
    </row>
    <row r="168" spans="1:15" s="1" customFormat="1" ht="31.5" customHeight="1" outlineLevel="5">
      <c r="A168" s="7" t="s">
        <v>325</v>
      </c>
      <c r="B168" s="8" t="s">
        <v>326</v>
      </c>
      <c r="C168" s="9">
        <f>SUM(C169:C171)</f>
        <v>0</v>
      </c>
      <c r="D168" s="9">
        <f aca="true" t="shared" si="93" ref="D168:N168">SUM(D169:D171)</f>
        <v>0</v>
      </c>
      <c r="E168" s="9">
        <f t="shared" si="93"/>
        <v>0</v>
      </c>
      <c r="F168" s="9">
        <f t="shared" si="93"/>
        <v>0</v>
      </c>
      <c r="G168" s="9">
        <f t="shared" si="93"/>
        <v>569155</v>
      </c>
      <c r="H168" s="9">
        <f t="shared" si="93"/>
        <v>0</v>
      </c>
      <c r="I168" s="9">
        <f t="shared" si="93"/>
        <v>0</v>
      </c>
      <c r="J168" s="9">
        <f t="shared" si="93"/>
        <v>569155</v>
      </c>
      <c r="K168" s="9">
        <f t="shared" si="93"/>
        <v>543775</v>
      </c>
      <c r="L168" s="9">
        <f t="shared" si="93"/>
        <v>0</v>
      </c>
      <c r="M168" s="9">
        <f t="shared" si="93"/>
        <v>0</v>
      </c>
      <c r="N168" s="9">
        <f t="shared" si="93"/>
        <v>543775</v>
      </c>
      <c r="O168" s="10" t="e">
        <f t="shared" si="82"/>
        <v>#DIV/0!</v>
      </c>
    </row>
    <row r="169" spans="1:15" s="1" customFormat="1" ht="18.75" customHeight="1" outlineLevel="5">
      <c r="A169" s="7" t="s">
        <v>327</v>
      </c>
      <c r="B169" s="8" t="s">
        <v>328</v>
      </c>
      <c r="C169" s="9">
        <f>SUM(D169:F169)</f>
        <v>0</v>
      </c>
      <c r="D169" s="9"/>
      <c r="E169" s="9"/>
      <c r="F169" s="9"/>
      <c r="G169" s="9">
        <f>SUM(H169:J169)</f>
        <v>135439</v>
      </c>
      <c r="H169" s="9"/>
      <c r="I169" s="9"/>
      <c r="J169" s="9">
        <v>135439</v>
      </c>
      <c r="K169" s="9">
        <f>SUM(L169:N169)</f>
        <v>135439</v>
      </c>
      <c r="L169" s="9">
        <f>SUM(H169-D169)</f>
        <v>0</v>
      </c>
      <c r="M169" s="9">
        <f>SUM(I169-E169)</f>
        <v>0</v>
      </c>
      <c r="N169" s="9">
        <f>SUM(J169-F169)</f>
        <v>135439</v>
      </c>
      <c r="O169" s="10" t="e">
        <f t="shared" si="82"/>
        <v>#DIV/0!</v>
      </c>
    </row>
    <row r="170" spans="1:15" s="1" customFormat="1" ht="36.75" customHeight="1" outlineLevel="5">
      <c r="A170" s="7" t="s">
        <v>329</v>
      </c>
      <c r="B170" s="13" t="s">
        <v>330</v>
      </c>
      <c r="C170" s="9">
        <f>SUM(D170:F170)</f>
        <v>0</v>
      </c>
      <c r="D170" s="9"/>
      <c r="E170" s="9"/>
      <c r="F170" s="9"/>
      <c r="G170" s="9">
        <f>SUM(H170:J170)</f>
        <v>25380</v>
      </c>
      <c r="H170" s="9"/>
      <c r="I170" s="9"/>
      <c r="J170" s="9">
        <v>25380</v>
      </c>
      <c r="K170" s="9"/>
      <c r="L170" s="9"/>
      <c r="M170" s="9"/>
      <c r="N170" s="9"/>
      <c r="O170" s="10" t="e">
        <f t="shared" si="82"/>
        <v>#DIV/0!</v>
      </c>
    </row>
    <row r="171" spans="1:15" s="1" customFormat="1" ht="32.25" customHeight="1" outlineLevel="5">
      <c r="A171" s="7" t="s">
        <v>331</v>
      </c>
      <c r="B171" s="13" t="s">
        <v>332</v>
      </c>
      <c r="C171" s="9">
        <f>SUM(D171:F171)</f>
        <v>0</v>
      </c>
      <c r="D171" s="9"/>
      <c r="E171" s="9"/>
      <c r="F171" s="9"/>
      <c r="G171" s="9">
        <f>SUM(H171:J171)</f>
        <v>408336</v>
      </c>
      <c r="H171" s="9"/>
      <c r="I171" s="9"/>
      <c r="J171" s="9">
        <v>408336</v>
      </c>
      <c r="K171" s="9">
        <f>SUM(L171:N171)</f>
        <v>408336</v>
      </c>
      <c r="L171" s="9">
        <f>SUM(H171-D171)</f>
        <v>0</v>
      </c>
      <c r="M171" s="9">
        <f>SUM(I171-E171)</f>
        <v>0</v>
      </c>
      <c r="N171" s="9">
        <f>SUM(J171-F171)</f>
        <v>408336</v>
      </c>
      <c r="O171" s="10" t="e">
        <f t="shared" si="82"/>
        <v>#DIV/0!</v>
      </c>
    </row>
    <row r="172" spans="1:15" s="1" customFormat="1" ht="22.5" customHeight="1" outlineLevel="5">
      <c r="A172" s="36" t="s">
        <v>333</v>
      </c>
      <c r="B172" s="37"/>
      <c r="C172" s="26">
        <f>SUM(C8+C56+C68+C71+C75+C80+C95+C101+C112+C116+C120+C151+C160+C166)</f>
        <v>102001749.11999999</v>
      </c>
      <c r="D172" s="26">
        <f aca="true" t="shared" si="94" ref="D172:N172">SUM(D8+D56+D68+D71+D75+D80+D95+D101+D112+D116+D120+D151+D160+D166)</f>
        <v>263505.95</v>
      </c>
      <c r="E172" s="26">
        <f t="shared" si="94"/>
        <v>42458236.57</v>
      </c>
      <c r="F172" s="26">
        <f t="shared" si="94"/>
        <v>59280006.60000001</v>
      </c>
      <c r="G172" s="26">
        <f t="shared" si="94"/>
        <v>112189645.87</v>
      </c>
      <c r="H172" s="26">
        <f t="shared" si="94"/>
        <v>0</v>
      </c>
      <c r="I172" s="26">
        <f t="shared" si="94"/>
        <v>46090029.39999999</v>
      </c>
      <c r="J172" s="26">
        <f t="shared" si="94"/>
        <v>66099616.47</v>
      </c>
      <c r="K172" s="26">
        <f t="shared" si="94"/>
        <v>10162516.749999996</v>
      </c>
      <c r="L172" s="26">
        <f t="shared" si="94"/>
        <v>-263505.95</v>
      </c>
      <c r="M172" s="26">
        <f t="shared" si="94"/>
        <v>3631792.8299999945</v>
      </c>
      <c r="N172" s="26">
        <f t="shared" si="94"/>
        <v>6794229.87</v>
      </c>
      <c r="O172" s="6">
        <f t="shared" si="55"/>
        <v>109.98796279269139</v>
      </c>
    </row>
    <row r="173" spans="1:15" s="1" customFormat="1" ht="18.75" customHeight="1" outlineLevel="5">
      <c r="A173" s="27" t="s">
        <v>334</v>
      </c>
      <c r="B173" s="28"/>
      <c r="C173" s="29">
        <f>SUM(C172/C195)*100</f>
        <v>97.96873545432342</v>
      </c>
      <c r="D173" s="29"/>
      <c r="E173" s="29">
        <f>SUM(E172/E195)*100</f>
        <v>96.30068441441375</v>
      </c>
      <c r="F173" s="29">
        <f>SUM(F172/F195)*100</f>
        <v>99.68033364680093</v>
      </c>
      <c r="G173" s="29">
        <f>SUM(G172/G195)*100</f>
        <v>97.40683644380853</v>
      </c>
      <c r="H173" s="29"/>
      <c r="I173" s="29">
        <f>SUM(I172/I195)*100</f>
        <v>95.861067422725</v>
      </c>
      <c r="J173" s="29">
        <f>SUM(J172/J195)*100</f>
        <v>98.51450689951388</v>
      </c>
      <c r="K173" s="29">
        <f>SUM(K172/K195)*100</f>
        <v>92.09896777722389</v>
      </c>
      <c r="L173" s="29"/>
      <c r="M173" s="29">
        <f>SUM(M172/M195)*100</f>
        <v>91.00429375082342</v>
      </c>
      <c r="N173" s="29">
        <f>SUM(N172/N195)*100</f>
        <v>89.38793759541099</v>
      </c>
      <c r="O173" s="6">
        <f t="shared" si="55"/>
        <v>99.42645068560994</v>
      </c>
    </row>
    <row r="174" spans="1:15" s="1" customFormat="1" ht="63.75" customHeight="1" hidden="1" outlineLevel="1">
      <c r="A174" s="3" t="s">
        <v>335</v>
      </c>
      <c r="B174" s="4" t="s">
        <v>336</v>
      </c>
      <c r="C174" s="5">
        <f aca="true" t="shared" si="95" ref="C174:J174">SUM(C175)</f>
        <v>437378.32</v>
      </c>
      <c r="D174" s="5">
        <f t="shared" si="95"/>
        <v>288878.32</v>
      </c>
      <c r="E174" s="5">
        <f t="shared" si="95"/>
        <v>0</v>
      </c>
      <c r="F174" s="5">
        <f t="shared" si="95"/>
        <v>148500</v>
      </c>
      <c r="G174" s="5">
        <f t="shared" si="95"/>
        <v>976609.8600000001</v>
      </c>
      <c r="H174" s="5">
        <f t="shared" si="95"/>
        <v>0</v>
      </c>
      <c r="I174" s="5">
        <f t="shared" si="95"/>
        <v>0</v>
      </c>
      <c r="J174" s="5">
        <f t="shared" si="95"/>
        <v>976609.8600000001</v>
      </c>
      <c r="K174" s="5">
        <f>SUM(K175)</f>
        <v>539231.54</v>
      </c>
      <c r="L174" s="5">
        <f>SUM(L175)</f>
        <v>-288878.32</v>
      </c>
      <c r="M174" s="5">
        <f>SUM(M175)</f>
        <v>0</v>
      </c>
      <c r="N174" s="5">
        <f>SUM(N175)</f>
        <v>828109.8600000001</v>
      </c>
      <c r="O174" s="6">
        <f t="shared" si="55"/>
        <v>223.28721277268616</v>
      </c>
    </row>
    <row r="175" spans="1:15" s="1" customFormat="1" ht="15" customHeight="1" hidden="1" outlineLevel="2">
      <c r="A175" s="3" t="s">
        <v>337</v>
      </c>
      <c r="B175" s="4" t="s">
        <v>338</v>
      </c>
      <c r="C175" s="5">
        <f>SUM(C176:C184)</f>
        <v>437378.32</v>
      </c>
      <c r="D175" s="5">
        <f aca="true" t="shared" si="96" ref="D175:N175">SUM(D176:D184)</f>
        <v>288878.32</v>
      </c>
      <c r="E175" s="5">
        <f t="shared" si="96"/>
        <v>0</v>
      </c>
      <c r="F175" s="5">
        <f t="shared" si="96"/>
        <v>148500</v>
      </c>
      <c r="G175" s="5">
        <f t="shared" si="96"/>
        <v>976609.8600000001</v>
      </c>
      <c r="H175" s="5">
        <f t="shared" si="96"/>
        <v>0</v>
      </c>
      <c r="I175" s="5">
        <f t="shared" si="96"/>
        <v>0</v>
      </c>
      <c r="J175" s="5">
        <f t="shared" si="96"/>
        <v>976609.8600000001</v>
      </c>
      <c r="K175" s="5">
        <f t="shared" si="96"/>
        <v>539231.54</v>
      </c>
      <c r="L175" s="5">
        <f t="shared" si="96"/>
        <v>-288878.32</v>
      </c>
      <c r="M175" s="5">
        <f t="shared" si="96"/>
        <v>0</v>
      </c>
      <c r="N175" s="5">
        <f t="shared" si="96"/>
        <v>828109.8600000001</v>
      </c>
      <c r="O175" s="6">
        <f t="shared" si="55"/>
        <v>223.28721277268616</v>
      </c>
    </row>
    <row r="176" spans="1:15" s="1" customFormat="1" ht="303" customHeight="1" hidden="1" outlineLevel="2">
      <c r="A176" s="7" t="s">
        <v>339</v>
      </c>
      <c r="B176" s="13" t="s">
        <v>340</v>
      </c>
      <c r="C176" s="9">
        <f aca="true" t="shared" si="97" ref="C176:C184">SUM(D176:F176)</f>
        <v>0</v>
      </c>
      <c r="D176" s="9"/>
      <c r="E176" s="9"/>
      <c r="F176" s="9"/>
      <c r="G176" s="9">
        <f aca="true" t="shared" si="98" ref="G176:G184">SUM(H176:J176)</f>
        <v>15300</v>
      </c>
      <c r="H176" s="9"/>
      <c r="I176" s="9"/>
      <c r="J176" s="9">
        <v>15300</v>
      </c>
      <c r="K176" s="9">
        <f aca="true" t="shared" si="99" ref="K176:K184">SUM(L176:N176)</f>
        <v>15300</v>
      </c>
      <c r="L176" s="9">
        <f aca="true" t="shared" si="100" ref="L176:N184">SUM(H176-D176)</f>
        <v>0</v>
      </c>
      <c r="M176" s="9">
        <f t="shared" si="100"/>
        <v>0</v>
      </c>
      <c r="N176" s="9">
        <f t="shared" si="100"/>
        <v>15300</v>
      </c>
      <c r="O176" s="10"/>
    </row>
    <row r="177" spans="1:15" s="1" customFormat="1" ht="33" customHeight="1" hidden="1" outlineLevel="2">
      <c r="A177" s="7" t="s">
        <v>341</v>
      </c>
      <c r="B177" s="13" t="s">
        <v>342</v>
      </c>
      <c r="C177" s="9">
        <f t="shared" si="97"/>
        <v>0</v>
      </c>
      <c r="D177" s="9"/>
      <c r="E177" s="9"/>
      <c r="F177" s="9"/>
      <c r="G177" s="9">
        <f t="shared" si="98"/>
        <v>39441</v>
      </c>
      <c r="H177" s="9"/>
      <c r="I177" s="9"/>
      <c r="J177" s="9">
        <v>39441</v>
      </c>
      <c r="K177" s="9">
        <f>SUM(L177:N177)</f>
        <v>39441</v>
      </c>
      <c r="L177" s="9">
        <f t="shared" si="100"/>
        <v>0</v>
      </c>
      <c r="M177" s="9">
        <f t="shared" si="100"/>
        <v>0</v>
      </c>
      <c r="N177" s="9">
        <f t="shared" si="100"/>
        <v>39441</v>
      </c>
      <c r="O177" s="10"/>
    </row>
    <row r="178" spans="1:15" s="1" customFormat="1" ht="47.25" customHeight="1" hidden="1" outlineLevel="2">
      <c r="A178" s="11" t="s">
        <v>343</v>
      </c>
      <c r="B178" s="12" t="s">
        <v>344</v>
      </c>
      <c r="C178" s="9">
        <f t="shared" si="97"/>
        <v>112500</v>
      </c>
      <c r="D178" s="9"/>
      <c r="E178" s="9"/>
      <c r="F178" s="9">
        <v>112500</v>
      </c>
      <c r="G178" s="9">
        <f t="shared" si="98"/>
        <v>0</v>
      </c>
      <c r="H178" s="9"/>
      <c r="I178" s="9"/>
      <c r="J178" s="9"/>
      <c r="K178" s="9">
        <f t="shared" si="99"/>
        <v>-112500</v>
      </c>
      <c r="L178" s="9">
        <f t="shared" si="100"/>
        <v>0</v>
      </c>
      <c r="M178" s="9">
        <f t="shared" si="100"/>
        <v>0</v>
      </c>
      <c r="N178" s="9">
        <f t="shared" si="100"/>
        <v>-112500</v>
      </c>
      <c r="O178" s="10">
        <f t="shared" si="55"/>
        <v>0</v>
      </c>
    </row>
    <row r="179" spans="1:15" s="1" customFormat="1" ht="66.75" customHeight="1" hidden="1" outlineLevel="2">
      <c r="A179" s="20" t="s">
        <v>345</v>
      </c>
      <c r="B179" s="12" t="s">
        <v>346</v>
      </c>
      <c r="C179" s="9">
        <f t="shared" si="97"/>
        <v>36000</v>
      </c>
      <c r="D179" s="9"/>
      <c r="E179" s="9"/>
      <c r="F179" s="9">
        <v>36000</v>
      </c>
      <c r="G179" s="9">
        <f t="shared" si="98"/>
        <v>0</v>
      </c>
      <c r="H179" s="9"/>
      <c r="I179" s="9"/>
      <c r="J179" s="9"/>
      <c r="K179" s="9">
        <f t="shared" si="99"/>
        <v>-36000</v>
      </c>
      <c r="L179" s="9">
        <f>SUM(H179-D179)</f>
        <v>0</v>
      </c>
      <c r="M179" s="9">
        <f>SUM(I179-E179)</f>
        <v>0</v>
      </c>
      <c r="N179" s="9">
        <f>SUM(J179-F179)</f>
        <v>-36000</v>
      </c>
      <c r="O179" s="10">
        <f>SUM(G179/C179)*100</f>
        <v>0</v>
      </c>
    </row>
    <row r="180" spans="1:15" s="1" customFormat="1" ht="62.25" customHeight="1" hidden="1" outlineLevel="5">
      <c r="A180" s="7" t="s">
        <v>347</v>
      </c>
      <c r="B180" s="8" t="s">
        <v>348</v>
      </c>
      <c r="C180" s="9">
        <f t="shared" si="97"/>
        <v>0</v>
      </c>
      <c r="D180" s="9"/>
      <c r="E180" s="9"/>
      <c r="F180" s="9"/>
      <c r="G180" s="9">
        <f t="shared" si="98"/>
        <v>48000</v>
      </c>
      <c r="H180" s="9"/>
      <c r="I180" s="9"/>
      <c r="J180" s="9">
        <v>48000</v>
      </c>
      <c r="K180" s="9">
        <f t="shared" si="99"/>
        <v>48000</v>
      </c>
      <c r="L180" s="9">
        <f t="shared" si="100"/>
        <v>0</v>
      </c>
      <c r="M180" s="9">
        <f t="shared" si="100"/>
        <v>0</v>
      </c>
      <c r="N180" s="9">
        <f t="shared" si="100"/>
        <v>48000</v>
      </c>
      <c r="O180" s="10" t="e">
        <f aca="true" t="shared" si="101" ref="O180:O195">SUM(G180/C180)*100</f>
        <v>#DIV/0!</v>
      </c>
    </row>
    <row r="181" spans="1:15" s="1" customFormat="1" ht="66" customHeight="1" hidden="1" outlineLevel="5">
      <c r="A181" s="7" t="s">
        <v>349</v>
      </c>
      <c r="B181" s="8" t="s">
        <v>350</v>
      </c>
      <c r="C181" s="9">
        <f t="shared" si="97"/>
        <v>0</v>
      </c>
      <c r="D181" s="9"/>
      <c r="E181" s="9"/>
      <c r="F181" s="9"/>
      <c r="G181" s="9">
        <f t="shared" si="98"/>
        <v>660190.39</v>
      </c>
      <c r="H181" s="9"/>
      <c r="I181" s="9"/>
      <c r="J181" s="9">
        <v>660190.39</v>
      </c>
      <c r="K181" s="9">
        <f t="shared" si="99"/>
        <v>660190.39</v>
      </c>
      <c r="L181" s="9">
        <f t="shared" si="100"/>
        <v>0</v>
      </c>
      <c r="M181" s="9">
        <f t="shared" si="100"/>
        <v>0</v>
      </c>
      <c r="N181" s="9">
        <f t="shared" si="100"/>
        <v>660190.39</v>
      </c>
      <c r="O181" s="24" t="e">
        <f t="shared" si="101"/>
        <v>#DIV/0!</v>
      </c>
    </row>
    <row r="182" spans="1:15" s="1" customFormat="1" ht="110.25" customHeight="1" hidden="1" outlineLevel="5">
      <c r="A182" s="7" t="s">
        <v>351</v>
      </c>
      <c r="B182" s="8" t="s">
        <v>352</v>
      </c>
      <c r="C182" s="9">
        <f t="shared" si="97"/>
        <v>0</v>
      </c>
      <c r="D182" s="9"/>
      <c r="E182" s="9"/>
      <c r="F182" s="9"/>
      <c r="G182" s="9">
        <f t="shared" si="98"/>
        <v>53635.05</v>
      </c>
      <c r="H182" s="9"/>
      <c r="I182" s="9"/>
      <c r="J182" s="9">
        <v>53635.05</v>
      </c>
      <c r="K182" s="9">
        <f>SUM(L182:N182)</f>
        <v>53635.05</v>
      </c>
      <c r="L182" s="9">
        <f t="shared" si="100"/>
        <v>0</v>
      </c>
      <c r="M182" s="9">
        <f t="shared" si="100"/>
        <v>0</v>
      </c>
      <c r="N182" s="9">
        <f t="shared" si="100"/>
        <v>53635.05</v>
      </c>
      <c r="O182" s="24" t="e">
        <f>SUM(G182/C182)*100</f>
        <v>#DIV/0!</v>
      </c>
    </row>
    <row r="183" spans="1:15" s="1" customFormat="1" ht="33" customHeight="1" hidden="1" outlineLevel="5">
      <c r="A183" s="11" t="s">
        <v>353</v>
      </c>
      <c r="B183" s="12" t="s">
        <v>354</v>
      </c>
      <c r="C183" s="9">
        <f t="shared" si="97"/>
        <v>288878.32</v>
      </c>
      <c r="D183" s="9">
        <v>288878.32</v>
      </c>
      <c r="E183" s="9"/>
      <c r="F183" s="9"/>
      <c r="G183" s="9">
        <f t="shared" si="98"/>
        <v>0</v>
      </c>
      <c r="H183" s="9"/>
      <c r="I183" s="9"/>
      <c r="J183" s="9"/>
      <c r="K183" s="9">
        <f>SUM(L183:N183)</f>
        <v>-288878.32</v>
      </c>
      <c r="L183" s="9">
        <f t="shared" si="100"/>
        <v>-288878.32</v>
      </c>
      <c r="M183" s="9">
        <f t="shared" si="100"/>
        <v>0</v>
      </c>
      <c r="N183" s="9">
        <f t="shared" si="100"/>
        <v>0</v>
      </c>
      <c r="O183" s="24">
        <f>SUM(G183/C183)*100</f>
        <v>0</v>
      </c>
    </row>
    <row r="184" spans="1:15" s="1" customFormat="1" ht="66" customHeight="1" hidden="1" outlineLevel="5">
      <c r="A184" s="7" t="s">
        <v>355</v>
      </c>
      <c r="B184" s="13" t="s">
        <v>356</v>
      </c>
      <c r="C184" s="9">
        <f t="shared" si="97"/>
        <v>0</v>
      </c>
      <c r="D184" s="9"/>
      <c r="E184" s="9"/>
      <c r="F184" s="9"/>
      <c r="G184" s="9">
        <f t="shared" si="98"/>
        <v>160043.42</v>
      </c>
      <c r="H184" s="9"/>
      <c r="I184" s="9"/>
      <c r="J184" s="9">
        <v>160043.42</v>
      </c>
      <c r="K184" s="9">
        <f t="shared" si="99"/>
        <v>160043.42</v>
      </c>
      <c r="L184" s="9">
        <f t="shared" si="100"/>
        <v>0</v>
      </c>
      <c r="M184" s="9">
        <f t="shared" si="100"/>
        <v>0</v>
      </c>
      <c r="N184" s="9">
        <f t="shared" si="100"/>
        <v>160043.42</v>
      </c>
      <c r="O184" s="24" t="e">
        <f t="shared" si="101"/>
        <v>#DIV/0!</v>
      </c>
    </row>
    <row r="185" spans="1:15" s="1" customFormat="1" ht="66" customHeight="1" hidden="1" outlineLevel="5">
      <c r="A185" s="25" t="s">
        <v>357</v>
      </c>
      <c r="B185" s="16" t="s">
        <v>358</v>
      </c>
      <c r="C185" s="5">
        <f>SUM(C186)</f>
        <v>4900</v>
      </c>
      <c r="D185" s="5">
        <f aca="true" t="shared" si="102" ref="D185:N186">SUM(D186)</f>
        <v>4900</v>
      </c>
      <c r="E185" s="5">
        <f t="shared" si="102"/>
        <v>0</v>
      </c>
      <c r="F185" s="5">
        <f t="shared" si="102"/>
        <v>0</v>
      </c>
      <c r="G185" s="5">
        <f t="shared" si="102"/>
        <v>0</v>
      </c>
      <c r="H185" s="5">
        <f t="shared" si="102"/>
        <v>0</v>
      </c>
      <c r="I185" s="5">
        <f t="shared" si="102"/>
        <v>0</v>
      </c>
      <c r="J185" s="5">
        <f t="shared" si="102"/>
        <v>0</v>
      </c>
      <c r="K185" s="5">
        <f t="shared" si="102"/>
        <v>-4900</v>
      </c>
      <c r="L185" s="5">
        <f t="shared" si="102"/>
        <v>-4900</v>
      </c>
      <c r="M185" s="5">
        <f t="shared" si="102"/>
        <v>0</v>
      </c>
      <c r="N185" s="5">
        <f t="shared" si="102"/>
        <v>0</v>
      </c>
      <c r="O185" s="23">
        <f t="shared" si="101"/>
        <v>0</v>
      </c>
    </row>
    <row r="186" spans="1:15" s="1" customFormat="1" ht="25.5" customHeight="1" hidden="1" outlineLevel="5">
      <c r="A186" s="25" t="s">
        <v>359</v>
      </c>
      <c r="B186" s="16" t="s">
        <v>360</v>
      </c>
      <c r="C186" s="5">
        <f>SUM(C187)</f>
        <v>4900</v>
      </c>
      <c r="D186" s="5">
        <f t="shared" si="102"/>
        <v>4900</v>
      </c>
      <c r="E186" s="5">
        <f t="shared" si="102"/>
        <v>0</v>
      </c>
      <c r="F186" s="5">
        <f t="shared" si="102"/>
        <v>0</v>
      </c>
      <c r="G186" s="5">
        <f t="shared" si="102"/>
        <v>0</v>
      </c>
      <c r="H186" s="5">
        <f t="shared" si="102"/>
        <v>0</v>
      </c>
      <c r="I186" s="5">
        <f t="shared" si="102"/>
        <v>0</v>
      </c>
      <c r="J186" s="5">
        <f t="shared" si="102"/>
        <v>0</v>
      </c>
      <c r="K186" s="5">
        <f t="shared" si="102"/>
        <v>-4900</v>
      </c>
      <c r="L186" s="5">
        <f t="shared" si="102"/>
        <v>-4900</v>
      </c>
      <c r="M186" s="5">
        <f t="shared" si="102"/>
        <v>0</v>
      </c>
      <c r="N186" s="5">
        <f t="shared" si="102"/>
        <v>0</v>
      </c>
      <c r="O186" s="23">
        <f t="shared" si="101"/>
        <v>0</v>
      </c>
    </row>
    <row r="187" spans="1:15" s="1" customFormat="1" ht="66" customHeight="1" hidden="1" outlineLevel="5">
      <c r="A187" s="11" t="s">
        <v>361</v>
      </c>
      <c r="B187" s="12" t="s">
        <v>362</v>
      </c>
      <c r="C187" s="9">
        <f>SUM(D187:F187)</f>
        <v>4900</v>
      </c>
      <c r="D187" s="9">
        <v>4900</v>
      </c>
      <c r="E187" s="9"/>
      <c r="F187" s="9"/>
      <c r="G187" s="9">
        <f>SUM(H187:J187)</f>
        <v>0</v>
      </c>
      <c r="H187" s="9"/>
      <c r="I187" s="9"/>
      <c r="J187" s="9"/>
      <c r="K187" s="9">
        <f>SUM(L187:N187)</f>
        <v>-4900</v>
      </c>
      <c r="L187" s="9">
        <f>SUM(H187-D187)</f>
        <v>-4900</v>
      </c>
      <c r="M187" s="9">
        <f>SUM(I187-E187)</f>
        <v>0</v>
      </c>
      <c r="N187" s="9">
        <f>SUM(J187-F187)</f>
        <v>0</v>
      </c>
      <c r="O187" s="24">
        <f t="shared" si="101"/>
        <v>0</v>
      </c>
    </row>
    <row r="188" spans="1:15" s="1" customFormat="1" ht="30" customHeight="1" hidden="1" outlineLevel="5">
      <c r="A188" s="18" t="s">
        <v>363</v>
      </c>
      <c r="B188" s="16" t="s">
        <v>364</v>
      </c>
      <c r="C188" s="5">
        <f>SUM(C189)</f>
        <v>1672605.94</v>
      </c>
      <c r="D188" s="5">
        <f aca="true" t="shared" si="103" ref="D188:N188">SUM(D189)</f>
        <v>0</v>
      </c>
      <c r="E188" s="5">
        <f t="shared" si="103"/>
        <v>1631000</v>
      </c>
      <c r="F188" s="5">
        <f t="shared" si="103"/>
        <v>41605.94</v>
      </c>
      <c r="G188" s="5">
        <f t="shared" si="103"/>
        <v>2010101.46</v>
      </c>
      <c r="H188" s="5">
        <f t="shared" si="103"/>
        <v>0</v>
      </c>
      <c r="I188" s="5">
        <f t="shared" si="103"/>
        <v>1990000</v>
      </c>
      <c r="J188" s="5">
        <f t="shared" si="103"/>
        <v>20101.46</v>
      </c>
      <c r="K188" s="5">
        <f t="shared" si="103"/>
        <v>337495.52</v>
      </c>
      <c r="L188" s="5">
        <f t="shared" si="103"/>
        <v>0</v>
      </c>
      <c r="M188" s="5">
        <f t="shared" si="103"/>
        <v>359000</v>
      </c>
      <c r="N188" s="5">
        <f t="shared" si="103"/>
        <v>-21504.480000000003</v>
      </c>
      <c r="O188" s="6">
        <f t="shared" si="101"/>
        <v>120.1778262248668</v>
      </c>
    </row>
    <row r="189" spans="1:15" s="1" customFormat="1" ht="22.5" customHeight="1" hidden="1" outlineLevel="5">
      <c r="A189" s="18" t="s">
        <v>359</v>
      </c>
      <c r="B189" s="16" t="s">
        <v>365</v>
      </c>
      <c r="C189" s="5">
        <f>SUM(C190+C191+C192+C193)</f>
        <v>1672605.94</v>
      </c>
      <c r="D189" s="5">
        <f aca="true" t="shared" si="104" ref="D189:N189">SUM(D190+D191+D192+D193)</f>
        <v>0</v>
      </c>
      <c r="E189" s="5">
        <f t="shared" si="104"/>
        <v>1631000</v>
      </c>
      <c r="F189" s="5">
        <f t="shared" si="104"/>
        <v>41605.94</v>
      </c>
      <c r="G189" s="5">
        <f t="shared" si="104"/>
        <v>2010101.46</v>
      </c>
      <c r="H189" s="5">
        <f t="shared" si="104"/>
        <v>0</v>
      </c>
      <c r="I189" s="5">
        <f t="shared" si="104"/>
        <v>1990000</v>
      </c>
      <c r="J189" s="5">
        <f t="shared" si="104"/>
        <v>20101.46</v>
      </c>
      <c r="K189" s="5">
        <f t="shared" si="104"/>
        <v>337495.52</v>
      </c>
      <c r="L189" s="5">
        <f t="shared" si="104"/>
        <v>0</v>
      </c>
      <c r="M189" s="5">
        <f t="shared" si="104"/>
        <v>359000</v>
      </c>
      <c r="N189" s="5">
        <f t="shared" si="104"/>
        <v>-21504.480000000003</v>
      </c>
      <c r="O189" s="6">
        <f t="shared" si="101"/>
        <v>120.1778262248668</v>
      </c>
    </row>
    <row r="190" spans="1:15" s="1" customFormat="1" ht="66" customHeight="1" hidden="1" outlineLevel="5">
      <c r="A190" s="20" t="s">
        <v>366</v>
      </c>
      <c r="B190" s="12" t="s">
        <v>367</v>
      </c>
      <c r="C190" s="9">
        <f>SUM(D190:F190)</f>
        <v>1331000</v>
      </c>
      <c r="D190" s="9"/>
      <c r="E190" s="9">
        <v>1331000</v>
      </c>
      <c r="F190" s="9"/>
      <c r="G190" s="9">
        <f>SUM(H190:J190)</f>
        <v>1990000</v>
      </c>
      <c r="H190" s="9"/>
      <c r="I190" s="9">
        <v>1990000</v>
      </c>
      <c r="J190" s="9"/>
      <c r="K190" s="9">
        <f>SUM(L190:N190)</f>
        <v>659000</v>
      </c>
      <c r="L190" s="9">
        <f aca="true" t="shared" si="105" ref="L190:N193">SUM(H190-D190)</f>
        <v>0</v>
      </c>
      <c r="M190" s="9">
        <f t="shared" si="105"/>
        <v>659000</v>
      </c>
      <c r="N190" s="9">
        <f t="shared" si="105"/>
        <v>0</v>
      </c>
      <c r="O190" s="10">
        <f t="shared" si="101"/>
        <v>149.51164537941398</v>
      </c>
    </row>
    <row r="191" spans="1:15" s="1" customFormat="1" ht="129" customHeight="1" hidden="1" outlineLevel="5">
      <c r="A191" s="11" t="s">
        <v>368</v>
      </c>
      <c r="B191" s="12" t="s">
        <v>369</v>
      </c>
      <c r="C191" s="9">
        <f>SUM(D191:F191)</f>
        <v>3031</v>
      </c>
      <c r="D191" s="9"/>
      <c r="E191" s="9"/>
      <c r="F191" s="9">
        <v>3031</v>
      </c>
      <c r="G191" s="9">
        <f>SUM(H191:J191)</f>
        <v>0</v>
      </c>
      <c r="H191" s="9"/>
      <c r="I191" s="9"/>
      <c r="J191" s="9"/>
      <c r="K191" s="9">
        <f>SUM(L191:N191)</f>
        <v>-3031</v>
      </c>
      <c r="L191" s="9">
        <f t="shared" si="105"/>
        <v>0</v>
      </c>
      <c r="M191" s="9">
        <f t="shared" si="105"/>
        <v>0</v>
      </c>
      <c r="N191" s="9">
        <f t="shared" si="105"/>
        <v>-3031</v>
      </c>
      <c r="O191" s="10">
        <f t="shared" si="101"/>
        <v>0</v>
      </c>
    </row>
    <row r="192" spans="1:15" s="1" customFormat="1" ht="132" customHeight="1" hidden="1" outlineLevel="5">
      <c r="A192" s="11" t="s">
        <v>370</v>
      </c>
      <c r="B192" s="12" t="s">
        <v>371</v>
      </c>
      <c r="C192" s="9">
        <f>SUM(D192:F192)</f>
        <v>300000</v>
      </c>
      <c r="D192" s="9"/>
      <c r="E192" s="9">
        <v>300000</v>
      </c>
      <c r="F192" s="9"/>
      <c r="G192" s="9">
        <f>SUM(H192:J192)</f>
        <v>0</v>
      </c>
      <c r="H192" s="9"/>
      <c r="I192" s="9"/>
      <c r="J192" s="9"/>
      <c r="K192" s="9">
        <f>SUM(L192:N192)</f>
        <v>-300000</v>
      </c>
      <c r="L192" s="9">
        <f t="shared" si="105"/>
        <v>0</v>
      </c>
      <c r="M192" s="9">
        <f t="shared" si="105"/>
        <v>-300000</v>
      </c>
      <c r="N192" s="9">
        <f t="shared" si="105"/>
        <v>0</v>
      </c>
      <c r="O192" s="10">
        <f t="shared" si="101"/>
        <v>0</v>
      </c>
    </row>
    <row r="193" spans="1:15" s="1" customFormat="1" ht="63" customHeight="1" hidden="1" outlineLevel="5">
      <c r="A193" s="20" t="s">
        <v>366</v>
      </c>
      <c r="B193" s="12" t="s">
        <v>372</v>
      </c>
      <c r="C193" s="9">
        <f>SUM(D193:F193)</f>
        <v>38574.94</v>
      </c>
      <c r="D193" s="9"/>
      <c r="E193" s="9"/>
      <c r="F193" s="9">
        <v>38574.94</v>
      </c>
      <c r="G193" s="9">
        <f>SUM(H193:J193)</f>
        <v>20101.46</v>
      </c>
      <c r="H193" s="9"/>
      <c r="I193" s="9"/>
      <c r="J193" s="9">
        <v>20101.46</v>
      </c>
      <c r="K193" s="9">
        <f>SUM(L193:N193)</f>
        <v>-18473.480000000003</v>
      </c>
      <c r="L193" s="9">
        <f t="shared" si="105"/>
        <v>0</v>
      </c>
      <c r="M193" s="9">
        <f t="shared" si="105"/>
        <v>0</v>
      </c>
      <c r="N193" s="9">
        <f t="shared" si="105"/>
        <v>-18473.480000000003</v>
      </c>
      <c r="O193" s="10">
        <f t="shared" si="101"/>
        <v>52.11015234242748</v>
      </c>
    </row>
    <row r="194" spans="1:15" s="1" customFormat="1" ht="32.25" customHeight="1" hidden="1" outlineLevel="6">
      <c r="A194" s="30" t="s">
        <v>373</v>
      </c>
      <c r="B194" s="31"/>
      <c r="C194" s="5">
        <f>SUM(C174+C185+C188)</f>
        <v>2114884.26</v>
      </c>
      <c r="D194" s="5">
        <f aca="true" t="shared" si="106" ref="D194:N194">SUM(D174+D185+D188)</f>
        <v>293778.32</v>
      </c>
      <c r="E194" s="5">
        <f t="shared" si="106"/>
        <v>1631000</v>
      </c>
      <c r="F194" s="5">
        <f t="shared" si="106"/>
        <v>190105.94</v>
      </c>
      <c r="G194" s="5">
        <f t="shared" si="106"/>
        <v>2986711.3200000003</v>
      </c>
      <c r="H194" s="5">
        <f t="shared" si="106"/>
        <v>0</v>
      </c>
      <c r="I194" s="5">
        <f t="shared" si="106"/>
        <v>1990000</v>
      </c>
      <c r="J194" s="5">
        <f t="shared" si="106"/>
        <v>996711.3200000001</v>
      </c>
      <c r="K194" s="5">
        <f t="shared" si="106"/>
        <v>871827.06</v>
      </c>
      <c r="L194" s="5">
        <f t="shared" si="106"/>
        <v>-293778.32</v>
      </c>
      <c r="M194" s="5">
        <f t="shared" si="106"/>
        <v>359000</v>
      </c>
      <c r="N194" s="5">
        <f t="shared" si="106"/>
        <v>806605.3800000001</v>
      </c>
      <c r="O194" s="6">
        <f t="shared" si="101"/>
        <v>141.22339347307832</v>
      </c>
    </row>
    <row r="195" spans="1:15" s="1" customFormat="1" ht="20.25" customHeight="1" hidden="1">
      <c r="A195" s="32" t="s">
        <v>374</v>
      </c>
      <c r="B195" s="33"/>
      <c r="C195" s="26">
        <f>SUM(C8+C56+C68+C71+C75+C80+C95+C101+C112+C116+C120+C151+C160+C166+C194)</f>
        <v>104116633.38</v>
      </c>
      <c r="D195" s="26">
        <f aca="true" t="shared" si="107" ref="D195:N195">SUM(D8+D56+D68+D71+D75+D80+D95+D101+D112+D116+D120+D151+D160+D166+D194)</f>
        <v>557284.27</v>
      </c>
      <c r="E195" s="26">
        <f t="shared" si="107"/>
        <v>44089236.57</v>
      </c>
      <c r="F195" s="26">
        <f t="shared" si="107"/>
        <v>59470112.54000001</v>
      </c>
      <c r="G195" s="26">
        <f t="shared" si="107"/>
        <v>115176357.19</v>
      </c>
      <c r="H195" s="26">
        <f t="shared" si="107"/>
        <v>0</v>
      </c>
      <c r="I195" s="26">
        <f t="shared" si="107"/>
        <v>48080029.39999999</v>
      </c>
      <c r="J195" s="26">
        <f t="shared" si="107"/>
        <v>67096327.79</v>
      </c>
      <c r="K195" s="26">
        <f t="shared" si="107"/>
        <v>11034343.809999997</v>
      </c>
      <c r="L195" s="26">
        <f t="shared" si="107"/>
        <v>-557284.27</v>
      </c>
      <c r="M195" s="26">
        <f t="shared" si="107"/>
        <v>3990792.8299999945</v>
      </c>
      <c r="N195" s="26">
        <f t="shared" si="107"/>
        <v>7600835.25</v>
      </c>
      <c r="O195" s="6">
        <f t="shared" si="101"/>
        <v>110.62243702179147</v>
      </c>
    </row>
    <row r="196" spans="1:14" s="1" customFormat="1" ht="12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</sheetData>
  <sheetProtection/>
  <mergeCells count="17">
    <mergeCell ref="O6:O7"/>
    <mergeCell ref="A1:O1"/>
    <mergeCell ref="A2:O2"/>
    <mergeCell ref="A3:B3"/>
    <mergeCell ref="A4:B4"/>
    <mergeCell ref="A5:A7"/>
    <mergeCell ref="B5:B7"/>
    <mergeCell ref="C5:F5"/>
    <mergeCell ref="G5:J5"/>
    <mergeCell ref="K5:O5"/>
    <mergeCell ref="A172:B172"/>
    <mergeCell ref="D6:F6"/>
    <mergeCell ref="G6:G7"/>
    <mergeCell ref="H6:J6"/>
    <mergeCell ref="K6:K7"/>
    <mergeCell ref="L6:N6"/>
    <mergeCell ref="C6:C7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dcterms:created xsi:type="dcterms:W3CDTF">2017-10-03T10:21:44Z</dcterms:created>
  <dcterms:modified xsi:type="dcterms:W3CDTF">2017-10-04T09:18:10Z</dcterms:modified>
  <cp:category/>
  <cp:version/>
  <cp:contentType/>
  <cp:contentStatus/>
</cp:coreProperties>
</file>