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<sst xmlns="http://schemas.openxmlformats.org/spreadsheetml/2006/main" count="445" uniqueCount="428">
  <si>
    <t>Аналитические данные о реализации мероприятий муниципальных программ Савинского муниципального района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</si>
  <si>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</si>
  <si>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</si>
  <si>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</si>
  <si>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</si>
  <si>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</si>
  <si>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</si>
  <si>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</si>
  <si>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</si>
  <si>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</si>
  <si>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</si>
  <si>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</si>
  <si>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</si>
  <si>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</si>
  <si>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</si>
  <si>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</si>
  <si>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</si>
  <si>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</si>
  <si>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</si>
  <si>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</si>
  <si>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</si>
  <si>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</si>
  <si>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</si>
  <si>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</si>
  <si>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</si>
  <si>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</si>
  <si>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</si>
  <si>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</si>
  <si>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</si>
  <si>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</si>
  <si>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</si>
  <si>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</si>
  <si>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</si>
  <si>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</si>
  <si>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</si>
  <si>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</si>
  <si>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</si>
  <si>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</si>
  <si>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</si>
  <si>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</si>
  <si>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</si>
  <si>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</si>
  <si>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</si>
  <si>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</si>
  <si>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</si>
  <si>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</si>
  <si>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</si>
  <si>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</si>
  <si>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</si>
  <si>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</si>
  <si>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</si>
  <si>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</si>
  <si>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</si>
  <si>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</si>
  <si>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</si>
  <si>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</si>
  <si>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</si>
  <si>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</si>
  <si>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</si>
  <si>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</si>
  <si>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</si>
  <si>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</si>
  <si>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</si>
  <si>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</si>
  <si>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</si>
  <si>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</si>
  <si>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</si>
  <si>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</si>
  <si>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</si>
  <si>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</si>
  <si>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</si>
  <si>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</si>
  <si>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</si>
  <si>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</si>
  <si>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</si>
  <si>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</si>
  <si>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</si>
  <si>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</si>
  <si>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</si>
  <si>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</si>
  <si>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</si>
  <si>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</si>
  <si>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</si>
  <si>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</si>
  <si>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</si>
  <si>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</si>
  <si>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</si>
  <si>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</si>
  <si>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</si>
  <si>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</si>
  <si>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</si>
  <si>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</si>
  <si>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</si>
  <si>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</si>
  <si>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</si>
  <si>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</si>
  <si>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</si>
  <si>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</si>
  <si>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</si>
  <si>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</si>
  <si>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</si>
  <si>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</si>
  <si>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</si>
  <si>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</si>
  <si>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</si>
  <si>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</si>
  <si>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</si>
  <si>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</si>
  <si>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</si>
  <si>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</si>
  <si>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</si>
  <si>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</si>
  <si>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</si>
  <si>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</si>
  <si>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</si>
  <si>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</si>
  <si>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</si>
  <si>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</si>
  <si>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</si>
  <si>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</si>
  <si>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</si>
  <si>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</si>
  <si>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</si>
  <si>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</si>
  <si>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</si>
  <si>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</si>
  <si>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</si>
  <si>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</si>
  <si>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</si>
  <si>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</si>
  <si>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</si>
  <si>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</si>
  <si>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</si>
  <si>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</si>
  <si>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</si>
  <si>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</si>
  <si>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</si>
  <si>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</si>
  <si>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</si>
  <si>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</si>
  <si>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</si>
  <si>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</si>
  <si>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</si>
  <si>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</si>
  <si>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</si>
  <si>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</si>
  <si>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</si>
  <si>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</si>
  <si>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</si>
  <si>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</si>
  <si>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</si>
  <si>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</si>
  <si>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</si>
  <si>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</si>
  <si>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</si>
  <si>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</si>
  <si>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</si>
  <si>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</si>
  <si>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</si>
  <si>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</si>
  <si>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</si>
  <si>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</si>
  <si>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</si>
  <si>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</si>
  <si>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</si>
  <si>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</si>
  <si>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</si>
  <si>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</si>
  <si>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</si>
  <si>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</si>
  <si>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</si>
  <si>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</si>
  <si>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</si>
  <si>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</si>
  <si>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</si>
  <si>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</si>
  <si>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</si>
  <si>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</si>
  <si>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</si>
  <si>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</si>
  <si>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</si>
  <si>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</si>
  <si>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</si>
  <si>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</si>
  <si>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</si>
  <si>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</si>
  <si>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</si>
  <si>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</si>
  <si>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</si>
  <si>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</si>
  <si>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</si>
  <si>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</si>
  <si>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</si>
  <si>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</si>
  <si>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</si>
  <si>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</si>
  <si>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</si>
  <si>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</si>
  <si>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</si>
  <si>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</si>
  <si>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</si>
  <si>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</si>
  <si>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</si>
  <si>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</si>
  <si>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</si>
  <si>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</si>
  <si>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</si>
  <si>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</si>
  <si>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</si>
  <si>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</si>
  <si>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</si>
  <si>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</si>
  <si>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</si>
  <si>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</si>
  <si>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</si>
  <si>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</si>
  <si>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</si>
  <si>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</si>
  <si>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</si>
  <si>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</si>
  <si>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</si>
  <si>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</si>
  <si>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</si>
  <si>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</si>
  <si>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</si>
  <si>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</si>
  <si>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</si>
  <si>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</si>
  <si>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</si>
  <si>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</si>
  <si>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</si>
  <si>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</si>
  <si>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</si>
  <si>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</si>
  <si>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</si>
  <si>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</si>
  <si>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</si>
  <si>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</si>
  <si>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</si>
  <si>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</si>
  <si>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</si>
  <si>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</si>
  <si>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</si>
  <si>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</si>
  <si>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</si>
  <si>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</si>
  <si>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</si>
  <si>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</si>
  <si>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</si>
  <si>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</si>
  <si>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</si>
  <si>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</si>
  <si>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</si>
  <si>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</si>
  <si>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</si>
  <si>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</si>
  <si>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</si>
  <si>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</si>
  <si>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</si>
  <si>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</si>
  <si>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</si>
  <si>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</si>
  <si>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</si>
  <si>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</si>
  <si>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</si>
  <si>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</si>
  <si>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</si>
  <si>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</si>
  <si>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</si>
  <si>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</si>
  <si>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</si>
  <si>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</si>
  <si>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</si>
  <si>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</si>
  <si>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</si>
  <si>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</si>
  <si>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</si>
  <si>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</si>
  <si>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</si>
  <si>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</si>
  <si>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</si>
  <si>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</si>
  <si>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</si>
  <si>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</si>
  <si>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</si>
  <si>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</si>
  <si>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</si>
  <si>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</si>
  <si>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 xml:space="preserve">        Организация питания обучающихся 1-4 классов муниципальных общеобразовательных организаций</t>
  </si>
  <si>
    <t>01201S0080</t>
  </si>
  <si>
    <t>01П0000000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</si>
  <si>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</si>
  <si>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</si>
  <si>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</si>
  <si>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</si>
  <si>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</si>
  <si>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</si>
  <si>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</si>
  <si>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</si>
  <si>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</si>
  <si>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</si>
  <si>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</si>
  <si>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</si>
  <si>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</si>
  <si>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</si>
  <si>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</si>
  <si>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</si>
  <si>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</si>
  <si>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</si>
  <si>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</si>
  <si>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</si>
  <si>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</si>
  <si>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</si>
  <si>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</si>
  <si>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</si>
  <si>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</si>
  <si>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</si>
  <si>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</si>
  <si>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</si>
  <si>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</si>
  <si>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</si>
  <si>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</si>
  <si>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 xml:space="preserve">     Федеральный проект "Современная школа"</t>
  </si>
  <si>
    <t>012Е100000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</si>
  <si>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</si>
  <si>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</si>
  <si>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>01401S0190</t>
  </si>
  <si>
    <t xml:space="preserve">         Организация отдыха детей в каникулярное время в части организации двухразового питания в лагерях дневного пребывания</t>
  </si>
  <si>
    <t>0240000000</t>
  </si>
  <si>
    <t>0240200000</t>
  </si>
  <si>
    <t>0240202005</t>
  </si>
  <si>
    <t>0240202006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</si>
  <si>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</si>
  <si>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</si>
  <si>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теплоснабжения</t>
  </si>
  <si>
    <t xml:space="preserve">            Организация водоснабжения и водоотведения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</si>
  <si>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</si>
  <si>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</si>
  <si>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</si>
  <si>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</si>
  <si>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</si>
  <si>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</si>
  <si>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>Содержание мест захоронения</t>
  </si>
  <si>
    <t>0440102047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</si>
  <si>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</si>
  <si>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</si>
  <si>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</si>
  <si>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</si>
  <si>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</si>
  <si>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</si>
  <si>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</si>
  <si>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</si>
  <si>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</si>
  <si>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</si>
  <si>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</si>
  <si>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</si>
  <si>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Осуществление полномочий по созданию условий для развития туризма</t>
  </si>
  <si>
    <t>1510108817</t>
  </si>
  <si>
    <t xml:space="preserve">        Субсидии в целях финансового обеспечения (возмещения) затрат в связи с оказанием услуг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</si>
  <si>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</si>
  <si>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</si>
  <si>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</si>
  <si>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</si>
  <si>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</si>
  <si>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</si>
  <si>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</si>
  <si>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</si>
  <si>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</si>
  <si>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</si>
  <si>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012Е1L5200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</si>
  <si>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</si>
  <si>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</si>
  <si>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</si>
  <si>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</si>
  <si>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</si>
  <si>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</si>
  <si>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</si>
  <si>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</si>
  <si>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Выплата вознаграждений</t>
  </si>
  <si>
    <t>1150107007</t>
  </si>
  <si>
    <t>по состоянию на 01.10.2020 год в сравнении с соответсвующим периодом 2019 года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</si>
  <si>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</si>
  <si>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</si>
  <si>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</si>
  <si>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</si>
  <si>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 xml:space="preserve">            Федеральный проект "Успех каждого ребенка"</t>
  </si>
  <si>
    <t>012E200000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</si>
  <si>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</si>
  <si>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012Е250970</t>
  </si>
  <si>
    <t xml:space="preserve">            Присуждение премии "Золотой фонд земли Савинской"</t>
  </si>
  <si>
    <t>0180109001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</si>
  <si>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</si>
  <si>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</si>
  <si>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</si>
  <si>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</si>
  <si>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</si>
  <si>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</si>
  <si>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</si>
  <si>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</si>
  <si>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</si>
  <si>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</si>
  <si>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</si>
  <si>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</si>
  <si>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</si>
  <si>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</si>
  <si>
    <t>1720180240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</si>
  <si>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</si>
  <si>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</si>
  <si>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</si>
  <si>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</si>
  <si>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</si>
  <si>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</si>
  <si>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    Основное мероприятие "Проект "Создание современной образовательной среды для школьников"</t>
  </si>
  <si>
    <t>012П900000</t>
  </si>
  <si>
    <t xml:space="preserve">  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</si>
  <si>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012П9L5200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</si>
  <si>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</si>
  <si>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</si>
  <si>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</si>
  <si>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</si>
  <si>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</si>
  <si>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</si>
  <si>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</si>
  <si>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</si>
  <si>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      Обслуживание сайта Савинского муниципального района</t>
  </si>
  <si>
    <t>1130102063</t>
  </si>
  <si>
    <t xml:space="preserve">            Подготовка и утверждение документов территориального планирования</t>
  </si>
  <si>
    <t>4190002002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</si>
</sst>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20" borderId="0">
      <alignment/>
      <protection/>
    </xf>
    <xf numFmtId="0" fontId="10" fillId="0" borderId="1">
      <alignment horizontal="center" vertical="center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0" fillId="0" borderId="0">
      <alignment wrapText="1"/>
      <protection/>
    </xf>
    <xf numFmtId="0" fontId="9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9" fillId="21" borderId="2">
      <alignment horizontal="right" vertical="top" shrinkToFit="1"/>
      <protection/>
    </xf>
    <xf numFmtId="4" fontId="9" fillId="22" borderId="2">
      <alignment horizontal="right" vertical="top" shrinkToFit="1"/>
      <protection/>
    </xf>
    <xf numFmtId="0" fontId="12" fillId="0" borderId="0">
      <alignment horizontal="center"/>
      <protection/>
    </xf>
    <xf numFmtId="0" fontId="10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10" fillId="0" borderId="0">
      <alignment horizontal="left" wrapText="1"/>
      <protection/>
    </xf>
    <xf numFmtId="0" fontId="9" fillId="0" borderId="1">
      <alignment vertical="top" wrapText="1"/>
      <protection/>
    </xf>
    <xf numFmtId="1" fontId="10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10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9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9" fillId="0" borderId="1">
      <alignment horizontal="right" vertical="top" shrinkToFit="1"/>
      <protection/>
    </xf>
    <xf numFmtId="4" fontId="10" fillId="0" borderId="1">
      <alignment horizontal="right" vertical="top" shrinkToFit="1"/>
      <protection/>
    </xf>
    <xf numFmtId="4" fontId="9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89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0" fillId="38" borderId="3" xfId="57" applyNumberFormat="1" applyFont="1" applyFill="1" applyAlignment="1" applyProtection="1">
      <alignment horizontal="justify" vertical="top" wrapText="1"/>
      <protection/>
    </xf>
    <xf numFmtId="49" fontId="50" fillId="38" borderId="16" xfId="59" applyNumberFormat="1" applyFont="1" applyFill="1" applyBorder="1" applyProtection="1">
      <alignment horizontal="center" vertical="top" shrinkToFit="1"/>
      <protection/>
    </xf>
    <xf numFmtId="4" fontId="50" fillId="38" borderId="15" xfId="61" applyNumberFormat="1" applyFont="1" applyFill="1" applyBorder="1" applyProtection="1">
      <alignment horizontal="right" vertical="top" shrinkToFit="1"/>
      <protection/>
    </xf>
    <xf numFmtId="172" fontId="8" fillId="0" borderId="15" xfId="93" applyNumberFormat="1" applyFont="1" applyBorder="1" applyAlignment="1" applyProtection="1">
      <alignment vertical="top" shrinkToFi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9" fontId="51" fillId="38" borderId="16" xfId="59" applyNumberFormat="1" applyFont="1" applyFill="1" applyBorder="1" applyProtection="1">
      <alignment horizontal="center" vertical="top" shrinkToFit="1"/>
      <protection/>
    </xf>
    <xf numFmtId="4" fontId="51" fillId="38" borderId="15" xfId="61" applyNumberFormat="1" applyFont="1" applyFill="1" applyBorder="1" applyProtection="1">
      <alignment horizontal="right" vertical="top" shrinkToFit="1"/>
      <protection/>
    </xf>
    <xf numFmtId="172" fontId="3" fillId="0" borderId="15" xfId="93" applyNumberFormat="1" applyFont="1" applyBorder="1" applyAlignment="1" applyProtection="1">
      <alignment vertical="top" shrinkToFit="1"/>
      <protection locked="0"/>
    </xf>
    <xf numFmtId="49" fontId="51" fillId="38" borderId="3" xfId="59" applyNumberFormat="1" applyFont="1" applyFill="1" applyProtection="1">
      <alignment horizontal="center" vertical="top" shrinkToFit="1"/>
      <protection/>
    </xf>
    <xf numFmtId="0" fontId="51" fillId="38" borderId="3" xfId="65" applyNumberFormat="1" applyFont="1" applyFill="1" applyAlignment="1" applyProtection="1">
      <alignment horizontal="justify" vertical="top" wrapText="1"/>
      <protection locked="0"/>
    </xf>
    <xf numFmtId="49" fontId="51" fillId="38" borderId="3" xfId="53" applyNumberFormat="1" applyFont="1" applyFill="1" applyBorder="1" applyAlignment="1" applyProtection="1">
      <alignment horizontal="center" vertical="top" shrinkToFit="1"/>
      <protection locked="0"/>
    </xf>
    <xf numFmtId="49" fontId="50" fillId="38" borderId="3" xfId="59" applyNumberFormat="1" applyFont="1" applyFill="1" applyProtection="1">
      <alignment horizontal="center" vertical="top" shrinkToFit="1"/>
      <protection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4" fontId="50" fillId="38" borderId="15" xfId="53" applyNumberFormat="1" applyFont="1" applyFill="1" applyBorder="1" applyProtection="1">
      <alignment horizontal="right" vertical="top" shrinkToFi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172" fontId="50" fillId="38" borderId="15" xfId="61" applyNumberFormat="1" applyFont="1" applyFill="1" applyBorder="1" applyProtection="1">
      <alignment horizontal="right" vertical="top" shrinkToFit="1"/>
      <protection/>
    </xf>
    <xf numFmtId="0" fontId="52" fillId="0" borderId="17" xfId="59" applyNumberFormat="1" applyFont="1" applyBorder="1" applyAlignment="1" applyProtection="1">
      <alignment horizontal="justify" wrapText="1"/>
      <protection locked="0"/>
    </xf>
    <xf numFmtId="49" fontId="51" fillId="38" borderId="18" xfId="59" applyNumberFormat="1" applyFont="1" applyFill="1" applyBorder="1" applyProtection="1">
      <alignment horizontal="center" vertical="top" shrinkToFit="1"/>
      <protection/>
    </xf>
    <xf numFmtId="0" fontId="52" fillId="0" borderId="15" xfId="59" applyNumberFormat="1" applyFont="1" applyBorder="1" applyAlignment="1" applyProtection="1">
      <alignment horizontal="left"/>
      <protection locked="0"/>
    </xf>
    <xf numFmtId="0" fontId="52" fillId="0" borderId="19" xfId="59" applyNumberFormat="1" applyFont="1" applyBorder="1" applyAlignment="1">
      <alignment horizontal="left"/>
      <protection/>
    </xf>
    <xf numFmtId="0" fontId="51" fillId="0" borderId="0" xfId="41" applyNumberFormat="1" applyFont="1" applyProtection="1">
      <alignment/>
      <protection/>
    </xf>
    <xf numFmtId="0" fontId="2" fillId="0" borderId="0" xfId="89" applyProtection="1">
      <alignment/>
      <protection locked="0"/>
    </xf>
    <xf numFmtId="0" fontId="4" fillId="39" borderId="1" xfId="55" applyNumberFormat="1" applyFont="1" applyFill="1" applyAlignment="1" applyProtection="1">
      <alignment horizontal="justify" vertical="top" wrapText="1"/>
      <protection/>
    </xf>
    <xf numFmtId="1" fontId="4" fillId="39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Alignment="1" applyProtection="1">
      <alignment horizontal="justify" vertical="top" wrapText="1"/>
      <protection/>
    </xf>
    <xf numFmtId="1" fontId="5" fillId="39" borderId="1" xfId="58" applyNumberFormat="1" applyFont="1" applyFill="1" applyProtection="1">
      <alignment horizontal="center" vertical="top" shrinkToFit="1"/>
      <protection/>
    </xf>
    <xf numFmtId="49" fontId="4" fillId="39" borderId="1" xfId="58" applyNumberFormat="1" applyFont="1" applyFill="1" applyProtection="1">
      <alignment horizontal="center" vertical="top" shrinkToFit="1"/>
      <protection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1" fontId="5" fillId="40" borderId="1" xfId="58" applyNumberFormat="1" applyFont="1" applyFill="1" applyProtection="1">
      <alignment horizontal="center" vertical="top" shrinkToFit="1"/>
      <protection/>
    </xf>
    <xf numFmtId="0" fontId="5" fillId="0" borderId="1" xfId="56" applyNumberFormat="1" applyFont="1" applyBorder="1" applyAlignment="1" applyProtection="1">
      <alignment horizontal="justify" vertical="top" wrapText="1"/>
      <protection/>
    </xf>
    <xf numFmtId="49" fontId="5" fillId="0" borderId="1" xfId="58" applyNumberFormat="1" applyFont="1" applyBorder="1" applyProtection="1">
      <alignment horizontal="center" vertical="top" shrinkToFit="1"/>
      <protection/>
    </xf>
    <xf numFmtId="0" fontId="4" fillId="0" borderId="1" xfId="56" applyNumberFormat="1" applyFont="1" applyBorder="1" applyAlignment="1" applyProtection="1">
      <alignment horizontal="justify" vertical="top" wrapText="1"/>
      <protection/>
    </xf>
    <xf numFmtId="49" fontId="4" fillId="0" borderId="1" xfId="58" applyNumberFormat="1" applyFont="1" applyBorder="1" applyProtection="1">
      <alignment horizontal="center" vertical="top" shrinkToFit="1"/>
      <protection/>
    </xf>
    <xf numFmtId="0" fontId="8" fillId="0" borderId="0" xfId="89" applyFont="1" applyProtection="1">
      <alignment/>
      <protection locked="0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49" fontId="5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0" fontId="3" fillId="0" borderId="15" xfId="89" applyFont="1" applyBorder="1" applyProtection="1">
      <alignment/>
      <protection locked="0"/>
    </xf>
    <xf numFmtId="0" fontId="3" fillId="0" borderId="0" xfId="89" applyFont="1" applyAlignment="1" applyProtection="1">
      <alignment vertical="top"/>
      <protection locked="0"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3" fillId="0" borderId="0" xfId="89" applyNumberFormat="1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 wrapText="1"/>
      <protection/>
    </xf>
    <xf numFmtId="0" fontId="2" fillId="0" borderId="21" xfId="89" applyBorder="1" applyAlignment="1">
      <alignment wrapText="1"/>
      <protection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Border="1" applyAlignment="1" applyProtection="1">
      <alignment horizontal="center" vertical="center" wrapText="1"/>
      <protection locked="0"/>
    </xf>
    <xf numFmtId="0" fontId="53" fillId="0" borderId="0" xfId="43" applyNumberFormat="1" applyFont="1" applyBorder="1" applyAlignment="1" applyProtection="1">
      <alignment horizontal="center" wrapText="1"/>
      <protection locked="0"/>
    </xf>
    <xf numFmtId="0" fontId="53" fillId="0" borderId="0" xfId="43" applyNumberFormat="1" applyFont="1" applyAlignment="1" applyProtection="1">
      <alignment horizontal="center" wrapText="1"/>
      <protection locked="0"/>
    </xf>
    <xf numFmtId="0" fontId="2" fillId="0" borderId="0" xfId="89" applyAlignment="1">
      <alignment wrapText="1"/>
      <protection/>
    </xf>
    <xf numFmtId="0" fontId="53" fillId="0" borderId="0" xfId="43" applyNumberFormat="1" applyFont="1" applyBorder="1" applyAlignment="1" applyProtection="1">
      <alignment horizontal="center" wrapText="1"/>
      <protection/>
    </xf>
    <xf numFmtId="0" fontId="53" fillId="0" borderId="0" xfId="43" applyFont="1" applyBorder="1" applyAlignment="1">
      <alignment horizontal="center" wrapText="1"/>
      <protection/>
    </xf>
    <xf numFmtId="0" fontId="33" fillId="0" borderId="0" xfId="43" applyNumberFormat="1" applyBorder="1" applyProtection="1">
      <alignment horizontal="center"/>
      <protection/>
    </xf>
    <xf numFmtId="0" fontId="33" fillId="0" borderId="0" xfId="43" applyBorder="1">
      <alignment horizontal="center"/>
      <protection/>
    </xf>
    <xf numFmtId="0" fontId="51" fillId="0" borderId="0" xfId="45" applyNumberFormat="1" applyFont="1" applyBorder="1" applyProtection="1">
      <alignment horizontal="right"/>
      <protection/>
    </xf>
    <xf numFmtId="0" fontId="51" fillId="0" borderId="0" xfId="45" applyFont="1" applyBorder="1">
      <alignment horizontal="right"/>
      <protection/>
    </xf>
    <xf numFmtId="0" fontId="50" fillId="0" borderId="17" xfId="48" applyNumberFormat="1" applyFont="1" applyBorder="1" applyAlignment="1" applyProtection="1">
      <alignment horizontal="center" vertical="center" wrapText="1"/>
      <protection/>
    </xf>
    <xf numFmtId="0" fontId="50" fillId="0" borderId="22" xfId="48" applyNumberFormat="1" applyFont="1" applyBorder="1" applyAlignment="1" applyProtection="1">
      <alignment horizontal="center" vertical="center" wrapText="1"/>
      <protection/>
    </xf>
    <xf numFmtId="0" fontId="50" fillId="0" borderId="23" xfId="48" applyNumberFormat="1" applyFont="1" applyBorder="1" applyAlignment="1" applyProtection="1">
      <alignment horizontal="center" vertical="center" wrapText="1"/>
      <protection/>
    </xf>
    <xf numFmtId="0" fontId="50" fillId="0" borderId="18" xfId="48" applyNumberFormat="1" applyFont="1" applyBorder="1" applyAlignment="1" applyProtection="1">
      <alignment horizontal="center" vertical="center" wrapText="1"/>
      <protection/>
    </xf>
    <xf numFmtId="0" fontId="50" fillId="0" borderId="24" xfId="48" applyNumberFormat="1" applyFont="1" applyBorder="1" applyAlignment="1" applyProtection="1">
      <alignment horizontal="center" vertical="center" wrapText="1"/>
      <protection/>
    </xf>
    <xf numFmtId="0" fontId="50" fillId="0" borderId="25" xfId="48" applyNumberFormat="1" applyFont="1" applyBorder="1" applyAlignment="1" applyProtection="1">
      <alignment horizontal="center" vertical="center" wrapText="1"/>
      <protection/>
    </xf>
    <xf numFmtId="0" fontId="6" fillId="0" borderId="19" xfId="89" applyFont="1" applyBorder="1" applyAlignment="1" applyProtection="1">
      <alignment horizontal="center" vertical="center" wrapText="1"/>
      <protection locked="0"/>
    </xf>
    <xf numFmtId="0" fontId="7" fillId="0" borderId="26" xfId="89" applyFont="1" applyBorder="1" applyAlignment="1">
      <alignment horizontal="center" vertical="center" wrapText="1"/>
      <protection/>
    </xf>
    <xf numFmtId="0" fontId="7" fillId="0" borderId="27" xfId="89" applyFont="1" applyBorder="1" applyAlignment="1">
      <alignment horizontal="center" vertical="center" wrapText="1"/>
      <protection/>
    </xf>
    <xf numFmtId="0" fontId="2" fillId="0" borderId="27" xfId="89" applyBorder="1" applyAlignment="1">
      <alignment wrapText="1"/>
      <protection/>
    </xf>
    <xf numFmtId="0" fontId="4" fillId="40" borderId="1" xfId="55" applyNumberFormat="1" applyFont="1" applyFill="1" applyAlignment="1" applyProtection="1">
      <alignment horizontal="justify" vertical="top" wrapText="1"/>
      <protection/>
    </xf>
    <xf numFmtId="1" fontId="4" fillId="40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Border="1" applyAlignment="1" applyProtection="1">
      <alignment horizontal="justify" vertical="top" wrapText="1"/>
      <protection/>
    </xf>
    <xf numFmtId="1" fontId="5" fillId="39" borderId="1" xfId="58" applyNumberFormat="1" applyFont="1" applyFill="1" applyBorder="1" applyAlignment="1" applyProtection="1">
      <alignment horizontal="center" vertical="top" shrinkToFit="1"/>
      <protection/>
    </xf>
    <xf numFmtId="0" fontId="4" fillId="39" borderId="1" xfId="55" applyNumberFormat="1" applyFont="1" applyFill="1" applyBorder="1" applyAlignment="1" applyProtection="1">
      <alignment horizontal="justify" vertical="top" wrapText="1"/>
      <protection/>
    </xf>
    <xf numFmtId="1" fontId="4" fillId="39" borderId="1" xfId="58" applyNumberFormat="1" applyFont="1" applyFill="1" applyBorder="1" applyAlignment="1" applyProtection="1">
      <alignment horizontal="center" vertical="top" shrinkToFit="1"/>
      <protection/>
    </xf>
    <xf numFmtId="0" fontId="4" fillId="0" borderId="28" xfId="56" applyNumberFormat="1" applyFont="1" applyBorder="1" applyAlignment="1" applyProtection="1">
      <alignment horizontal="justify" vertical="top" wrapText="1"/>
      <protection/>
    </xf>
    <xf numFmtId="49" fontId="4" fillId="0" borderId="28" xfId="58" applyNumberFormat="1" applyFont="1" applyBorder="1" applyProtection="1">
      <alignment horizontal="center" vertical="top" shrinkToFit="1"/>
      <protection/>
    </xf>
    <xf numFmtId="0" fontId="52" fillId="0" borderId="23" xfId="59" applyNumberFormat="1" applyFont="1" applyBorder="1" applyAlignment="1" applyProtection="1">
      <alignment horizontal="left"/>
      <protection locked="0"/>
    </xf>
    <xf numFmtId="0" fontId="52" fillId="0" borderId="25" xfId="59" applyNumberFormat="1" applyFont="1" applyBorder="1" applyAlignment="1">
      <alignment horizontal="left"/>
      <protection/>
    </xf>
    <xf numFmtId="0" fontId="5" fillId="39" borderId="28" xfId="55" applyNumberFormat="1" applyFont="1" applyFill="1" applyBorder="1" applyAlignment="1" applyProtection="1">
      <alignment horizontal="justify" vertical="top" wrapText="1"/>
      <protection/>
    </xf>
    <xf numFmtId="1" fontId="5" fillId="39" borderId="28" xfId="58" applyNumberFormat="1" applyFont="1" applyFill="1" applyBorder="1" applyProtection="1">
      <alignment horizontal="center" vertical="top" shrinkToFit="1"/>
      <protection/>
    </xf>
    <xf numFmtId="1" fontId="4" fillId="39" borderId="1" xfId="58" applyNumberFormat="1" applyFont="1" applyFill="1" applyBorder="1" applyProtection="1">
      <alignment horizontal="center" vertical="top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showGridLines="0" tabSelected="1" zoomScale="80" zoomScaleNormal="80" zoomScalePageLayoutView="0" workbookViewId="0" topLeftCell="A1">
      <pane xSplit="2" ySplit="7" topLeftCell="C1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22" sqref="K222"/>
    </sheetView>
  </sheetViews>
  <sheetFormatPr defaultColWidth="9.140625" defaultRowHeight="1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8" width="13.00390625" style="1" customWidth="1"/>
    <col min="9" max="10" width="15.28125" style="1" customWidth="1"/>
    <col min="11" max="12" width="14.00390625" style="1" customWidth="1"/>
    <col min="13" max="13" width="12.140625" style="1" customWidth="1"/>
    <col min="14" max="14" width="11.421875" style="1" customWidth="1"/>
    <col min="15" max="15" width="9.140625" style="1" customWidth="1"/>
    <col min="16" max="16" width="15.28125" style="1" bestFit="1" customWidth="1"/>
    <col min="17" max="42" width="9.140625" style="1" customWidth="1"/>
    <col min="43" max="16384" width="9.140625" style="29" customWidth="1"/>
  </cols>
  <sheetData>
    <row r="1" spans="1:15" ht="16.5" customHeight="1">
      <c r="A1" s="56" t="s">
        <v>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 customHeight="1">
      <c r="A2" s="59" t="s">
        <v>380</v>
      </c>
      <c r="B2" s="6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" ht="15.75" customHeight="1">
      <c r="A3" s="61"/>
      <c r="B3" s="62"/>
    </row>
    <row r="4" spans="1:2" ht="12" customHeight="1">
      <c r="A4" s="63"/>
      <c r="B4" s="64"/>
    </row>
    <row r="5" spans="1:15" s="1" customFormat="1" ht="22.5" customHeight="1">
      <c r="A5" s="65" t="s">
        <v>1</v>
      </c>
      <c r="B5" s="68" t="s">
        <v>2</v>
      </c>
      <c r="C5" s="71">
        <v>2019</v>
      </c>
      <c r="D5" s="72"/>
      <c r="E5" s="72"/>
      <c r="F5" s="73"/>
      <c r="G5" s="71">
        <v>2020</v>
      </c>
      <c r="H5" s="72"/>
      <c r="I5" s="72"/>
      <c r="J5" s="73"/>
      <c r="K5" s="71" t="s">
        <v>3</v>
      </c>
      <c r="L5" s="72"/>
      <c r="M5" s="72"/>
      <c r="N5" s="72"/>
      <c r="O5" s="74"/>
    </row>
    <row r="6" spans="1:15" s="1" customFormat="1" ht="22.5" customHeight="1">
      <c r="A6" s="66"/>
      <c r="B6" s="69"/>
      <c r="C6" s="52" t="s">
        <v>4</v>
      </c>
      <c r="D6" s="51" t="s">
        <v>5</v>
      </c>
      <c r="E6" s="51"/>
      <c r="F6" s="51"/>
      <c r="G6" s="52" t="s">
        <v>4</v>
      </c>
      <c r="H6" s="51" t="s">
        <v>5</v>
      </c>
      <c r="I6" s="51"/>
      <c r="J6" s="51"/>
      <c r="K6" s="52" t="s">
        <v>6</v>
      </c>
      <c r="L6" s="51" t="s">
        <v>5</v>
      </c>
      <c r="M6" s="51"/>
      <c r="N6" s="51"/>
      <c r="O6" s="54" t="s">
        <v>7</v>
      </c>
    </row>
    <row r="7" spans="1:15" s="1" customFormat="1" ht="34.5" customHeight="1">
      <c r="A7" s="67"/>
      <c r="B7" s="70"/>
      <c r="C7" s="53"/>
      <c r="D7" s="2" t="s">
        <v>8</v>
      </c>
      <c r="E7" s="2" t="s">
        <v>9</v>
      </c>
      <c r="F7" s="2" t="s">
        <v>10</v>
      </c>
      <c r="G7" s="53"/>
      <c r="H7" s="2" t="s">
        <v>8</v>
      </c>
      <c r="I7" s="2" t="s">
        <v>9</v>
      </c>
      <c r="J7" s="2" t="s">
        <v>10</v>
      </c>
      <c r="K7" s="53"/>
      <c r="L7" s="2" t="s">
        <v>8</v>
      </c>
      <c r="M7" s="2" t="s">
        <v>9</v>
      </c>
      <c r="N7" s="2" t="s">
        <v>10</v>
      </c>
      <c r="O7" s="55"/>
    </row>
    <row r="8" spans="1:16" s="1" customFormat="1" ht="65.25" customHeight="1" outlineLevel="1">
      <c r="A8" s="3" t="s">
        <v>11</v>
      </c>
      <c r="B8" s="4" t="s">
        <v>12</v>
      </c>
      <c r="C8" s="5">
        <f>SUM(C9+C15+C33+C40+C45+C49+C52+C56+C60+C63+C66)</f>
        <v>242353244.64000002</v>
      </c>
      <c r="D8" s="5">
        <f>SUM(D9+D15+D33+D40+D45+D49+D52+D56+D60+D63+D66)</f>
        <v>140030820.6</v>
      </c>
      <c r="E8" s="5">
        <f>SUM(E9+E15+E33+E40+E45+E49+E52+E56+E60+E63+E66)</f>
        <v>63986259.69</v>
      </c>
      <c r="F8" s="5">
        <f>SUM(F9+F15+F33+F40+F45+F49+F52+F56+F60+F63+F66)</f>
        <v>38336164.35</v>
      </c>
      <c r="G8" s="5">
        <f>SUM(G9+G15+G33+G40+G45+G49+G52+G56+G60+G63+G66)</f>
        <v>99859864.57999997</v>
      </c>
      <c r="H8" s="5">
        <f>SUM(H9+H15+H33+H40+H45+H49+H52+H56+H60+H63+H66)</f>
        <v>4366907.45</v>
      </c>
      <c r="I8" s="5">
        <f>SUM(I9+I15+I33+I40+I45+I49+I52+I56+I60+I63+I66)</f>
        <v>55922604.519999996</v>
      </c>
      <c r="J8" s="5">
        <f>SUM(J9+J15+J33+J40+J45+J49+J52+J56+J60+J63+J66)</f>
        <v>39570352.61</v>
      </c>
      <c r="K8" s="5">
        <f>SUM(K9+K15+K33+K40+K45+K49+K52+K56+K60+K63+K66)</f>
        <v>-142493380.05999997</v>
      </c>
      <c r="L8" s="5">
        <f>SUM(L9+L15+L33+L40+L45+L49+L52+L56+L60+L63+L66)</f>
        <v>-135663913.15</v>
      </c>
      <c r="M8" s="5">
        <f>SUM(M9+M15+M33+M40+M45+M49+M52+M56+M60+M63+M66)</f>
        <v>-8063655.17</v>
      </c>
      <c r="N8" s="5">
        <f>SUM(N9+N15+N33+N40+N45+N49+N52+N56+N60+N63+N66)</f>
        <v>1234188.259999999</v>
      </c>
      <c r="O8" s="6">
        <f>SUM(G8/C8)*100</f>
        <v>41.20426146071834</v>
      </c>
      <c r="P8" s="50"/>
    </row>
    <row r="9" spans="1:15" s="1" customFormat="1" ht="15" customHeight="1" outlineLevel="2">
      <c r="A9" s="3" t="s">
        <v>13</v>
      </c>
      <c r="B9" s="4" t="s">
        <v>14</v>
      </c>
      <c r="C9" s="5">
        <f aca="true" t="shared" si="0" ref="C9:J9">SUM(C10)</f>
        <v>29290808.87</v>
      </c>
      <c r="D9" s="5">
        <f t="shared" si="0"/>
        <v>0</v>
      </c>
      <c r="E9" s="5">
        <f t="shared" si="0"/>
        <v>15357113.41</v>
      </c>
      <c r="F9" s="5">
        <f t="shared" si="0"/>
        <v>13933695.46</v>
      </c>
      <c r="G9" s="5">
        <f t="shared" si="0"/>
        <v>27282731.81</v>
      </c>
      <c r="H9" s="5">
        <f t="shared" si="0"/>
        <v>0</v>
      </c>
      <c r="I9" s="5">
        <f t="shared" si="0"/>
        <v>15290183.620000001</v>
      </c>
      <c r="J9" s="5">
        <f t="shared" si="0"/>
        <v>11992548.19</v>
      </c>
      <c r="K9" s="5">
        <f>SUM(K10)</f>
        <v>-2008077.06</v>
      </c>
      <c r="L9" s="5">
        <f>SUM(L10)</f>
        <v>0</v>
      </c>
      <c r="M9" s="5">
        <f>SUM(M10)</f>
        <v>-66929.78999999887</v>
      </c>
      <c r="N9" s="5">
        <f>SUM(N10)</f>
        <v>-1941147.2700000014</v>
      </c>
      <c r="O9" s="6">
        <f aca="true" t="shared" si="1" ref="O9:O124">SUM(G9/C9)*100</f>
        <v>93.1443441220338</v>
      </c>
    </row>
    <row r="10" spans="1:15" s="1" customFormat="1" ht="34.5" customHeight="1" outlineLevel="4">
      <c r="A10" s="7" t="s">
        <v>15</v>
      </c>
      <c r="B10" s="8" t="s">
        <v>16</v>
      </c>
      <c r="C10" s="9">
        <f>SUM(C11:C14)</f>
        <v>29290808.87</v>
      </c>
      <c r="D10" s="9">
        <f>SUM(D11:D14)</f>
        <v>0</v>
      </c>
      <c r="E10" s="9">
        <f>SUM(E11:E14)</f>
        <v>15357113.41</v>
      </c>
      <c r="F10" s="9">
        <f>SUM(F11:F14)</f>
        <v>13933695.46</v>
      </c>
      <c r="G10" s="9">
        <f aca="true" t="shared" si="2" ref="G10:N10">SUM(G11:G14)</f>
        <v>27282731.81</v>
      </c>
      <c r="H10" s="9">
        <f t="shared" si="2"/>
        <v>0</v>
      </c>
      <c r="I10" s="9">
        <f t="shared" si="2"/>
        <v>15290183.620000001</v>
      </c>
      <c r="J10" s="9">
        <f t="shared" si="2"/>
        <v>11992548.19</v>
      </c>
      <c r="K10" s="9">
        <f t="shared" si="2"/>
        <v>-2008077.06</v>
      </c>
      <c r="L10" s="9">
        <f t="shared" si="2"/>
        <v>0</v>
      </c>
      <c r="M10" s="9">
        <f t="shared" si="2"/>
        <v>-66929.78999999887</v>
      </c>
      <c r="N10" s="9">
        <f t="shared" si="2"/>
        <v>-1941147.2700000014</v>
      </c>
      <c r="O10" s="10">
        <f t="shared" si="1"/>
        <v>93.1443441220338</v>
      </c>
    </row>
    <row r="11" spans="1:15" s="1" customFormat="1" ht="33" customHeight="1" outlineLevel="6">
      <c r="A11" s="7" t="s">
        <v>17</v>
      </c>
      <c r="B11" s="8" t="s">
        <v>18</v>
      </c>
      <c r="C11" s="9">
        <f>SUM(D11:F11)</f>
        <v>13933695.46</v>
      </c>
      <c r="D11" s="9"/>
      <c r="E11" s="9"/>
      <c r="F11" s="9">
        <v>13933695.46</v>
      </c>
      <c r="G11" s="9">
        <f>SUM(H11:J11)</f>
        <v>11992548.19</v>
      </c>
      <c r="H11" s="9"/>
      <c r="I11" s="9"/>
      <c r="J11" s="9">
        <v>11992548.19</v>
      </c>
      <c r="K11" s="9">
        <f>SUM(L11:N11)</f>
        <v>-1941147.2700000014</v>
      </c>
      <c r="L11" s="9">
        <f aca="true" t="shared" si="3" ref="L11:N14">SUM(H11-D11)</f>
        <v>0</v>
      </c>
      <c r="M11" s="9">
        <f t="shared" si="3"/>
        <v>0</v>
      </c>
      <c r="N11" s="9">
        <f t="shared" si="3"/>
        <v>-1941147.2700000014</v>
      </c>
      <c r="O11" s="10">
        <f t="shared" si="1"/>
        <v>86.06868310296771</v>
      </c>
    </row>
    <row r="12" spans="1:15" s="1" customFormat="1" ht="161.25" customHeight="1" outlineLevel="6">
      <c r="A12" s="7" t="s">
        <v>19</v>
      </c>
      <c r="B12" s="8" t="s">
        <v>20</v>
      </c>
      <c r="C12" s="9">
        <f>SUM(D12:F12)</f>
        <v>85399.5</v>
      </c>
      <c r="D12" s="9"/>
      <c r="E12" s="9">
        <v>85399.5</v>
      </c>
      <c r="F12" s="9"/>
      <c r="G12" s="9">
        <f>SUM(H12:J12)</f>
        <v>17011.36</v>
      </c>
      <c r="H12" s="9"/>
      <c r="I12" s="9">
        <v>17011.36</v>
      </c>
      <c r="J12" s="9"/>
      <c r="K12" s="9">
        <f>SUM(L12:N12)</f>
        <v>-68388.14</v>
      </c>
      <c r="L12" s="9">
        <f t="shared" si="3"/>
        <v>0</v>
      </c>
      <c r="M12" s="9">
        <f t="shared" si="3"/>
        <v>-68388.14</v>
      </c>
      <c r="N12" s="9">
        <f t="shared" si="3"/>
        <v>0</v>
      </c>
      <c r="O12" s="10">
        <f t="shared" si="1"/>
        <v>19.919741918863696</v>
      </c>
    </row>
    <row r="13" spans="1:15" s="1" customFormat="1" ht="108.75" customHeight="1" outlineLevel="6">
      <c r="A13" s="7" t="s">
        <v>21</v>
      </c>
      <c r="B13" s="8" t="s">
        <v>22</v>
      </c>
      <c r="C13" s="9">
        <f>SUM(D13:F13)</f>
        <v>319510.14</v>
      </c>
      <c r="D13" s="9"/>
      <c r="E13" s="9">
        <v>319510.14</v>
      </c>
      <c r="F13" s="9"/>
      <c r="G13" s="9">
        <f>SUM(H13:J13)</f>
        <v>201973.29</v>
      </c>
      <c r="H13" s="9"/>
      <c r="I13" s="9">
        <v>201973.29</v>
      </c>
      <c r="J13" s="9"/>
      <c r="K13" s="9">
        <f>SUM(L13:N13)</f>
        <v>-117536.85</v>
      </c>
      <c r="L13" s="9">
        <f t="shared" si="3"/>
        <v>0</v>
      </c>
      <c r="M13" s="9">
        <f t="shared" si="3"/>
        <v>-117536.85</v>
      </c>
      <c r="N13" s="9">
        <f t="shared" si="3"/>
        <v>0</v>
      </c>
      <c r="O13" s="10">
        <f t="shared" si="1"/>
        <v>63.213421020065276</v>
      </c>
    </row>
    <row r="14" spans="1:15" s="1" customFormat="1" ht="204.75" customHeight="1" outlineLevel="6">
      <c r="A14" s="7" t="s">
        <v>23</v>
      </c>
      <c r="B14" s="8" t="s">
        <v>24</v>
      </c>
      <c r="C14" s="9">
        <f>SUM(D14:F14)</f>
        <v>14952203.77</v>
      </c>
      <c r="D14" s="9"/>
      <c r="E14" s="9">
        <v>14952203.77</v>
      </c>
      <c r="F14" s="9"/>
      <c r="G14" s="9">
        <f>SUM(H14:J14)</f>
        <v>15071198.97</v>
      </c>
      <c r="H14" s="9"/>
      <c r="I14" s="9">
        <v>15071198.97</v>
      </c>
      <c r="J14" s="9"/>
      <c r="K14" s="9">
        <f>SUM(L14:N14)</f>
        <v>118995.20000000112</v>
      </c>
      <c r="L14" s="9">
        <f t="shared" si="3"/>
        <v>0</v>
      </c>
      <c r="M14" s="9">
        <f t="shared" si="3"/>
        <v>118995.20000000112</v>
      </c>
      <c r="N14" s="9">
        <f t="shared" si="3"/>
        <v>0</v>
      </c>
      <c r="O14" s="10">
        <f t="shared" si="1"/>
        <v>100.79583720119408</v>
      </c>
    </row>
    <row r="15" spans="1:15" s="1" customFormat="1" ht="18.75" customHeight="1" outlineLevel="2">
      <c r="A15" s="3" t="s">
        <v>25</v>
      </c>
      <c r="B15" s="4" t="s">
        <v>26</v>
      </c>
      <c r="C15" s="5">
        <f>SUM(C16+C29+C24+C27+C31)</f>
        <v>200978555.33</v>
      </c>
      <c r="D15" s="5">
        <f aca="true" t="shared" si="4" ref="D15:N15">SUM(D16+D29+D24+D27+D31)</f>
        <v>140030820.6</v>
      </c>
      <c r="E15" s="5">
        <f t="shared" si="4"/>
        <v>47728831.309999995</v>
      </c>
      <c r="F15" s="5">
        <f t="shared" si="4"/>
        <v>13218903.42</v>
      </c>
      <c r="G15" s="5">
        <f t="shared" si="4"/>
        <v>60718306.87999999</v>
      </c>
      <c r="H15" s="5">
        <f t="shared" si="4"/>
        <v>4366907.45</v>
      </c>
      <c r="I15" s="5">
        <f t="shared" si="4"/>
        <v>39831516.26</v>
      </c>
      <c r="J15" s="5">
        <f t="shared" si="4"/>
        <v>16519883.17</v>
      </c>
      <c r="K15" s="5">
        <f t="shared" si="4"/>
        <v>-140260248.45</v>
      </c>
      <c r="L15" s="5">
        <f t="shared" si="4"/>
        <v>-135663913.15</v>
      </c>
      <c r="M15" s="5">
        <f t="shared" si="4"/>
        <v>-7897315.050000001</v>
      </c>
      <c r="N15" s="5">
        <f t="shared" si="4"/>
        <v>3300979.7500000005</v>
      </c>
      <c r="O15" s="6">
        <f t="shared" si="1"/>
        <v>30.211336120066427</v>
      </c>
    </row>
    <row r="16" spans="1:15" s="1" customFormat="1" ht="30.75" customHeight="1" outlineLevel="4">
      <c r="A16" s="7" t="s">
        <v>27</v>
      </c>
      <c r="B16" s="8" t="s">
        <v>28</v>
      </c>
      <c r="C16" s="9">
        <f>SUM(C17:C21)</f>
        <v>50242234.45999999</v>
      </c>
      <c r="D16" s="9">
        <f>SUM(D17:D21)</f>
        <v>0</v>
      </c>
      <c r="E16" s="9">
        <f>SUM(E17:E21)</f>
        <v>37188872.23</v>
      </c>
      <c r="F16" s="9">
        <f>SUM(F17:F21)</f>
        <v>13053362.23</v>
      </c>
      <c r="G16" s="9">
        <f aca="true" t="shared" si="5" ref="G16:N16">SUM(G17:G23)</f>
        <v>56598231.29999999</v>
      </c>
      <c r="H16" s="9">
        <f t="shared" si="5"/>
        <v>444920.71</v>
      </c>
      <c r="I16" s="9">
        <f t="shared" si="5"/>
        <v>39656227.339999996</v>
      </c>
      <c r="J16" s="9">
        <f t="shared" si="5"/>
        <v>16497083.25</v>
      </c>
      <c r="K16" s="9">
        <f t="shared" si="5"/>
        <v>6355996.840000002</v>
      </c>
      <c r="L16" s="9">
        <f t="shared" si="5"/>
        <v>444920.71</v>
      </c>
      <c r="M16" s="9">
        <f t="shared" si="5"/>
        <v>2467355.1100000003</v>
      </c>
      <c r="N16" s="9">
        <f t="shared" si="5"/>
        <v>3443721.0200000005</v>
      </c>
      <c r="O16" s="10">
        <f t="shared" si="1"/>
        <v>112.6507049463739</v>
      </c>
    </row>
    <row r="17" spans="1:15" s="1" customFormat="1" ht="48.75" customHeight="1" outlineLevel="6">
      <c r="A17" s="7" t="s">
        <v>29</v>
      </c>
      <c r="B17" s="8" t="s">
        <v>30</v>
      </c>
      <c r="C17" s="9">
        <f>SUM(D17:F17)</f>
        <v>12165555.43</v>
      </c>
      <c r="D17" s="9"/>
      <c r="E17" s="9"/>
      <c r="F17" s="9">
        <v>12165555.43</v>
      </c>
      <c r="G17" s="9">
        <f>SUM(H17:J17)</f>
        <v>15615362.08</v>
      </c>
      <c r="H17" s="9"/>
      <c r="I17" s="9"/>
      <c r="J17" s="9">
        <v>15615362.08</v>
      </c>
      <c r="K17" s="9">
        <f>SUM(L17:N17)</f>
        <v>3449806.6500000004</v>
      </c>
      <c r="L17" s="9">
        <f aca="true" t="shared" si="6" ref="L17:N23">SUM(H17-D17)</f>
        <v>0</v>
      </c>
      <c r="M17" s="9">
        <f t="shared" si="6"/>
        <v>0</v>
      </c>
      <c r="N17" s="9">
        <f t="shared" si="6"/>
        <v>3449806.6500000004</v>
      </c>
      <c r="O17" s="10">
        <f t="shared" si="1"/>
        <v>128.35716519356652</v>
      </c>
    </row>
    <row r="18" spans="1:15" s="1" customFormat="1" ht="48.75" customHeight="1" outlineLevel="6">
      <c r="A18" s="7" t="s">
        <v>31</v>
      </c>
      <c r="B18" s="8" t="s">
        <v>32</v>
      </c>
      <c r="C18" s="9">
        <f>SUM(D18:F18)</f>
        <v>887806.8</v>
      </c>
      <c r="D18" s="9"/>
      <c r="E18" s="9"/>
      <c r="F18" s="9">
        <v>887806.8</v>
      </c>
      <c r="G18" s="9">
        <f>SUM(H18:J18)</f>
        <v>861765</v>
      </c>
      <c r="H18" s="9"/>
      <c r="I18" s="9"/>
      <c r="J18" s="9">
        <v>861765</v>
      </c>
      <c r="K18" s="9">
        <f>SUM(L18:N18)</f>
        <v>-26041.800000000047</v>
      </c>
      <c r="L18" s="9">
        <f t="shared" si="6"/>
        <v>0</v>
      </c>
      <c r="M18" s="9">
        <f t="shared" si="6"/>
        <v>0</v>
      </c>
      <c r="N18" s="9">
        <f t="shared" si="6"/>
        <v>-26041.800000000047</v>
      </c>
      <c r="O18" s="10">
        <f t="shared" si="1"/>
        <v>97.06672667972356</v>
      </c>
    </row>
    <row r="19" spans="1:15" s="1" customFormat="1" ht="81.75" customHeight="1" outlineLevel="6">
      <c r="A19" s="30" t="s">
        <v>381</v>
      </c>
      <c r="B19" s="34" t="s">
        <v>382</v>
      </c>
      <c r="C19" s="9">
        <f>SUM(D19:F19)</f>
        <v>0</v>
      </c>
      <c r="D19" s="9"/>
      <c r="E19" s="9"/>
      <c r="F19" s="9"/>
      <c r="G19" s="9">
        <f>SUM(H19:J19)</f>
        <v>410130</v>
      </c>
      <c r="H19" s="9">
        <v>410130</v>
      </c>
      <c r="I19" s="9"/>
      <c r="J19" s="9"/>
      <c r="K19" s="9">
        <f>SUM(L19:N19)</f>
        <v>410130</v>
      </c>
      <c r="L19" s="9">
        <f t="shared" si="6"/>
        <v>410130</v>
      </c>
      <c r="M19" s="9">
        <f t="shared" si="6"/>
        <v>0</v>
      </c>
      <c r="N19" s="9">
        <f t="shared" si="6"/>
        <v>0</v>
      </c>
      <c r="O19" s="10" t="e">
        <f t="shared" si="1"/>
        <v>#DIV/0!</v>
      </c>
    </row>
    <row r="20" spans="1:15" s="1" customFormat="1" ht="129" customHeight="1" outlineLevel="6">
      <c r="A20" s="7" t="s">
        <v>33</v>
      </c>
      <c r="B20" s="11" t="s">
        <v>34</v>
      </c>
      <c r="C20" s="9">
        <f>SUM(D20:F20)</f>
        <v>0</v>
      </c>
      <c r="D20" s="9"/>
      <c r="E20" s="9"/>
      <c r="F20" s="9"/>
      <c r="G20" s="9">
        <f>SUM(H20:J20)</f>
        <v>0</v>
      </c>
      <c r="H20" s="9"/>
      <c r="I20" s="9"/>
      <c r="J20" s="9"/>
      <c r="K20" s="9">
        <f>SUM(L20:N20)</f>
        <v>0</v>
      </c>
      <c r="L20" s="9">
        <f t="shared" si="6"/>
        <v>0</v>
      </c>
      <c r="M20" s="9">
        <f t="shared" si="6"/>
        <v>0</v>
      </c>
      <c r="N20" s="9">
        <f t="shared" si="6"/>
        <v>0</v>
      </c>
      <c r="O20" s="10" t="e">
        <f t="shared" si="1"/>
        <v>#DIV/0!</v>
      </c>
    </row>
    <row r="21" spans="1:15" s="1" customFormat="1" ht="224.25" customHeight="1" outlineLevel="6">
      <c r="A21" s="7" t="s">
        <v>35</v>
      </c>
      <c r="B21" s="8" t="s">
        <v>36</v>
      </c>
      <c r="C21" s="9">
        <f>SUM(D21:F21)</f>
        <v>37188872.23</v>
      </c>
      <c r="D21" s="9"/>
      <c r="E21" s="9">
        <v>37188872.23</v>
      </c>
      <c r="F21" s="9"/>
      <c r="G21" s="9">
        <f>SUM(H21:J21)</f>
        <v>39274572.62</v>
      </c>
      <c r="H21" s="9"/>
      <c r="I21" s="9">
        <v>39274572.62</v>
      </c>
      <c r="J21" s="9"/>
      <c r="K21" s="9">
        <f>SUM(L21:N21)</f>
        <v>2085700.3900000006</v>
      </c>
      <c r="L21" s="9">
        <f t="shared" si="6"/>
        <v>0</v>
      </c>
      <c r="M21" s="9">
        <f t="shared" si="6"/>
        <v>2085700.3900000006</v>
      </c>
      <c r="N21" s="9">
        <f t="shared" si="6"/>
        <v>0</v>
      </c>
      <c r="O21" s="10">
        <f t="shared" si="1"/>
        <v>105.60839913913141</v>
      </c>
    </row>
    <row r="22" spans="1:15" s="1" customFormat="1" ht="78.75" outlineLevel="6">
      <c r="A22" s="30" t="s">
        <v>383</v>
      </c>
      <c r="B22" s="31" t="s">
        <v>384</v>
      </c>
      <c r="C22" s="9">
        <f>SUM(D22:F22)</f>
        <v>0</v>
      </c>
      <c r="D22" s="9"/>
      <c r="E22" s="9"/>
      <c r="F22" s="9"/>
      <c r="G22" s="9">
        <f>SUM(H22:J22)</f>
        <v>37278.44</v>
      </c>
      <c r="H22" s="9">
        <v>34790.71</v>
      </c>
      <c r="I22" s="9">
        <v>2487.73</v>
      </c>
      <c r="J22" s="9"/>
      <c r="K22" s="9">
        <f>SUM(L22:N22)</f>
        <v>37278.44</v>
      </c>
      <c r="L22" s="9">
        <f t="shared" si="6"/>
        <v>34790.71</v>
      </c>
      <c r="M22" s="9">
        <f t="shared" si="6"/>
        <v>2487.73</v>
      </c>
      <c r="N22" s="9">
        <f t="shared" si="6"/>
        <v>0</v>
      </c>
      <c r="O22" s="10" t="e">
        <f t="shared" si="1"/>
        <v>#DIV/0!</v>
      </c>
    </row>
    <row r="23" spans="1:15" s="1" customFormat="1" ht="54.75" customHeight="1" outlineLevel="6">
      <c r="A23" s="30" t="s">
        <v>288</v>
      </c>
      <c r="B23" s="31" t="s">
        <v>289</v>
      </c>
      <c r="C23" s="9">
        <f>SUM(D23:F23)</f>
        <v>0</v>
      </c>
      <c r="D23" s="9"/>
      <c r="E23" s="9"/>
      <c r="F23" s="9"/>
      <c r="G23" s="9">
        <f>SUM(H23:J23)</f>
        <v>399123.16</v>
      </c>
      <c r="H23" s="9"/>
      <c r="I23" s="9">
        <v>379166.99</v>
      </c>
      <c r="J23" s="9">
        <v>19956.17</v>
      </c>
      <c r="K23" s="9">
        <f>SUM(L23:N23)</f>
        <v>399123.16</v>
      </c>
      <c r="L23" s="9">
        <f t="shared" si="6"/>
        <v>0</v>
      </c>
      <c r="M23" s="9">
        <f t="shared" si="6"/>
        <v>379166.99</v>
      </c>
      <c r="N23" s="9">
        <f t="shared" si="6"/>
        <v>19956.17</v>
      </c>
      <c r="O23" s="10" t="e">
        <f t="shared" si="1"/>
        <v>#DIV/0!</v>
      </c>
    </row>
    <row r="24" spans="1:15" s="41" customFormat="1" ht="41.25" customHeight="1" outlineLevel="6">
      <c r="A24" s="32" t="s">
        <v>322</v>
      </c>
      <c r="B24" s="33" t="s">
        <v>323</v>
      </c>
      <c r="C24" s="5">
        <f>SUM(C25:C26)</f>
        <v>109266086.72</v>
      </c>
      <c r="D24" s="5">
        <f aca="true" t="shared" si="7" ref="D24:N24">SUM(D25:D26)</f>
        <v>101530303.44</v>
      </c>
      <c r="E24" s="5">
        <f t="shared" si="7"/>
        <v>7642070.69</v>
      </c>
      <c r="F24" s="5">
        <f t="shared" si="7"/>
        <v>93712.59</v>
      </c>
      <c r="G24" s="5">
        <f t="shared" si="7"/>
        <v>1858861.18</v>
      </c>
      <c r="H24" s="5">
        <f t="shared" si="7"/>
        <v>1840086.74</v>
      </c>
      <c r="I24" s="5">
        <f t="shared" si="7"/>
        <v>18586.72</v>
      </c>
      <c r="J24" s="5">
        <f t="shared" si="7"/>
        <v>187.72</v>
      </c>
      <c r="K24" s="5">
        <f t="shared" si="7"/>
        <v>-107407225.53999999</v>
      </c>
      <c r="L24" s="5">
        <f t="shared" si="7"/>
        <v>-99690216.7</v>
      </c>
      <c r="M24" s="5">
        <f t="shared" si="7"/>
        <v>-7623483.970000001</v>
      </c>
      <c r="N24" s="5">
        <f t="shared" si="7"/>
        <v>-93524.87</v>
      </c>
      <c r="O24" s="10">
        <f t="shared" si="1"/>
        <v>1.7012242643624897</v>
      </c>
    </row>
    <row r="25" spans="1:15" s="1" customFormat="1" ht="100.5" customHeight="1" outlineLevel="6">
      <c r="A25" s="30" t="s">
        <v>324</v>
      </c>
      <c r="B25" s="31" t="s">
        <v>325</v>
      </c>
      <c r="C25" s="9">
        <f>SUM(D25:F25)</f>
        <v>0</v>
      </c>
      <c r="D25" s="9"/>
      <c r="E25" s="9"/>
      <c r="F25" s="9"/>
      <c r="G25" s="9">
        <f>SUM(H25:J25)</f>
        <v>1858861.18</v>
      </c>
      <c r="H25" s="9">
        <v>1840086.74</v>
      </c>
      <c r="I25" s="9">
        <v>18586.72</v>
      </c>
      <c r="J25" s="9">
        <v>187.72</v>
      </c>
      <c r="K25" s="9">
        <f>SUM(L25:N25)</f>
        <v>1858861.18</v>
      </c>
      <c r="L25" s="9">
        <f aca="true" t="shared" si="8" ref="L25:N28">SUM(H25-D25)</f>
        <v>1840086.74</v>
      </c>
      <c r="M25" s="9">
        <f t="shared" si="8"/>
        <v>18586.72</v>
      </c>
      <c r="N25" s="9">
        <f t="shared" si="8"/>
        <v>187.72</v>
      </c>
      <c r="O25" s="10" t="e">
        <f t="shared" si="1"/>
        <v>#DIV/0!</v>
      </c>
    </row>
    <row r="26" spans="1:15" s="1" customFormat="1" ht="163.5" customHeight="1" outlineLevel="6">
      <c r="A26" s="47" t="s">
        <v>368</v>
      </c>
      <c r="B26" s="48" t="s">
        <v>369</v>
      </c>
      <c r="C26" s="9">
        <f>SUM(D26:F26)</f>
        <v>109266086.72</v>
      </c>
      <c r="D26" s="9">
        <v>101530303.44</v>
      </c>
      <c r="E26" s="9">
        <v>7642070.69</v>
      </c>
      <c r="F26" s="9">
        <v>93712.59</v>
      </c>
      <c r="G26" s="9">
        <f>SUM(H26:J26)</f>
        <v>0</v>
      </c>
      <c r="H26" s="9"/>
      <c r="I26" s="9"/>
      <c r="J26" s="9"/>
      <c r="K26" s="9">
        <f>SUM(L26:N26)</f>
        <v>-109266086.72</v>
      </c>
      <c r="L26" s="9">
        <f t="shared" si="8"/>
        <v>-101530303.44</v>
      </c>
      <c r="M26" s="9">
        <f t="shared" si="8"/>
        <v>-7642070.69</v>
      </c>
      <c r="N26" s="9">
        <f t="shared" si="8"/>
        <v>-93712.59</v>
      </c>
      <c r="O26" s="10">
        <f t="shared" si="1"/>
        <v>0</v>
      </c>
    </row>
    <row r="27" spans="1:15" s="1" customFormat="1" ht="31.5" outlineLevel="6">
      <c r="A27" s="32" t="s">
        <v>385</v>
      </c>
      <c r="B27" s="33" t="s">
        <v>386</v>
      </c>
      <c r="C27" s="5">
        <f>SUM(D27:F27)</f>
        <v>0</v>
      </c>
      <c r="D27" s="5">
        <f>SUM(D28)</f>
        <v>0</v>
      </c>
      <c r="E27" s="5">
        <f>SUM(E28)</f>
        <v>0</v>
      </c>
      <c r="F27" s="5">
        <f>SUM(F28)</f>
        <v>0</v>
      </c>
      <c r="G27" s="5">
        <f>SUM(H27:J27)</f>
        <v>2261214.4000000004</v>
      </c>
      <c r="H27" s="5">
        <f>SUM(H28)</f>
        <v>2081900</v>
      </c>
      <c r="I27" s="5">
        <f>SUM(I28)</f>
        <v>156702.2</v>
      </c>
      <c r="J27" s="5">
        <f>SUM(J28)</f>
        <v>22612.2</v>
      </c>
      <c r="K27" s="5">
        <f>SUM(L27:N27)</f>
        <v>2261214.4000000004</v>
      </c>
      <c r="L27" s="5">
        <f t="shared" si="8"/>
        <v>2081900</v>
      </c>
      <c r="M27" s="5">
        <f t="shared" si="8"/>
        <v>156702.2</v>
      </c>
      <c r="N27" s="5">
        <f t="shared" si="8"/>
        <v>22612.2</v>
      </c>
      <c r="O27" s="6" t="e">
        <f t="shared" si="1"/>
        <v>#DIV/0!</v>
      </c>
    </row>
    <row r="28" spans="1:15" s="1" customFormat="1" ht="63" outlineLevel="6">
      <c r="A28" s="75" t="s">
        <v>387</v>
      </c>
      <c r="B28" s="76" t="s">
        <v>388</v>
      </c>
      <c r="C28" s="9">
        <f>SUM(D28:F28)</f>
        <v>0</v>
      </c>
      <c r="D28" s="9"/>
      <c r="E28" s="9"/>
      <c r="F28" s="9"/>
      <c r="G28" s="9">
        <f>SUM(H28:J28)</f>
        <v>2261214.4000000004</v>
      </c>
      <c r="H28" s="9">
        <v>2081900</v>
      </c>
      <c r="I28" s="9">
        <v>156702.2</v>
      </c>
      <c r="J28" s="9">
        <v>22612.2</v>
      </c>
      <c r="K28" s="9">
        <f>SUM(L28:N28)</f>
        <v>2261214.4000000004</v>
      </c>
      <c r="L28" s="9">
        <f t="shared" si="8"/>
        <v>2081900</v>
      </c>
      <c r="M28" s="9">
        <f t="shared" si="8"/>
        <v>156702.2</v>
      </c>
      <c r="N28" s="9">
        <f t="shared" si="8"/>
        <v>22612.2</v>
      </c>
      <c r="O28" s="10" t="e">
        <f t="shared" si="1"/>
        <v>#DIV/0!</v>
      </c>
    </row>
    <row r="29" spans="1:15" s="1" customFormat="1" ht="33" customHeight="1" outlineLevel="4">
      <c r="A29" s="7" t="s">
        <v>37</v>
      </c>
      <c r="B29" s="8" t="s">
        <v>38</v>
      </c>
      <c r="C29" s="9">
        <f aca="true" t="shared" si="9" ref="C29:N29">SUM(C30:C30)</f>
        <v>42557</v>
      </c>
      <c r="D29" s="9">
        <f t="shared" si="9"/>
        <v>0</v>
      </c>
      <c r="E29" s="9">
        <f t="shared" si="9"/>
        <v>0</v>
      </c>
      <c r="F29" s="9">
        <f t="shared" si="9"/>
        <v>42557</v>
      </c>
      <c r="G29" s="9">
        <f t="shared" si="9"/>
        <v>0</v>
      </c>
      <c r="H29" s="9">
        <f t="shared" si="9"/>
        <v>0</v>
      </c>
      <c r="I29" s="9">
        <f t="shared" si="9"/>
        <v>0</v>
      </c>
      <c r="J29" s="9">
        <f t="shared" si="9"/>
        <v>0</v>
      </c>
      <c r="K29" s="9">
        <f t="shared" si="9"/>
        <v>-42557</v>
      </c>
      <c r="L29" s="9">
        <f t="shared" si="9"/>
        <v>0</v>
      </c>
      <c r="M29" s="9">
        <f t="shared" si="9"/>
        <v>0</v>
      </c>
      <c r="N29" s="9">
        <f t="shared" si="9"/>
        <v>-42557</v>
      </c>
      <c r="O29" s="10">
        <f t="shared" si="1"/>
        <v>0</v>
      </c>
    </row>
    <row r="30" spans="1:15" s="1" customFormat="1" ht="50.25" customHeight="1" outlineLevel="4">
      <c r="A30" s="7" t="s">
        <v>39</v>
      </c>
      <c r="B30" s="8" t="s">
        <v>40</v>
      </c>
      <c r="C30" s="9">
        <f>SUM(D30:F30)</f>
        <v>42557</v>
      </c>
      <c r="D30" s="9"/>
      <c r="E30" s="9"/>
      <c r="F30" s="9">
        <v>42557</v>
      </c>
      <c r="G30" s="9">
        <f>SUM(H30:J30)</f>
        <v>0</v>
      </c>
      <c r="H30" s="9"/>
      <c r="I30" s="9"/>
      <c r="J30" s="9"/>
      <c r="K30" s="9">
        <f>SUM(L30:N30)</f>
        <v>-42557</v>
      </c>
      <c r="L30" s="9">
        <f>SUM(H30-D30)</f>
        <v>0</v>
      </c>
      <c r="M30" s="9">
        <f>SUM(I30-E30)</f>
        <v>0</v>
      </c>
      <c r="N30" s="9">
        <f>SUM(J30-F30)</f>
        <v>-42557</v>
      </c>
      <c r="O30" s="10">
        <f t="shared" si="1"/>
        <v>0</v>
      </c>
    </row>
    <row r="31" spans="1:15" s="1" customFormat="1" ht="47.25" outlineLevel="4">
      <c r="A31" s="37" t="s">
        <v>412</v>
      </c>
      <c r="B31" s="38" t="s">
        <v>413</v>
      </c>
      <c r="C31" s="5">
        <f>SUM(C32)</f>
        <v>41427677.15</v>
      </c>
      <c r="D31" s="5">
        <f aca="true" t="shared" si="10" ref="D31:N31">SUM(D32)</f>
        <v>38500517.16</v>
      </c>
      <c r="E31" s="5">
        <f t="shared" si="10"/>
        <v>2897888.39</v>
      </c>
      <c r="F31" s="5">
        <f t="shared" si="10"/>
        <v>29271.6</v>
      </c>
      <c r="G31" s="5">
        <f t="shared" si="10"/>
        <v>0</v>
      </c>
      <c r="H31" s="5">
        <f t="shared" si="10"/>
        <v>0</v>
      </c>
      <c r="I31" s="5">
        <f t="shared" si="10"/>
        <v>0</v>
      </c>
      <c r="J31" s="5">
        <f t="shared" si="10"/>
        <v>0</v>
      </c>
      <c r="K31" s="5">
        <f t="shared" si="10"/>
        <v>-41427677.15</v>
      </c>
      <c r="L31" s="5">
        <f t="shared" si="10"/>
        <v>-38500517.16</v>
      </c>
      <c r="M31" s="5">
        <f t="shared" si="10"/>
        <v>-2897888.39</v>
      </c>
      <c r="N31" s="5">
        <f t="shared" si="10"/>
        <v>-29271.6</v>
      </c>
      <c r="O31" s="10">
        <f t="shared" si="1"/>
        <v>0</v>
      </c>
    </row>
    <row r="32" spans="1:15" s="1" customFormat="1" ht="157.5" outlineLevel="4">
      <c r="A32" s="39" t="s">
        <v>414</v>
      </c>
      <c r="B32" s="40" t="s">
        <v>415</v>
      </c>
      <c r="C32" s="9">
        <f>SUM(D32:F32)</f>
        <v>41427677.15</v>
      </c>
      <c r="D32" s="9">
        <v>38500517.16</v>
      </c>
      <c r="E32" s="9">
        <v>2897888.39</v>
      </c>
      <c r="F32" s="9">
        <v>29271.6</v>
      </c>
      <c r="G32" s="9">
        <f>SUM(H32:J32)</f>
        <v>0</v>
      </c>
      <c r="H32" s="9"/>
      <c r="I32" s="9"/>
      <c r="J32" s="9"/>
      <c r="K32" s="9">
        <f>SUM(L32:N32)</f>
        <v>-41427677.15</v>
      </c>
      <c r="L32" s="9">
        <f>SUM(H32-D32)</f>
        <v>-38500517.16</v>
      </c>
      <c r="M32" s="9">
        <f>SUM(I32-E32)</f>
        <v>-2897888.39</v>
      </c>
      <c r="N32" s="9">
        <f>SUM(J32-F32)</f>
        <v>-29271.6</v>
      </c>
      <c r="O32" s="10">
        <f t="shared" si="1"/>
        <v>0</v>
      </c>
    </row>
    <row r="33" spans="1:15" s="1" customFormat="1" ht="34.5" customHeight="1" outlineLevel="2">
      <c r="A33" s="3" t="s">
        <v>41</v>
      </c>
      <c r="B33" s="4" t="s">
        <v>42</v>
      </c>
      <c r="C33" s="5">
        <f>SUM(C34)</f>
        <v>4060931.1699999995</v>
      </c>
      <c r="D33" s="5">
        <f aca="true" t="shared" si="11" ref="D33:N33">SUM(D34)</f>
        <v>0</v>
      </c>
      <c r="E33" s="5">
        <f t="shared" si="11"/>
        <v>600014.97</v>
      </c>
      <c r="F33" s="5">
        <f t="shared" si="11"/>
        <v>3460916.1999999997</v>
      </c>
      <c r="G33" s="5">
        <f>SUM(G34)</f>
        <v>3730331.36</v>
      </c>
      <c r="H33" s="5">
        <f t="shared" si="11"/>
        <v>0</v>
      </c>
      <c r="I33" s="5">
        <f t="shared" si="11"/>
        <v>508974.21</v>
      </c>
      <c r="J33" s="5">
        <f t="shared" si="11"/>
        <v>3221357.1499999994</v>
      </c>
      <c r="K33" s="5">
        <f>SUM(K34)</f>
        <v>-330599.81000000006</v>
      </c>
      <c r="L33" s="5">
        <f t="shared" si="11"/>
        <v>0</v>
      </c>
      <c r="M33" s="5">
        <f t="shared" si="11"/>
        <v>-91040.76000000001</v>
      </c>
      <c r="N33" s="5">
        <f t="shared" si="11"/>
        <v>-239559.05000000008</v>
      </c>
      <c r="O33" s="6">
        <f t="shared" si="1"/>
        <v>91.8590146899732</v>
      </c>
    </row>
    <row r="34" spans="1:15" s="1" customFormat="1" ht="33.75" customHeight="1" outlineLevel="4">
      <c r="A34" s="7" t="s">
        <v>43</v>
      </c>
      <c r="B34" s="8" t="s">
        <v>44</v>
      </c>
      <c r="C34" s="9">
        <f>SUM(C35:C39)</f>
        <v>4060931.1699999995</v>
      </c>
      <c r="D34" s="9">
        <f>SUM(D35:D39)</f>
        <v>0</v>
      </c>
      <c r="E34" s="9">
        <f>SUM(E35:E39)</f>
        <v>600014.97</v>
      </c>
      <c r="F34" s="9">
        <f>SUM(F35:F39)</f>
        <v>3460916.1999999997</v>
      </c>
      <c r="G34" s="9">
        <f aca="true" t="shared" si="12" ref="G34:N34">SUM(G35:G39)</f>
        <v>3730331.36</v>
      </c>
      <c r="H34" s="9">
        <f t="shared" si="12"/>
        <v>0</v>
      </c>
      <c r="I34" s="9">
        <f t="shared" si="12"/>
        <v>508974.21</v>
      </c>
      <c r="J34" s="9">
        <f t="shared" si="12"/>
        <v>3221357.1499999994</v>
      </c>
      <c r="K34" s="9">
        <f t="shared" si="12"/>
        <v>-330599.81000000006</v>
      </c>
      <c r="L34" s="9">
        <f t="shared" si="12"/>
        <v>0</v>
      </c>
      <c r="M34" s="9">
        <f t="shared" si="12"/>
        <v>-91040.76000000001</v>
      </c>
      <c r="N34" s="9">
        <f t="shared" si="12"/>
        <v>-239559.05000000008</v>
      </c>
      <c r="O34" s="10">
        <f t="shared" si="1"/>
        <v>91.8590146899732</v>
      </c>
    </row>
    <row r="35" spans="1:15" s="1" customFormat="1" ht="48" customHeight="1" outlineLevel="6">
      <c r="A35" s="7" t="s">
        <v>45</v>
      </c>
      <c r="B35" s="8" t="s">
        <v>46</v>
      </c>
      <c r="C35" s="9">
        <f>SUM(D35:F35)</f>
        <v>3453898.38</v>
      </c>
      <c r="D35" s="9"/>
      <c r="E35" s="9"/>
      <c r="F35" s="9">
        <v>3453898.38</v>
      </c>
      <c r="G35" s="9">
        <f>SUM(H35:J35)</f>
        <v>3161456.32</v>
      </c>
      <c r="H35" s="9"/>
      <c r="I35" s="9"/>
      <c r="J35" s="9">
        <v>3161456.32</v>
      </c>
      <c r="K35" s="9">
        <f>SUM(L35:N35)</f>
        <v>-292442.06000000006</v>
      </c>
      <c r="L35" s="9">
        <f aca="true" t="shared" si="13" ref="L35:N39">SUM(H35-D35)</f>
        <v>0</v>
      </c>
      <c r="M35" s="9">
        <f t="shared" si="13"/>
        <v>0</v>
      </c>
      <c r="N35" s="9">
        <f t="shared" si="13"/>
        <v>-292442.06000000006</v>
      </c>
      <c r="O35" s="10">
        <f t="shared" si="1"/>
        <v>91.53298598206008</v>
      </c>
    </row>
    <row r="36" spans="1:15" s="1" customFormat="1" ht="110.25" customHeight="1" outlineLevel="6">
      <c r="A36" s="7" t="s">
        <v>47</v>
      </c>
      <c r="B36" s="11" t="s">
        <v>48</v>
      </c>
      <c r="C36" s="9">
        <f>SUM(D36:F36)</f>
        <v>220604.01</v>
      </c>
      <c r="D36" s="9"/>
      <c r="E36" s="9">
        <v>220604.01</v>
      </c>
      <c r="F36" s="9"/>
      <c r="G36" s="9">
        <f>SUM(H36:J36)</f>
        <v>134203.01</v>
      </c>
      <c r="H36" s="9"/>
      <c r="I36" s="9">
        <v>134203.01</v>
      </c>
      <c r="J36" s="9"/>
      <c r="K36" s="9">
        <f>SUM(L36:N36)</f>
        <v>-86401</v>
      </c>
      <c r="L36" s="9">
        <f t="shared" si="13"/>
        <v>0</v>
      </c>
      <c r="M36" s="9">
        <f t="shared" si="13"/>
        <v>-86401</v>
      </c>
      <c r="N36" s="9">
        <f t="shared" si="13"/>
        <v>0</v>
      </c>
      <c r="O36" s="10">
        <f t="shared" si="1"/>
        <v>60.834347480809626</v>
      </c>
    </row>
    <row r="37" spans="1:15" s="1" customFormat="1" ht="114" customHeight="1" outlineLevel="6">
      <c r="A37" s="7" t="s">
        <v>49</v>
      </c>
      <c r="B37" s="11" t="s">
        <v>50</v>
      </c>
      <c r="C37" s="9">
        <f>SUM(D37:F37)</f>
        <v>379410.96</v>
      </c>
      <c r="D37" s="9"/>
      <c r="E37" s="9">
        <v>379410.96</v>
      </c>
      <c r="F37" s="9"/>
      <c r="G37" s="9">
        <f>SUM(H37:J37)</f>
        <v>374771.2</v>
      </c>
      <c r="H37" s="9"/>
      <c r="I37" s="9">
        <v>374771.2</v>
      </c>
      <c r="J37" s="9"/>
      <c r="K37" s="9">
        <f>SUM(L37:N37)</f>
        <v>-4639.760000000009</v>
      </c>
      <c r="L37" s="9">
        <f t="shared" si="13"/>
        <v>0</v>
      </c>
      <c r="M37" s="9">
        <f t="shared" si="13"/>
        <v>-4639.760000000009</v>
      </c>
      <c r="N37" s="9">
        <f t="shared" si="13"/>
        <v>0</v>
      </c>
      <c r="O37" s="10">
        <f t="shared" si="1"/>
        <v>98.77711492572591</v>
      </c>
    </row>
    <row r="38" spans="1:15" s="1" customFormat="1" ht="95.25" customHeight="1" outlineLevel="6">
      <c r="A38" s="12" t="s">
        <v>51</v>
      </c>
      <c r="B38" s="13" t="s">
        <v>52</v>
      </c>
      <c r="C38" s="9">
        <f>SUM(D38:F38)</f>
        <v>3186.55</v>
      </c>
      <c r="D38" s="9"/>
      <c r="E38" s="9"/>
      <c r="F38" s="9">
        <v>3186.55</v>
      </c>
      <c r="G38" s="9">
        <f>SUM(H38:J38)</f>
        <v>40807.76</v>
      </c>
      <c r="H38" s="9"/>
      <c r="I38" s="9"/>
      <c r="J38" s="9">
        <v>40807.76</v>
      </c>
      <c r="K38" s="9">
        <f>SUM(L38:N38)</f>
        <v>37621.21</v>
      </c>
      <c r="L38" s="9">
        <f t="shared" si="13"/>
        <v>0</v>
      </c>
      <c r="M38" s="9">
        <f t="shared" si="13"/>
        <v>0</v>
      </c>
      <c r="N38" s="9">
        <f t="shared" si="13"/>
        <v>37621.21</v>
      </c>
      <c r="O38" s="10">
        <f t="shared" si="1"/>
        <v>1280.6251274889771</v>
      </c>
    </row>
    <row r="39" spans="1:15" s="1" customFormat="1" ht="90.75" customHeight="1" outlineLevel="6">
      <c r="A39" s="12" t="s">
        <v>53</v>
      </c>
      <c r="B39" s="13" t="s">
        <v>54</v>
      </c>
      <c r="C39" s="9">
        <f>SUM(D39:F39)</f>
        <v>3831.27</v>
      </c>
      <c r="D39" s="9"/>
      <c r="E39" s="9"/>
      <c r="F39" s="9">
        <v>3831.27</v>
      </c>
      <c r="G39" s="9">
        <f>SUM(H39:J39)</f>
        <v>19093.07</v>
      </c>
      <c r="H39" s="9"/>
      <c r="I39" s="9"/>
      <c r="J39" s="9">
        <v>19093.07</v>
      </c>
      <c r="K39" s="9">
        <f>SUM(L39:N39)</f>
        <v>15261.8</v>
      </c>
      <c r="L39" s="9">
        <f t="shared" si="13"/>
        <v>0</v>
      </c>
      <c r="M39" s="9">
        <f t="shared" si="13"/>
        <v>0</v>
      </c>
      <c r="N39" s="9">
        <f t="shared" si="13"/>
        <v>15261.8</v>
      </c>
      <c r="O39" s="10">
        <f t="shared" si="1"/>
        <v>498.3483283610918</v>
      </c>
    </row>
    <row r="40" spans="1:15" s="1" customFormat="1" ht="32.25" customHeight="1" outlineLevel="2">
      <c r="A40" s="3" t="s">
        <v>55</v>
      </c>
      <c r="B40" s="4" t="s">
        <v>56</v>
      </c>
      <c r="C40" s="5">
        <f aca="true" t="shared" si="14" ref="C40:J40">SUM(C41)</f>
        <v>877277.48</v>
      </c>
      <c r="D40" s="5">
        <f t="shared" si="14"/>
        <v>0</v>
      </c>
      <c r="E40" s="5">
        <f t="shared" si="14"/>
        <v>300300</v>
      </c>
      <c r="F40" s="5">
        <f t="shared" si="14"/>
        <v>576977.48</v>
      </c>
      <c r="G40" s="5">
        <f t="shared" si="14"/>
        <v>740695.79</v>
      </c>
      <c r="H40" s="5">
        <f t="shared" si="14"/>
        <v>0</v>
      </c>
      <c r="I40" s="5">
        <f t="shared" si="14"/>
        <v>291930.43</v>
      </c>
      <c r="J40" s="5">
        <f t="shared" si="14"/>
        <v>448765.36</v>
      </c>
      <c r="K40" s="5">
        <f>SUM(K41)</f>
        <v>-136581.68999999997</v>
      </c>
      <c r="L40" s="5">
        <f>SUM(L41)</f>
        <v>0</v>
      </c>
      <c r="M40" s="5">
        <f>SUM(M41)</f>
        <v>-8369.570000000007</v>
      </c>
      <c r="N40" s="5">
        <f>SUM(N41)</f>
        <v>-128212.11999999997</v>
      </c>
      <c r="O40" s="6">
        <f t="shared" si="1"/>
        <v>84.43118704015976</v>
      </c>
    </row>
    <row r="41" spans="1:15" s="1" customFormat="1" ht="33" customHeight="1" outlineLevel="4">
      <c r="A41" s="7" t="s">
        <v>57</v>
      </c>
      <c r="B41" s="8" t="s">
        <v>58</v>
      </c>
      <c r="C41" s="9">
        <f>SUM(C42:C44)</f>
        <v>877277.48</v>
      </c>
      <c r="D41" s="9">
        <f aca="true" t="shared" si="15" ref="D41:N41">SUM(D42:D44)</f>
        <v>0</v>
      </c>
      <c r="E41" s="9">
        <f t="shared" si="15"/>
        <v>300300</v>
      </c>
      <c r="F41" s="9">
        <f t="shared" si="15"/>
        <v>576977.48</v>
      </c>
      <c r="G41" s="9">
        <f t="shared" si="15"/>
        <v>740695.79</v>
      </c>
      <c r="H41" s="9">
        <f t="shared" si="15"/>
        <v>0</v>
      </c>
      <c r="I41" s="9">
        <f t="shared" si="15"/>
        <v>291930.43</v>
      </c>
      <c r="J41" s="9">
        <f t="shared" si="15"/>
        <v>448765.36</v>
      </c>
      <c r="K41" s="9">
        <f t="shared" si="15"/>
        <v>-136581.68999999997</v>
      </c>
      <c r="L41" s="9">
        <f t="shared" si="15"/>
        <v>0</v>
      </c>
      <c r="M41" s="9">
        <f t="shared" si="15"/>
        <v>-8369.570000000007</v>
      </c>
      <c r="N41" s="9">
        <f t="shared" si="15"/>
        <v>-128212.11999999997</v>
      </c>
      <c r="O41" s="10">
        <f t="shared" si="1"/>
        <v>84.43118704015976</v>
      </c>
    </row>
    <row r="42" spans="1:15" s="1" customFormat="1" ht="33.75" customHeight="1" outlineLevel="6">
      <c r="A42" s="7" t="s">
        <v>59</v>
      </c>
      <c r="B42" s="8" t="s">
        <v>60</v>
      </c>
      <c r="C42" s="9">
        <f>SUM(D42:F42)</f>
        <v>376007.48</v>
      </c>
      <c r="D42" s="9"/>
      <c r="E42" s="9"/>
      <c r="F42" s="9">
        <v>376007.48</v>
      </c>
      <c r="G42" s="9">
        <f>SUM(H42:J42)</f>
        <v>237115.79</v>
      </c>
      <c r="H42" s="9"/>
      <c r="I42" s="9"/>
      <c r="J42" s="9">
        <v>237115.79</v>
      </c>
      <c r="K42" s="9">
        <f>SUM(L42:N42)</f>
        <v>-138891.68999999997</v>
      </c>
      <c r="L42" s="9">
        <f aca="true" t="shared" si="16" ref="L42:N44">SUM(H42-D42)</f>
        <v>0</v>
      </c>
      <c r="M42" s="9">
        <f t="shared" si="16"/>
        <v>0</v>
      </c>
      <c r="N42" s="9">
        <f t="shared" si="16"/>
        <v>-138891.68999999997</v>
      </c>
      <c r="O42" s="10">
        <f t="shared" si="1"/>
        <v>63.061455585936756</v>
      </c>
    </row>
    <row r="43" spans="1:15" s="1" customFormat="1" ht="63" outlineLevel="6">
      <c r="A43" s="30" t="s">
        <v>416</v>
      </c>
      <c r="B43" s="31" t="s">
        <v>417</v>
      </c>
      <c r="C43" s="9">
        <f>SUM(D43:F43)</f>
        <v>23100</v>
      </c>
      <c r="D43" s="9"/>
      <c r="E43" s="9">
        <v>23100</v>
      </c>
      <c r="F43" s="9"/>
      <c r="G43" s="9">
        <f>SUM(H43:J43)</f>
        <v>0</v>
      </c>
      <c r="H43" s="9"/>
      <c r="I43" s="9"/>
      <c r="J43" s="9"/>
      <c r="K43" s="9">
        <f>SUM(L43:N43)</f>
        <v>-23100</v>
      </c>
      <c r="L43" s="9">
        <f t="shared" si="16"/>
        <v>0</v>
      </c>
      <c r="M43" s="9">
        <f t="shared" si="16"/>
        <v>-23100</v>
      </c>
      <c r="N43" s="9">
        <f t="shared" si="16"/>
        <v>0</v>
      </c>
      <c r="O43" s="10">
        <f t="shared" si="1"/>
        <v>0</v>
      </c>
    </row>
    <row r="44" spans="1:15" s="1" customFormat="1" ht="33.75" customHeight="1" outlineLevel="6">
      <c r="A44" s="7" t="s">
        <v>327</v>
      </c>
      <c r="B44" s="8" t="s">
        <v>326</v>
      </c>
      <c r="C44" s="9">
        <f>SUM(D44:F44)</f>
        <v>478170</v>
      </c>
      <c r="D44" s="9"/>
      <c r="E44" s="9">
        <v>277200</v>
      </c>
      <c r="F44" s="9">
        <v>200970</v>
      </c>
      <c r="G44" s="9">
        <f>SUM(H44:J44)</f>
        <v>503580</v>
      </c>
      <c r="H44" s="9"/>
      <c r="I44" s="9">
        <v>291930.43</v>
      </c>
      <c r="J44" s="9">
        <v>211649.57</v>
      </c>
      <c r="K44" s="9">
        <f>SUM(L44:N44)</f>
        <v>25410</v>
      </c>
      <c r="L44" s="9">
        <f t="shared" si="16"/>
        <v>0</v>
      </c>
      <c r="M44" s="9">
        <f t="shared" si="16"/>
        <v>14730.429999999993</v>
      </c>
      <c r="N44" s="9">
        <f t="shared" si="16"/>
        <v>10679.570000000007</v>
      </c>
      <c r="O44" s="10">
        <f t="shared" si="1"/>
        <v>105.31400966183575</v>
      </c>
    </row>
    <row r="45" spans="1:15" s="1" customFormat="1" ht="79.5" customHeight="1" outlineLevel="2">
      <c r="A45" s="3" t="s">
        <v>61</v>
      </c>
      <c r="B45" s="4" t="s">
        <v>62</v>
      </c>
      <c r="C45" s="5">
        <f>SUM(C46)</f>
        <v>615144.05</v>
      </c>
      <c r="D45" s="5">
        <f aca="true" t="shared" si="17" ref="D45:N45">SUM(D46)</f>
        <v>0</v>
      </c>
      <c r="E45" s="5">
        <f t="shared" si="17"/>
        <v>0</v>
      </c>
      <c r="F45" s="5">
        <f t="shared" si="17"/>
        <v>615144.05</v>
      </c>
      <c r="G45" s="5">
        <f>SUM(G46)</f>
        <v>1342144.3199999998</v>
      </c>
      <c r="H45" s="5">
        <f t="shared" si="17"/>
        <v>0</v>
      </c>
      <c r="I45" s="5">
        <f t="shared" si="17"/>
        <v>0</v>
      </c>
      <c r="J45" s="5">
        <f t="shared" si="17"/>
        <v>1342144.3199999998</v>
      </c>
      <c r="K45" s="5">
        <f>SUM(K46)</f>
        <v>727000.27</v>
      </c>
      <c r="L45" s="5">
        <f t="shared" si="17"/>
        <v>0</v>
      </c>
      <c r="M45" s="5">
        <f t="shared" si="17"/>
        <v>0</v>
      </c>
      <c r="N45" s="5">
        <f t="shared" si="17"/>
        <v>727000.27</v>
      </c>
      <c r="O45" s="6">
        <f t="shared" si="1"/>
        <v>218.18374411652033</v>
      </c>
    </row>
    <row r="46" spans="1:15" s="1" customFormat="1" ht="51" customHeight="1" outlineLevel="4">
      <c r="A46" s="7" t="s">
        <v>63</v>
      </c>
      <c r="B46" s="8" t="s">
        <v>64</v>
      </c>
      <c r="C46" s="9">
        <f>SUM(C47+C48)</f>
        <v>615144.05</v>
      </c>
      <c r="D46" s="9">
        <f>SUM(D47+D48)</f>
        <v>0</v>
      </c>
      <c r="E46" s="9">
        <f>SUM(E47+E48)</f>
        <v>0</v>
      </c>
      <c r="F46" s="9">
        <f>SUM(F47+F48)</f>
        <v>615144.05</v>
      </c>
      <c r="G46" s="9">
        <f aca="true" t="shared" si="18" ref="G46:N46">SUM(G47+G48)</f>
        <v>1342144.3199999998</v>
      </c>
      <c r="H46" s="9">
        <f t="shared" si="18"/>
        <v>0</v>
      </c>
      <c r="I46" s="9">
        <f t="shared" si="18"/>
        <v>0</v>
      </c>
      <c r="J46" s="9">
        <f t="shared" si="18"/>
        <v>1342144.3199999998</v>
      </c>
      <c r="K46" s="9">
        <f t="shared" si="18"/>
        <v>727000.27</v>
      </c>
      <c r="L46" s="9">
        <f t="shared" si="18"/>
        <v>0</v>
      </c>
      <c r="M46" s="9">
        <f t="shared" si="18"/>
        <v>0</v>
      </c>
      <c r="N46" s="9">
        <f t="shared" si="18"/>
        <v>727000.27</v>
      </c>
      <c r="O46" s="10">
        <f t="shared" si="1"/>
        <v>218.18374411652033</v>
      </c>
    </row>
    <row r="47" spans="1:15" s="1" customFormat="1" ht="46.5" customHeight="1" outlineLevel="6">
      <c r="A47" s="7" t="s">
        <v>65</v>
      </c>
      <c r="B47" s="8" t="s">
        <v>66</v>
      </c>
      <c r="C47" s="9">
        <f>SUM(D47:F47)</f>
        <v>490247.73</v>
      </c>
      <c r="D47" s="9"/>
      <c r="E47" s="9"/>
      <c r="F47" s="9">
        <v>490247.73</v>
      </c>
      <c r="G47" s="9">
        <f>SUM(H47:J47)</f>
        <v>620160</v>
      </c>
      <c r="H47" s="9"/>
      <c r="I47" s="9"/>
      <c r="J47" s="9">
        <v>620160</v>
      </c>
      <c r="K47" s="9">
        <f>SUM(L47:N47)</f>
        <v>129912.27000000002</v>
      </c>
      <c r="L47" s="9">
        <f aca="true" t="shared" si="19" ref="L47:N48">SUM(H47-D47)</f>
        <v>0</v>
      </c>
      <c r="M47" s="9">
        <f t="shared" si="19"/>
        <v>0</v>
      </c>
      <c r="N47" s="9">
        <f t="shared" si="19"/>
        <v>129912.27000000002</v>
      </c>
      <c r="O47" s="10">
        <f t="shared" si="1"/>
        <v>126.49931086881321</v>
      </c>
    </row>
    <row r="48" spans="1:15" s="1" customFormat="1" ht="46.5" customHeight="1" outlineLevel="6">
      <c r="A48" s="7" t="s">
        <v>67</v>
      </c>
      <c r="B48" s="11" t="s">
        <v>68</v>
      </c>
      <c r="C48" s="9">
        <f>SUM(D48:F48)</f>
        <v>124896.32</v>
      </c>
      <c r="D48" s="9"/>
      <c r="E48" s="9"/>
      <c r="F48" s="9">
        <v>124896.32</v>
      </c>
      <c r="G48" s="9">
        <f>SUM(H48:J48)</f>
        <v>721984.32</v>
      </c>
      <c r="H48" s="9"/>
      <c r="I48" s="9"/>
      <c r="J48" s="9">
        <v>721984.32</v>
      </c>
      <c r="K48" s="9">
        <f>SUM(L48:N48)</f>
        <v>597088</v>
      </c>
      <c r="L48" s="9">
        <f t="shared" si="19"/>
        <v>0</v>
      </c>
      <c r="M48" s="9">
        <f t="shared" si="19"/>
        <v>0</v>
      </c>
      <c r="N48" s="9">
        <f t="shared" si="19"/>
        <v>597088</v>
      </c>
      <c r="O48" s="10">
        <f t="shared" si="1"/>
        <v>578.0669278326214</v>
      </c>
    </row>
    <row r="49" spans="1:15" s="1" customFormat="1" ht="46.5" customHeight="1" outlineLevel="6">
      <c r="A49" s="3" t="s">
        <v>69</v>
      </c>
      <c r="B49" s="14" t="s">
        <v>70</v>
      </c>
      <c r="C49" s="5">
        <f aca="true" t="shared" si="20" ref="C49:N49">SUM(C50)</f>
        <v>33130.37</v>
      </c>
      <c r="D49" s="5">
        <f t="shared" si="20"/>
        <v>0</v>
      </c>
      <c r="E49" s="5">
        <f t="shared" si="20"/>
        <v>0</v>
      </c>
      <c r="F49" s="5">
        <f t="shared" si="20"/>
        <v>33130.37</v>
      </c>
      <c r="G49" s="5">
        <f t="shared" si="20"/>
        <v>25389</v>
      </c>
      <c r="H49" s="5">
        <f t="shared" si="20"/>
        <v>0</v>
      </c>
      <c r="I49" s="5">
        <f t="shared" si="20"/>
        <v>0</v>
      </c>
      <c r="J49" s="5">
        <f t="shared" si="20"/>
        <v>25389</v>
      </c>
      <c r="K49" s="5">
        <f t="shared" si="20"/>
        <v>-7741.370000000003</v>
      </c>
      <c r="L49" s="5">
        <f t="shared" si="20"/>
        <v>0</v>
      </c>
      <c r="M49" s="5">
        <f t="shared" si="20"/>
        <v>0</v>
      </c>
      <c r="N49" s="5">
        <f t="shared" si="20"/>
        <v>-7741.370000000003</v>
      </c>
      <c r="O49" s="6">
        <f t="shared" si="1"/>
        <v>76.63361441481034</v>
      </c>
    </row>
    <row r="50" spans="1:15" s="1" customFormat="1" ht="46.5" customHeight="1" outlineLevel="6">
      <c r="A50" s="7" t="s">
        <v>71</v>
      </c>
      <c r="B50" s="11" t="s">
        <v>72</v>
      </c>
      <c r="C50" s="9">
        <f aca="true" t="shared" si="21" ref="C50:N50">SUM(C51)</f>
        <v>33130.37</v>
      </c>
      <c r="D50" s="9">
        <f t="shared" si="21"/>
        <v>0</v>
      </c>
      <c r="E50" s="9">
        <f t="shared" si="21"/>
        <v>0</v>
      </c>
      <c r="F50" s="9">
        <f t="shared" si="21"/>
        <v>33130.37</v>
      </c>
      <c r="G50" s="9">
        <f t="shared" si="21"/>
        <v>25389</v>
      </c>
      <c r="H50" s="9">
        <f t="shared" si="21"/>
        <v>0</v>
      </c>
      <c r="I50" s="9">
        <f t="shared" si="21"/>
        <v>0</v>
      </c>
      <c r="J50" s="9">
        <f t="shared" si="21"/>
        <v>25389</v>
      </c>
      <c r="K50" s="9">
        <f t="shared" si="21"/>
        <v>-7741.370000000003</v>
      </c>
      <c r="L50" s="9">
        <f t="shared" si="21"/>
        <v>0</v>
      </c>
      <c r="M50" s="9">
        <f t="shared" si="21"/>
        <v>0</v>
      </c>
      <c r="N50" s="9">
        <f t="shared" si="21"/>
        <v>-7741.370000000003</v>
      </c>
      <c r="O50" s="10">
        <f t="shared" si="1"/>
        <v>76.63361441481034</v>
      </c>
    </row>
    <row r="51" spans="1:15" s="1" customFormat="1" ht="36" customHeight="1" outlineLevel="6">
      <c r="A51" s="7" t="s">
        <v>73</v>
      </c>
      <c r="B51" s="11" t="s">
        <v>74</v>
      </c>
      <c r="C51" s="9">
        <f>SUM(D51:F51)</f>
        <v>33130.37</v>
      </c>
      <c r="D51" s="9"/>
      <c r="E51" s="9"/>
      <c r="F51" s="9">
        <v>33130.37</v>
      </c>
      <c r="G51" s="9">
        <f>SUM(H51:J51)</f>
        <v>25389</v>
      </c>
      <c r="H51" s="9"/>
      <c r="I51" s="9"/>
      <c r="J51" s="9">
        <v>25389</v>
      </c>
      <c r="K51" s="9">
        <f>SUM(L51:N51)</f>
        <v>-7741.370000000003</v>
      </c>
      <c r="L51" s="9">
        <f>SUM(H51-D51)</f>
        <v>0</v>
      </c>
      <c r="M51" s="9">
        <f>SUM(I51-E51)</f>
        <v>0</v>
      </c>
      <c r="N51" s="9">
        <f>SUM(J51-F51)</f>
        <v>-7741.370000000003</v>
      </c>
      <c r="O51" s="10">
        <f t="shared" si="1"/>
        <v>76.63361441481034</v>
      </c>
    </row>
    <row r="52" spans="1:15" s="1" customFormat="1" ht="22.5" customHeight="1" outlineLevel="6">
      <c r="A52" s="15" t="s">
        <v>75</v>
      </c>
      <c r="B52" s="16" t="s">
        <v>76</v>
      </c>
      <c r="C52" s="5">
        <f>SUM(C53)</f>
        <v>7000</v>
      </c>
      <c r="D52" s="5">
        <f aca="true" t="shared" si="22" ref="D52:N52">SUM(D53)</f>
        <v>0</v>
      </c>
      <c r="E52" s="5">
        <f t="shared" si="22"/>
        <v>0</v>
      </c>
      <c r="F52" s="5">
        <f t="shared" si="22"/>
        <v>7000</v>
      </c>
      <c r="G52" s="5">
        <f t="shared" si="22"/>
        <v>10000</v>
      </c>
      <c r="H52" s="5">
        <f t="shared" si="22"/>
        <v>0</v>
      </c>
      <c r="I52" s="5">
        <f t="shared" si="22"/>
        <v>0</v>
      </c>
      <c r="J52" s="5">
        <f t="shared" si="22"/>
        <v>10000</v>
      </c>
      <c r="K52" s="5">
        <f t="shared" si="22"/>
        <v>3000</v>
      </c>
      <c r="L52" s="5">
        <f t="shared" si="22"/>
        <v>0</v>
      </c>
      <c r="M52" s="5">
        <f t="shared" si="22"/>
        <v>0</v>
      </c>
      <c r="N52" s="5">
        <f t="shared" si="22"/>
        <v>3000</v>
      </c>
      <c r="O52" s="6">
        <f t="shared" si="1"/>
        <v>142.85714285714286</v>
      </c>
    </row>
    <row r="53" spans="1:15" s="1" customFormat="1" ht="36" customHeight="1" outlineLevel="6">
      <c r="A53" s="17" t="s">
        <v>77</v>
      </c>
      <c r="B53" s="18" t="s">
        <v>78</v>
      </c>
      <c r="C53" s="9">
        <f>SUM(C54:C55)</f>
        <v>7000</v>
      </c>
      <c r="D53" s="9">
        <f>SUM(D54:D55)</f>
        <v>0</v>
      </c>
      <c r="E53" s="9">
        <f>SUM(E54:E55)</f>
        <v>0</v>
      </c>
      <c r="F53" s="9">
        <f>SUM(F54:F55)</f>
        <v>7000</v>
      </c>
      <c r="G53" s="9">
        <f>SUM(G54:G55)</f>
        <v>10000</v>
      </c>
      <c r="H53" s="9">
        <f>SUM(H54:H55)</f>
        <v>0</v>
      </c>
      <c r="I53" s="9">
        <f>SUM(I54:I55)</f>
        <v>0</v>
      </c>
      <c r="J53" s="9">
        <f>SUM(J54:J55)</f>
        <v>10000</v>
      </c>
      <c r="K53" s="9">
        <f>SUM(K54:K55)</f>
        <v>3000</v>
      </c>
      <c r="L53" s="9">
        <f>SUM(L54:L55)</f>
        <v>0</v>
      </c>
      <c r="M53" s="9">
        <f>SUM(M54:M55)</f>
        <v>0</v>
      </c>
      <c r="N53" s="9">
        <f>SUM(N54:N55)</f>
        <v>3000</v>
      </c>
      <c r="O53" s="10">
        <f t="shared" si="1"/>
        <v>142.85714285714286</v>
      </c>
    </row>
    <row r="54" spans="1:15" s="1" customFormat="1" ht="36" customHeight="1" outlineLevel="6">
      <c r="A54" s="17" t="s">
        <v>79</v>
      </c>
      <c r="B54" s="18" t="s">
        <v>80</v>
      </c>
      <c r="C54" s="9">
        <f>SUM(D54:F54)</f>
        <v>7000</v>
      </c>
      <c r="D54" s="9"/>
      <c r="E54" s="9"/>
      <c r="F54" s="9">
        <v>7000</v>
      </c>
      <c r="G54" s="9">
        <f>SUM(H54:J54)</f>
        <v>0</v>
      </c>
      <c r="H54" s="9"/>
      <c r="I54" s="9"/>
      <c r="J54" s="9"/>
      <c r="K54" s="9">
        <f>SUM(L54:N54)</f>
        <v>-7000</v>
      </c>
      <c r="L54" s="9">
        <f>SUM(H54-D54)</f>
        <v>0</v>
      </c>
      <c r="M54" s="9">
        <f>SUM(I54-E54)</f>
        <v>0</v>
      </c>
      <c r="N54" s="9">
        <f>SUM(J54-F54)</f>
        <v>-7000</v>
      </c>
      <c r="O54" s="10">
        <f t="shared" si="1"/>
        <v>0</v>
      </c>
    </row>
    <row r="55" spans="1:15" s="1" customFormat="1" ht="36" customHeight="1" outlineLevel="6">
      <c r="A55" s="30" t="s">
        <v>389</v>
      </c>
      <c r="B55" s="31" t="s">
        <v>390</v>
      </c>
      <c r="C55" s="9">
        <f>SUM(D55:F55)</f>
        <v>0</v>
      </c>
      <c r="D55" s="9"/>
      <c r="E55" s="9"/>
      <c r="F55" s="9"/>
      <c r="G55" s="9">
        <f>SUM(H55:J55)</f>
        <v>10000</v>
      </c>
      <c r="H55" s="9"/>
      <c r="I55" s="9"/>
      <c r="J55" s="9">
        <v>10000</v>
      </c>
      <c r="K55" s="9">
        <f>SUM(L55:N55)</f>
        <v>10000</v>
      </c>
      <c r="L55" s="9">
        <f>SUM(H55-D55)</f>
        <v>0</v>
      </c>
      <c r="M55" s="9">
        <f>SUM(I55-E55)</f>
        <v>0</v>
      </c>
      <c r="N55" s="9">
        <f>SUM(J55-F55)</f>
        <v>10000</v>
      </c>
      <c r="O55" s="10" t="e">
        <f t="shared" si="1"/>
        <v>#DIV/0!</v>
      </c>
    </row>
    <row r="56" spans="1:15" s="1" customFormat="1" ht="62.25" customHeight="1" outlineLevel="2">
      <c r="A56" s="3" t="s">
        <v>81</v>
      </c>
      <c r="B56" s="4" t="s">
        <v>82</v>
      </c>
      <c r="C56" s="5">
        <f aca="true" t="shared" si="23" ref="C56:J56">SUM(C57)</f>
        <v>4568465.97</v>
      </c>
      <c r="D56" s="5">
        <f t="shared" si="23"/>
        <v>0</v>
      </c>
      <c r="E56" s="5">
        <f t="shared" si="23"/>
        <v>0</v>
      </c>
      <c r="F56" s="5">
        <f t="shared" si="23"/>
        <v>4568465.97</v>
      </c>
      <c r="G56" s="5">
        <f t="shared" si="23"/>
        <v>4981925.93</v>
      </c>
      <c r="H56" s="5">
        <f t="shared" si="23"/>
        <v>0</v>
      </c>
      <c r="I56" s="5">
        <f t="shared" si="23"/>
        <v>0</v>
      </c>
      <c r="J56" s="5">
        <f t="shared" si="23"/>
        <v>4981925.93</v>
      </c>
      <c r="K56" s="5">
        <f>SUM(K57)</f>
        <v>413459.95999999996</v>
      </c>
      <c r="L56" s="5">
        <f>SUM(L57)</f>
        <v>0</v>
      </c>
      <c r="M56" s="5">
        <f>SUM(M57)</f>
        <v>0</v>
      </c>
      <c r="N56" s="5">
        <f>SUM(N57)</f>
        <v>413459.95999999996</v>
      </c>
      <c r="O56" s="6">
        <f t="shared" si="1"/>
        <v>109.05030184563245</v>
      </c>
    </row>
    <row r="57" spans="1:15" s="1" customFormat="1" ht="66" customHeight="1" outlineLevel="4">
      <c r="A57" s="7" t="s">
        <v>83</v>
      </c>
      <c r="B57" s="8" t="s">
        <v>84</v>
      </c>
      <c r="C57" s="9">
        <f>SUM(C58:C59)</f>
        <v>4568465.97</v>
      </c>
      <c r="D57" s="9">
        <f>SUM(D58:D59)</f>
        <v>0</v>
      </c>
      <c r="E57" s="9">
        <f>SUM(E58:E59)</f>
        <v>0</v>
      </c>
      <c r="F57" s="9">
        <f>SUM(F58:F59)</f>
        <v>4568465.97</v>
      </c>
      <c r="G57" s="9">
        <f aca="true" t="shared" si="24" ref="G57:N57">SUM(G58:G59)</f>
        <v>4981925.93</v>
      </c>
      <c r="H57" s="9">
        <f t="shared" si="24"/>
        <v>0</v>
      </c>
      <c r="I57" s="9">
        <f t="shared" si="24"/>
        <v>0</v>
      </c>
      <c r="J57" s="9">
        <f t="shared" si="24"/>
        <v>4981925.93</v>
      </c>
      <c r="K57" s="9">
        <f t="shared" si="24"/>
        <v>413459.95999999996</v>
      </c>
      <c r="L57" s="9">
        <f t="shared" si="24"/>
        <v>0</v>
      </c>
      <c r="M57" s="9">
        <f t="shared" si="24"/>
        <v>0</v>
      </c>
      <c r="N57" s="9">
        <f t="shared" si="24"/>
        <v>413459.95999999996</v>
      </c>
      <c r="O57" s="10">
        <f t="shared" si="1"/>
        <v>109.05030184563245</v>
      </c>
    </row>
    <row r="58" spans="1:15" s="1" customFormat="1" ht="50.25" customHeight="1" outlineLevel="6">
      <c r="A58" s="7" t="s">
        <v>85</v>
      </c>
      <c r="B58" s="8" t="s">
        <v>86</v>
      </c>
      <c r="C58" s="9">
        <f>SUM(D58:F58)</f>
        <v>1153198.38</v>
      </c>
      <c r="D58" s="9"/>
      <c r="E58" s="9"/>
      <c r="F58" s="9">
        <v>1153198.38</v>
      </c>
      <c r="G58" s="9">
        <f>SUM(H58:J58)</f>
        <v>1124466.15</v>
      </c>
      <c r="H58" s="9"/>
      <c r="I58" s="9"/>
      <c r="J58" s="9">
        <v>1124466.15</v>
      </c>
      <c r="K58" s="9">
        <f>SUM(L58:N58)</f>
        <v>-28732.22999999998</v>
      </c>
      <c r="L58" s="9">
        <f aca="true" t="shared" si="25" ref="L58:N59">SUM(H58-D58)</f>
        <v>0</v>
      </c>
      <c r="M58" s="9">
        <f t="shared" si="25"/>
        <v>0</v>
      </c>
      <c r="N58" s="9">
        <f t="shared" si="25"/>
        <v>-28732.22999999998</v>
      </c>
      <c r="O58" s="10">
        <f t="shared" si="1"/>
        <v>97.50847464770112</v>
      </c>
    </row>
    <row r="59" spans="1:15" s="1" customFormat="1" ht="63" customHeight="1" outlineLevel="6">
      <c r="A59" s="7" t="s">
        <v>87</v>
      </c>
      <c r="B59" s="8" t="s">
        <v>88</v>
      </c>
      <c r="C59" s="9">
        <f>SUM(D59:F59)</f>
        <v>3415267.59</v>
      </c>
      <c r="D59" s="9"/>
      <c r="E59" s="9"/>
      <c r="F59" s="9">
        <v>3415267.59</v>
      </c>
      <c r="G59" s="9">
        <f>SUM(H59:J59)</f>
        <v>3857459.78</v>
      </c>
      <c r="H59" s="9"/>
      <c r="I59" s="9"/>
      <c r="J59" s="9">
        <v>3857459.78</v>
      </c>
      <c r="K59" s="9">
        <f>SUM(L59:N59)</f>
        <v>442192.18999999994</v>
      </c>
      <c r="L59" s="9">
        <f t="shared" si="25"/>
        <v>0</v>
      </c>
      <c r="M59" s="9">
        <f t="shared" si="25"/>
        <v>0</v>
      </c>
      <c r="N59" s="9">
        <f t="shared" si="25"/>
        <v>442192.18999999994</v>
      </c>
      <c r="O59" s="10">
        <f t="shared" si="1"/>
        <v>112.9475122621358</v>
      </c>
    </row>
    <row r="60" spans="1:15" s="1" customFormat="1" ht="21" customHeight="1" outlineLevel="2">
      <c r="A60" s="3" t="s">
        <v>89</v>
      </c>
      <c r="B60" s="4" t="s">
        <v>90</v>
      </c>
      <c r="C60" s="5">
        <f>SUM(C61)</f>
        <v>0</v>
      </c>
      <c r="D60" s="5">
        <f aca="true" t="shared" si="26" ref="D60:N61">SUM(D61)</f>
        <v>0</v>
      </c>
      <c r="E60" s="5">
        <f t="shared" si="26"/>
        <v>0</v>
      </c>
      <c r="F60" s="5">
        <f t="shared" si="26"/>
        <v>0</v>
      </c>
      <c r="G60" s="5">
        <f>SUM(G61)</f>
        <v>0</v>
      </c>
      <c r="H60" s="5">
        <f t="shared" si="26"/>
        <v>0</v>
      </c>
      <c r="I60" s="5">
        <f t="shared" si="26"/>
        <v>0</v>
      </c>
      <c r="J60" s="5">
        <f t="shared" si="26"/>
        <v>0</v>
      </c>
      <c r="K60" s="5">
        <f>SUM(K61)</f>
        <v>0</v>
      </c>
      <c r="L60" s="5">
        <f t="shared" si="26"/>
        <v>0</v>
      </c>
      <c r="M60" s="5">
        <f t="shared" si="26"/>
        <v>0</v>
      </c>
      <c r="N60" s="5">
        <f t="shared" si="26"/>
        <v>0</v>
      </c>
      <c r="O60" s="6" t="e">
        <f t="shared" si="1"/>
        <v>#DIV/0!</v>
      </c>
    </row>
    <row r="61" spans="1:15" s="1" customFormat="1" ht="30.75" customHeight="1" outlineLevel="4">
      <c r="A61" s="7" t="s">
        <v>91</v>
      </c>
      <c r="B61" s="8" t="s">
        <v>92</v>
      </c>
      <c r="C61" s="9">
        <f>SUM(C62)</f>
        <v>0</v>
      </c>
      <c r="D61" s="9">
        <f t="shared" si="26"/>
        <v>0</v>
      </c>
      <c r="E61" s="9">
        <f t="shared" si="26"/>
        <v>0</v>
      </c>
      <c r="F61" s="9">
        <f t="shared" si="26"/>
        <v>0</v>
      </c>
      <c r="G61" s="9">
        <f>SUM(G62)</f>
        <v>0</v>
      </c>
      <c r="H61" s="9">
        <f t="shared" si="26"/>
        <v>0</v>
      </c>
      <c r="I61" s="9">
        <f t="shared" si="26"/>
        <v>0</v>
      </c>
      <c r="J61" s="9">
        <f t="shared" si="26"/>
        <v>0</v>
      </c>
      <c r="K61" s="9">
        <f>SUM(K62)</f>
        <v>0</v>
      </c>
      <c r="L61" s="9">
        <f t="shared" si="26"/>
        <v>0</v>
      </c>
      <c r="M61" s="9">
        <f t="shared" si="26"/>
        <v>0</v>
      </c>
      <c r="N61" s="9">
        <f t="shared" si="26"/>
        <v>0</v>
      </c>
      <c r="O61" s="10" t="e">
        <f t="shared" si="1"/>
        <v>#DIV/0!</v>
      </c>
    </row>
    <row r="62" spans="1:15" s="1" customFormat="1" ht="34.5" customHeight="1" outlineLevel="6">
      <c r="A62" s="7" t="s">
        <v>93</v>
      </c>
      <c r="B62" s="8" t="s">
        <v>94</v>
      </c>
      <c r="C62" s="9">
        <f>SUM(D62:F62)</f>
        <v>0</v>
      </c>
      <c r="D62" s="9"/>
      <c r="E62" s="9"/>
      <c r="F62" s="9"/>
      <c r="G62" s="9">
        <f>SUM(H62:J62)</f>
        <v>0</v>
      </c>
      <c r="H62" s="9"/>
      <c r="I62" s="9"/>
      <c r="J62" s="9"/>
      <c r="K62" s="9">
        <f>SUM(L62:N62)</f>
        <v>0</v>
      </c>
      <c r="L62" s="9">
        <f>SUM(H62-D62)</f>
        <v>0</v>
      </c>
      <c r="M62" s="9">
        <f>SUM(I62-E62)</f>
        <v>0</v>
      </c>
      <c r="N62" s="9">
        <f>SUM(J62-F62)</f>
        <v>0</v>
      </c>
      <c r="O62" s="10" t="e">
        <f t="shared" si="1"/>
        <v>#DIV/0!</v>
      </c>
    </row>
    <row r="63" spans="1:15" s="1" customFormat="1" ht="66.75" customHeight="1" outlineLevel="2">
      <c r="A63" s="3" t="s">
        <v>95</v>
      </c>
      <c r="B63" s="4" t="s">
        <v>96</v>
      </c>
      <c r="C63" s="5">
        <f>SUM(C64)</f>
        <v>1859949.4</v>
      </c>
      <c r="D63" s="5">
        <f aca="true" t="shared" si="27" ref="D63:N64">SUM(D64)</f>
        <v>0</v>
      </c>
      <c r="E63" s="5">
        <f t="shared" si="27"/>
        <v>0</v>
      </c>
      <c r="F63" s="5">
        <f t="shared" si="27"/>
        <v>1859949.4</v>
      </c>
      <c r="G63" s="5">
        <f>SUM(G64)</f>
        <v>944329.49</v>
      </c>
      <c r="H63" s="5">
        <f t="shared" si="27"/>
        <v>0</v>
      </c>
      <c r="I63" s="5">
        <f t="shared" si="27"/>
        <v>0</v>
      </c>
      <c r="J63" s="5">
        <f t="shared" si="27"/>
        <v>944329.49</v>
      </c>
      <c r="K63" s="5">
        <f>SUM(K64)</f>
        <v>-915619.9099999999</v>
      </c>
      <c r="L63" s="5">
        <f t="shared" si="27"/>
        <v>0</v>
      </c>
      <c r="M63" s="5">
        <f t="shared" si="27"/>
        <v>0</v>
      </c>
      <c r="N63" s="5">
        <f t="shared" si="27"/>
        <v>-915619.9099999999</v>
      </c>
      <c r="O63" s="6">
        <f t="shared" si="1"/>
        <v>50.771783899067366</v>
      </c>
    </row>
    <row r="64" spans="1:15" s="1" customFormat="1" ht="50.25" customHeight="1" outlineLevel="4">
      <c r="A64" s="7" t="s">
        <v>97</v>
      </c>
      <c r="B64" s="8" t="s">
        <v>98</v>
      </c>
      <c r="C64" s="9">
        <f>SUM(C65)</f>
        <v>1859949.4</v>
      </c>
      <c r="D64" s="9">
        <f t="shared" si="27"/>
        <v>0</v>
      </c>
      <c r="E64" s="9">
        <f t="shared" si="27"/>
        <v>0</v>
      </c>
      <c r="F64" s="9">
        <f t="shared" si="27"/>
        <v>1859949.4</v>
      </c>
      <c r="G64" s="9">
        <f>SUM(G65)</f>
        <v>944329.49</v>
      </c>
      <c r="H64" s="9">
        <f t="shared" si="27"/>
        <v>0</v>
      </c>
      <c r="I64" s="9">
        <f t="shared" si="27"/>
        <v>0</v>
      </c>
      <c r="J64" s="9">
        <f t="shared" si="27"/>
        <v>944329.49</v>
      </c>
      <c r="K64" s="9">
        <f>SUM(K65)</f>
        <v>-915619.9099999999</v>
      </c>
      <c r="L64" s="9">
        <f t="shared" si="27"/>
        <v>0</v>
      </c>
      <c r="M64" s="9">
        <f t="shared" si="27"/>
        <v>0</v>
      </c>
      <c r="N64" s="9">
        <f t="shared" si="27"/>
        <v>-915619.9099999999</v>
      </c>
      <c r="O64" s="10">
        <f t="shared" si="1"/>
        <v>50.771783899067366</v>
      </c>
    </row>
    <row r="65" spans="1:15" s="1" customFormat="1" ht="18.75" customHeight="1" outlineLevel="6">
      <c r="A65" s="7" t="s">
        <v>99</v>
      </c>
      <c r="B65" s="8" t="s">
        <v>100</v>
      </c>
      <c r="C65" s="9">
        <f>SUM(D65:F65)</f>
        <v>1859949.4</v>
      </c>
      <c r="D65" s="9"/>
      <c r="E65" s="9"/>
      <c r="F65" s="9">
        <v>1859949.4</v>
      </c>
      <c r="G65" s="9">
        <f>SUM(H65:J65)</f>
        <v>944329.49</v>
      </c>
      <c r="H65" s="9"/>
      <c r="I65" s="9"/>
      <c r="J65" s="9">
        <v>944329.49</v>
      </c>
      <c r="K65" s="9">
        <f>SUM(L65:N65)</f>
        <v>-915619.9099999999</v>
      </c>
      <c r="L65" s="9">
        <f>SUM(H65-D65)</f>
        <v>0</v>
      </c>
      <c r="M65" s="9">
        <f>SUM(I65-E65)</f>
        <v>0</v>
      </c>
      <c r="N65" s="9">
        <f>SUM(J65-F65)</f>
        <v>-915619.9099999999</v>
      </c>
      <c r="O65" s="10">
        <f t="shared" si="1"/>
        <v>50.771783899067366</v>
      </c>
    </row>
    <row r="66" spans="1:15" s="1" customFormat="1" ht="18.75" customHeight="1" outlineLevel="6">
      <c r="A66" s="32" t="s">
        <v>89</v>
      </c>
      <c r="B66" s="33" t="s">
        <v>290</v>
      </c>
      <c r="C66" s="5">
        <f>SUM(D66:F66)</f>
        <v>61982</v>
      </c>
      <c r="D66" s="5">
        <f aca="true" t="shared" si="28" ref="D66:F67">SUM(D67)</f>
        <v>0</v>
      </c>
      <c r="E66" s="5">
        <f t="shared" si="28"/>
        <v>0</v>
      </c>
      <c r="F66" s="5">
        <f t="shared" si="28"/>
        <v>61982</v>
      </c>
      <c r="G66" s="5">
        <f>SUM(H66:J66)</f>
        <v>84010</v>
      </c>
      <c r="H66" s="5">
        <f aca="true" t="shared" si="29" ref="H66:J67">SUM(H67)</f>
        <v>0</v>
      </c>
      <c r="I66" s="5">
        <f t="shared" si="29"/>
        <v>0</v>
      </c>
      <c r="J66" s="5">
        <f t="shared" si="29"/>
        <v>84010</v>
      </c>
      <c r="K66" s="5">
        <f>SUM(L66:N66)</f>
        <v>22028</v>
      </c>
      <c r="L66" s="5">
        <f aca="true" t="shared" si="30" ref="L66:N67">SUM(L67)</f>
        <v>0</v>
      </c>
      <c r="M66" s="5">
        <f t="shared" si="30"/>
        <v>0</v>
      </c>
      <c r="N66" s="5">
        <f t="shared" si="30"/>
        <v>22028</v>
      </c>
      <c r="O66" s="6">
        <f t="shared" si="1"/>
        <v>135.53935013390986</v>
      </c>
    </row>
    <row r="67" spans="1:15" s="1" customFormat="1" ht="18.75" customHeight="1" outlineLevel="6">
      <c r="A67" s="32" t="s">
        <v>91</v>
      </c>
      <c r="B67" s="33" t="s">
        <v>291</v>
      </c>
      <c r="C67" s="5">
        <f>SUM(D67:F67)</f>
        <v>61982</v>
      </c>
      <c r="D67" s="5">
        <f t="shared" si="28"/>
        <v>0</v>
      </c>
      <c r="E67" s="5">
        <f t="shared" si="28"/>
        <v>0</v>
      </c>
      <c r="F67" s="5">
        <f t="shared" si="28"/>
        <v>61982</v>
      </c>
      <c r="G67" s="5">
        <f>SUM(H67:J67)</f>
        <v>84010</v>
      </c>
      <c r="H67" s="5">
        <f t="shared" si="29"/>
        <v>0</v>
      </c>
      <c r="I67" s="5">
        <f t="shared" si="29"/>
        <v>0</v>
      </c>
      <c r="J67" s="5">
        <f t="shared" si="29"/>
        <v>84010</v>
      </c>
      <c r="K67" s="5">
        <f>SUM(L67:N67)</f>
        <v>22028</v>
      </c>
      <c r="L67" s="5">
        <f t="shared" si="30"/>
        <v>0</v>
      </c>
      <c r="M67" s="5">
        <f t="shared" si="30"/>
        <v>0</v>
      </c>
      <c r="N67" s="5">
        <f t="shared" si="30"/>
        <v>22028</v>
      </c>
      <c r="O67" s="6">
        <f t="shared" si="1"/>
        <v>135.53935013390986</v>
      </c>
    </row>
    <row r="68" spans="1:15" s="1" customFormat="1" ht="18.75" customHeight="1" outlineLevel="6">
      <c r="A68" s="30" t="s">
        <v>292</v>
      </c>
      <c r="B68" s="31" t="s">
        <v>293</v>
      </c>
      <c r="C68" s="9">
        <f>SUM(D68:F68)</f>
        <v>61982</v>
      </c>
      <c r="D68" s="9"/>
      <c r="E68" s="9"/>
      <c r="F68" s="9">
        <v>61982</v>
      </c>
      <c r="G68" s="9">
        <f>SUM(H68:J68)</f>
        <v>84010</v>
      </c>
      <c r="H68" s="9"/>
      <c r="I68" s="9"/>
      <c r="J68" s="9">
        <v>84010</v>
      </c>
      <c r="K68" s="9">
        <f>SUM(L68:N68)</f>
        <v>22028</v>
      </c>
      <c r="L68" s="9">
        <f>SUM(H68-D68)</f>
        <v>0</v>
      </c>
      <c r="M68" s="9">
        <f>SUM(I68-E68)</f>
        <v>0</v>
      </c>
      <c r="N68" s="9">
        <f>SUM(J68-F68)</f>
        <v>22028</v>
      </c>
      <c r="O68" s="10">
        <f t="shared" si="1"/>
        <v>135.53935013390986</v>
      </c>
    </row>
    <row r="69" spans="1:16" s="1" customFormat="1" ht="112.5" customHeight="1" outlineLevel="1">
      <c r="A69" s="3" t="s">
        <v>101</v>
      </c>
      <c r="B69" s="4" t="s">
        <v>102</v>
      </c>
      <c r="C69" s="5">
        <f>SUM(C70+C73+C80+C76)</f>
        <v>1508430.31</v>
      </c>
      <c r="D69" s="5">
        <f aca="true" t="shared" si="31" ref="D69:N69">SUM(D70+D73+D80+D76)</f>
        <v>1082050.2</v>
      </c>
      <c r="E69" s="5">
        <f t="shared" si="31"/>
        <v>82615.3</v>
      </c>
      <c r="F69" s="5">
        <f t="shared" si="31"/>
        <v>343764.81</v>
      </c>
      <c r="G69" s="5">
        <f t="shared" si="31"/>
        <v>69140.58</v>
      </c>
      <c r="H69" s="5">
        <f t="shared" si="31"/>
        <v>0</v>
      </c>
      <c r="I69" s="5">
        <f t="shared" si="31"/>
        <v>0</v>
      </c>
      <c r="J69" s="5">
        <f t="shared" si="31"/>
        <v>69140.58</v>
      </c>
      <c r="K69" s="5">
        <f t="shared" si="31"/>
        <v>-1439289.73</v>
      </c>
      <c r="L69" s="5">
        <f t="shared" si="31"/>
        <v>-1082050.2</v>
      </c>
      <c r="M69" s="5">
        <f t="shared" si="31"/>
        <v>-82615.3</v>
      </c>
      <c r="N69" s="5">
        <f t="shared" si="31"/>
        <v>-274624.23</v>
      </c>
      <c r="O69" s="6">
        <f t="shared" si="1"/>
        <v>4.5836111580123315</v>
      </c>
      <c r="P69" s="50"/>
    </row>
    <row r="70" spans="1:16" s="1" customFormat="1" ht="31.5" outlineLevel="1">
      <c r="A70" s="32" t="s">
        <v>418</v>
      </c>
      <c r="B70" s="33" t="s">
        <v>419</v>
      </c>
      <c r="C70" s="5">
        <f>SUM(C71)</f>
        <v>1165500</v>
      </c>
      <c r="D70" s="5">
        <f aca="true" t="shared" si="32" ref="D70:N70">SUM(D71)</f>
        <v>1082050.2</v>
      </c>
      <c r="E70" s="5">
        <f t="shared" si="32"/>
        <v>82615.3</v>
      </c>
      <c r="F70" s="5">
        <f t="shared" si="32"/>
        <v>834.5</v>
      </c>
      <c r="G70" s="5">
        <f t="shared" si="32"/>
        <v>0</v>
      </c>
      <c r="H70" s="5">
        <f t="shared" si="32"/>
        <v>0</v>
      </c>
      <c r="I70" s="5">
        <f t="shared" si="32"/>
        <v>0</v>
      </c>
      <c r="J70" s="5">
        <f t="shared" si="32"/>
        <v>0</v>
      </c>
      <c r="K70" s="5">
        <f t="shared" si="32"/>
        <v>-1165500</v>
      </c>
      <c r="L70" s="5">
        <f t="shared" si="32"/>
        <v>-1082050.2</v>
      </c>
      <c r="M70" s="5">
        <f t="shared" si="32"/>
        <v>-82615.3</v>
      </c>
      <c r="N70" s="5">
        <f t="shared" si="32"/>
        <v>-834.5</v>
      </c>
      <c r="O70" s="6">
        <f t="shared" si="1"/>
        <v>0</v>
      </c>
      <c r="P70" s="50"/>
    </row>
    <row r="71" spans="1:16" s="1" customFormat="1" ht="31.5" outlineLevel="1">
      <c r="A71" s="30" t="s">
        <v>420</v>
      </c>
      <c r="B71" s="31" t="s">
        <v>421</v>
      </c>
      <c r="C71" s="5">
        <f>SUM(C72)</f>
        <v>1165500</v>
      </c>
      <c r="D71" s="5">
        <f aca="true" t="shared" si="33" ref="D71:N71">SUM(D72)</f>
        <v>1082050.2</v>
      </c>
      <c r="E71" s="5">
        <f t="shared" si="33"/>
        <v>82615.3</v>
      </c>
      <c r="F71" s="5">
        <f t="shared" si="33"/>
        <v>834.5</v>
      </c>
      <c r="G71" s="5">
        <f t="shared" si="33"/>
        <v>0</v>
      </c>
      <c r="H71" s="5">
        <f t="shared" si="33"/>
        <v>0</v>
      </c>
      <c r="I71" s="5">
        <f t="shared" si="33"/>
        <v>0</v>
      </c>
      <c r="J71" s="5">
        <f t="shared" si="33"/>
        <v>0</v>
      </c>
      <c r="K71" s="5">
        <f t="shared" si="33"/>
        <v>-1165500</v>
      </c>
      <c r="L71" s="5">
        <f t="shared" si="33"/>
        <v>-1082050.2</v>
      </c>
      <c r="M71" s="5">
        <f t="shared" si="33"/>
        <v>-82615.3</v>
      </c>
      <c r="N71" s="5">
        <f t="shared" si="33"/>
        <v>-834.5</v>
      </c>
      <c r="O71" s="6">
        <f t="shared" si="1"/>
        <v>0</v>
      </c>
      <c r="P71" s="50"/>
    </row>
    <row r="72" spans="1:16" s="1" customFormat="1" ht="47.25" outlineLevel="1">
      <c r="A72" s="30" t="s">
        <v>422</v>
      </c>
      <c r="B72" s="31" t="s">
        <v>423</v>
      </c>
      <c r="C72" s="9">
        <f>SUM(D72:F72)</f>
        <v>1165500</v>
      </c>
      <c r="D72" s="9">
        <v>1082050.2</v>
      </c>
      <c r="E72" s="9">
        <v>82615.3</v>
      </c>
      <c r="F72" s="9">
        <v>834.5</v>
      </c>
      <c r="G72" s="9">
        <f>SUM(H72:J72)</f>
        <v>0</v>
      </c>
      <c r="H72" s="9"/>
      <c r="I72" s="9"/>
      <c r="J72" s="9"/>
      <c r="K72" s="9">
        <f>SUM(L72:N72)</f>
        <v>-1165500</v>
      </c>
      <c r="L72" s="9">
        <f>SUM(H72-D72)</f>
        <v>-1082050.2</v>
      </c>
      <c r="M72" s="9">
        <f>SUM(I72-E72)</f>
        <v>-82615.3</v>
      </c>
      <c r="N72" s="9">
        <f>SUM(J72-F72)</f>
        <v>-834.5</v>
      </c>
      <c r="O72" s="10">
        <f t="shared" si="1"/>
        <v>0</v>
      </c>
      <c r="P72" s="50"/>
    </row>
    <row r="73" spans="1:15" s="1" customFormat="1" ht="33.75" customHeight="1" outlineLevel="2">
      <c r="A73" s="3" t="s">
        <v>103</v>
      </c>
      <c r="B73" s="4" t="s">
        <v>104</v>
      </c>
      <c r="C73" s="5">
        <f>SUM(C74)</f>
        <v>49939.74</v>
      </c>
      <c r="D73" s="5">
        <f aca="true" t="shared" si="34" ref="D73:N74">SUM(D74)</f>
        <v>0</v>
      </c>
      <c r="E73" s="5">
        <f t="shared" si="34"/>
        <v>0</v>
      </c>
      <c r="F73" s="5">
        <f t="shared" si="34"/>
        <v>49939.74</v>
      </c>
      <c r="G73" s="5">
        <f>SUM(G74)</f>
        <v>43992.08</v>
      </c>
      <c r="H73" s="5">
        <f t="shared" si="34"/>
        <v>0</v>
      </c>
      <c r="I73" s="5">
        <f t="shared" si="34"/>
        <v>0</v>
      </c>
      <c r="J73" s="5">
        <f t="shared" si="34"/>
        <v>43992.08</v>
      </c>
      <c r="K73" s="5">
        <f>SUM(K74)</f>
        <v>-5947.659999999996</v>
      </c>
      <c r="L73" s="5">
        <f t="shared" si="34"/>
        <v>0</v>
      </c>
      <c r="M73" s="5">
        <f t="shared" si="34"/>
        <v>0</v>
      </c>
      <c r="N73" s="5">
        <f t="shared" si="34"/>
        <v>-5947.659999999996</v>
      </c>
      <c r="O73" s="6">
        <f t="shared" si="1"/>
        <v>88.09032646145135</v>
      </c>
    </row>
    <row r="74" spans="1:15" s="1" customFormat="1" ht="66" customHeight="1" outlineLevel="4">
      <c r="A74" s="17" t="s">
        <v>105</v>
      </c>
      <c r="B74" s="18" t="s">
        <v>106</v>
      </c>
      <c r="C74" s="9">
        <f>SUM(C75)</f>
        <v>49939.74</v>
      </c>
      <c r="D74" s="9">
        <f t="shared" si="34"/>
        <v>0</v>
      </c>
      <c r="E74" s="9">
        <f t="shared" si="34"/>
        <v>0</v>
      </c>
      <c r="F74" s="9">
        <f t="shared" si="34"/>
        <v>49939.74</v>
      </c>
      <c r="G74" s="9">
        <f>SUM(G75)</f>
        <v>43992.08</v>
      </c>
      <c r="H74" s="9">
        <f t="shared" si="34"/>
        <v>0</v>
      </c>
      <c r="I74" s="9">
        <f t="shared" si="34"/>
        <v>0</v>
      </c>
      <c r="J74" s="9">
        <f t="shared" si="34"/>
        <v>43992.08</v>
      </c>
      <c r="K74" s="9">
        <f>SUM(K75)</f>
        <v>-5947.659999999996</v>
      </c>
      <c r="L74" s="9">
        <f t="shared" si="34"/>
        <v>0</v>
      </c>
      <c r="M74" s="9">
        <f t="shared" si="34"/>
        <v>0</v>
      </c>
      <c r="N74" s="9">
        <f t="shared" si="34"/>
        <v>-5947.659999999996</v>
      </c>
      <c r="O74" s="10">
        <f t="shared" si="1"/>
        <v>88.09032646145135</v>
      </c>
    </row>
    <row r="75" spans="1:15" s="1" customFormat="1" ht="34.5" customHeight="1" outlineLevel="6">
      <c r="A75" s="17" t="s">
        <v>107</v>
      </c>
      <c r="B75" s="19" t="s">
        <v>108</v>
      </c>
      <c r="C75" s="9">
        <f>SUM(D75:F75)</f>
        <v>49939.74</v>
      </c>
      <c r="D75" s="9"/>
      <c r="E75" s="9"/>
      <c r="F75" s="9">
        <v>49939.74</v>
      </c>
      <c r="G75" s="9">
        <f>SUM(H75:J75)</f>
        <v>43992.08</v>
      </c>
      <c r="H75" s="9"/>
      <c r="I75" s="9"/>
      <c r="J75" s="9">
        <v>43992.08</v>
      </c>
      <c r="K75" s="9">
        <f>SUM(L75:N75)</f>
        <v>-5947.659999999996</v>
      </c>
      <c r="L75" s="9">
        <f>SUM(H75-D75)</f>
        <v>0</v>
      </c>
      <c r="M75" s="9">
        <f>SUM(I75-E75)</f>
        <v>0</v>
      </c>
      <c r="N75" s="9">
        <f>SUM(J75-F75)</f>
        <v>-5947.659999999996</v>
      </c>
      <c r="O75" s="10">
        <f t="shared" si="1"/>
        <v>88.09032646145135</v>
      </c>
    </row>
    <row r="76" spans="1:15" s="1" customFormat="1" ht="34.5" customHeight="1" outlineLevel="6">
      <c r="A76" s="32" t="s">
        <v>332</v>
      </c>
      <c r="B76" s="43" t="s">
        <v>328</v>
      </c>
      <c r="C76" s="5">
        <f>SUM(C77)</f>
        <v>292990.57</v>
      </c>
      <c r="D76" s="5">
        <f aca="true" t="shared" si="35" ref="D76:N76">SUM(D77)</f>
        <v>0</v>
      </c>
      <c r="E76" s="5">
        <f t="shared" si="35"/>
        <v>0</v>
      </c>
      <c r="F76" s="5">
        <f t="shared" si="35"/>
        <v>292990.57</v>
      </c>
      <c r="G76" s="5">
        <f t="shared" si="35"/>
        <v>25148.5</v>
      </c>
      <c r="H76" s="5">
        <f t="shared" si="35"/>
        <v>0</v>
      </c>
      <c r="I76" s="5">
        <f t="shared" si="35"/>
        <v>0</v>
      </c>
      <c r="J76" s="5">
        <f t="shared" si="35"/>
        <v>25148.5</v>
      </c>
      <c r="K76" s="5">
        <f t="shared" si="35"/>
        <v>-267842.07</v>
      </c>
      <c r="L76" s="5">
        <f t="shared" si="35"/>
        <v>0</v>
      </c>
      <c r="M76" s="5">
        <f t="shared" si="35"/>
        <v>0</v>
      </c>
      <c r="N76" s="5">
        <f t="shared" si="35"/>
        <v>-267842.07</v>
      </c>
      <c r="O76" s="6">
        <f t="shared" si="1"/>
        <v>8.583382052193693</v>
      </c>
    </row>
    <row r="77" spans="1:15" s="1" customFormat="1" ht="34.5" customHeight="1" outlineLevel="6">
      <c r="A77" s="32" t="s">
        <v>333</v>
      </c>
      <c r="B77" s="43" t="s">
        <v>329</v>
      </c>
      <c r="C77" s="5">
        <f>SUM(C78:C79)</f>
        <v>292990.57</v>
      </c>
      <c r="D77" s="5">
        <f aca="true" t="shared" si="36" ref="D77:N77">SUM(D78:D79)</f>
        <v>0</v>
      </c>
      <c r="E77" s="5">
        <f t="shared" si="36"/>
        <v>0</v>
      </c>
      <c r="F77" s="5">
        <f t="shared" si="36"/>
        <v>292990.57</v>
      </c>
      <c r="G77" s="5">
        <f t="shared" si="36"/>
        <v>25148.5</v>
      </c>
      <c r="H77" s="5">
        <f t="shared" si="36"/>
        <v>0</v>
      </c>
      <c r="I77" s="5">
        <f t="shared" si="36"/>
        <v>0</v>
      </c>
      <c r="J77" s="5">
        <f t="shared" si="36"/>
        <v>25148.5</v>
      </c>
      <c r="K77" s="5">
        <f t="shared" si="36"/>
        <v>-267842.07</v>
      </c>
      <c r="L77" s="5">
        <f t="shared" si="36"/>
        <v>0</v>
      </c>
      <c r="M77" s="5">
        <f t="shared" si="36"/>
        <v>0</v>
      </c>
      <c r="N77" s="5">
        <f t="shared" si="36"/>
        <v>-267842.07</v>
      </c>
      <c r="O77" s="6">
        <f t="shared" si="1"/>
        <v>8.583382052193693</v>
      </c>
    </row>
    <row r="78" spans="1:15" s="1" customFormat="1" ht="34.5" customHeight="1" outlineLevel="6">
      <c r="A78" s="30" t="s">
        <v>334</v>
      </c>
      <c r="B78" s="44" t="s">
        <v>330</v>
      </c>
      <c r="C78" s="9">
        <f>SUM(D78:F78)</f>
        <v>9398.44</v>
      </c>
      <c r="D78" s="9"/>
      <c r="E78" s="9"/>
      <c r="F78" s="9">
        <v>9398.44</v>
      </c>
      <c r="G78" s="9">
        <f>SUM(H78:J78)</f>
        <v>0</v>
      </c>
      <c r="H78" s="9"/>
      <c r="I78" s="9"/>
      <c r="J78" s="9"/>
      <c r="K78" s="9">
        <f>SUM(L78:N78)</f>
        <v>-9398.44</v>
      </c>
      <c r="L78" s="9">
        <f aca="true" t="shared" si="37" ref="L78:N79">SUM(H78-D78)</f>
        <v>0</v>
      </c>
      <c r="M78" s="9">
        <f t="shared" si="37"/>
        <v>0</v>
      </c>
      <c r="N78" s="9">
        <f t="shared" si="37"/>
        <v>-9398.44</v>
      </c>
      <c r="O78" s="10">
        <f t="shared" si="1"/>
        <v>0</v>
      </c>
    </row>
    <row r="79" spans="1:15" s="1" customFormat="1" ht="34.5" customHeight="1" outlineLevel="6">
      <c r="A79" s="30" t="s">
        <v>335</v>
      </c>
      <c r="B79" s="44" t="s">
        <v>331</v>
      </c>
      <c r="C79" s="9">
        <f>SUM(D79:F79)</f>
        <v>283592.13</v>
      </c>
      <c r="D79" s="9"/>
      <c r="E79" s="9"/>
      <c r="F79" s="9">
        <v>283592.13</v>
      </c>
      <c r="G79" s="9">
        <f>SUM(H79:J79)</f>
        <v>25148.5</v>
      </c>
      <c r="H79" s="9"/>
      <c r="I79" s="9"/>
      <c r="J79" s="9">
        <v>25148.5</v>
      </c>
      <c r="K79" s="9">
        <f>SUM(L79:N79)</f>
        <v>-258443.63</v>
      </c>
      <c r="L79" s="9">
        <f t="shared" si="37"/>
        <v>0</v>
      </c>
      <c r="M79" s="9">
        <f t="shared" si="37"/>
        <v>0</v>
      </c>
      <c r="N79" s="9">
        <f t="shared" si="37"/>
        <v>-258443.63</v>
      </c>
      <c r="O79" s="10">
        <f t="shared" si="1"/>
        <v>8.867841290236086</v>
      </c>
    </row>
    <row r="80" spans="1:15" s="1" customFormat="1" ht="36.75" customHeight="1" outlineLevel="6">
      <c r="A80" s="3" t="s">
        <v>109</v>
      </c>
      <c r="B80" s="14" t="s">
        <v>110</v>
      </c>
      <c r="C80" s="5">
        <f aca="true" t="shared" si="38" ref="C80:N80">SUM(C81)</f>
        <v>0</v>
      </c>
      <c r="D80" s="5">
        <f t="shared" si="38"/>
        <v>0</v>
      </c>
      <c r="E80" s="5">
        <f t="shared" si="38"/>
        <v>0</v>
      </c>
      <c r="F80" s="5">
        <f t="shared" si="38"/>
        <v>0</v>
      </c>
      <c r="G80" s="5">
        <f t="shared" si="38"/>
        <v>0</v>
      </c>
      <c r="H80" s="5">
        <f t="shared" si="38"/>
        <v>0</v>
      </c>
      <c r="I80" s="5">
        <f t="shared" si="38"/>
        <v>0</v>
      </c>
      <c r="J80" s="5">
        <f t="shared" si="38"/>
        <v>0</v>
      </c>
      <c r="K80" s="5">
        <f t="shared" si="38"/>
        <v>0</v>
      </c>
      <c r="L80" s="5">
        <f t="shared" si="38"/>
        <v>0</v>
      </c>
      <c r="M80" s="5">
        <f t="shared" si="38"/>
        <v>0</v>
      </c>
      <c r="N80" s="5">
        <f t="shared" si="38"/>
        <v>0</v>
      </c>
      <c r="O80" s="10" t="e">
        <f t="shared" si="1"/>
        <v>#DIV/0!</v>
      </c>
    </row>
    <row r="81" spans="1:15" s="1" customFormat="1" ht="36" customHeight="1" outlineLevel="6">
      <c r="A81" s="7" t="s">
        <v>111</v>
      </c>
      <c r="B81" s="11" t="s">
        <v>112</v>
      </c>
      <c r="C81" s="9">
        <f>SUM(C82:C83)</f>
        <v>0</v>
      </c>
      <c r="D81" s="9">
        <f>SUM(D82:D83)</f>
        <v>0</v>
      </c>
      <c r="E81" s="9">
        <f>SUM(E82:E83)</f>
        <v>0</v>
      </c>
      <c r="F81" s="9">
        <f>SUM(F82:F83)</f>
        <v>0</v>
      </c>
      <c r="G81" s="9">
        <f aca="true" t="shared" si="39" ref="G81:N81">SUM(G82:G83)</f>
        <v>0</v>
      </c>
      <c r="H81" s="9">
        <f t="shared" si="39"/>
        <v>0</v>
      </c>
      <c r="I81" s="9">
        <f t="shared" si="39"/>
        <v>0</v>
      </c>
      <c r="J81" s="9">
        <f t="shared" si="39"/>
        <v>0</v>
      </c>
      <c r="K81" s="9">
        <f t="shared" si="39"/>
        <v>0</v>
      </c>
      <c r="L81" s="9">
        <f t="shared" si="39"/>
        <v>0</v>
      </c>
      <c r="M81" s="9">
        <f t="shared" si="39"/>
        <v>0</v>
      </c>
      <c r="N81" s="9">
        <f t="shared" si="39"/>
        <v>0</v>
      </c>
      <c r="O81" s="10" t="e">
        <f t="shared" si="1"/>
        <v>#DIV/0!</v>
      </c>
    </row>
    <row r="82" spans="1:15" s="1" customFormat="1" ht="36.75" customHeight="1" outlineLevel="6">
      <c r="A82" s="7" t="s">
        <v>113</v>
      </c>
      <c r="B82" s="11" t="s">
        <v>114</v>
      </c>
      <c r="C82" s="9">
        <f aca="true" t="shared" si="40" ref="C82:C87">SUM(D82:F82)</f>
        <v>0</v>
      </c>
      <c r="D82" s="9"/>
      <c r="E82" s="9"/>
      <c r="F82" s="9"/>
      <c r="G82" s="9">
        <f aca="true" t="shared" si="41" ref="G82:G87">SUM(H82:J82)</f>
        <v>0</v>
      </c>
      <c r="H82" s="9"/>
      <c r="I82" s="9"/>
      <c r="J82" s="9"/>
      <c r="K82" s="9">
        <f aca="true" t="shared" si="42" ref="K82:K87">SUM(L82:N82)</f>
        <v>0</v>
      </c>
      <c r="L82" s="9">
        <f aca="true" t="shared" si="43" ref="L82:N83">SUM(H82-D82)</f>
        <v>0</v>
      </c>
      <c r="M82" s="9">
        <f t="shared" si="43"/>
        <v>0</v>
      </c>
      <c r="N82" s="9">
        <f t="shared" si="43"/>
        <v>0</v>
      </c>
      <c r="O82" s="10" t="e">
        <f t="shared" si="1"/>
        <v>#DIV/0!</v>
      </c>
    </row>
    <row r="83" spans="1:15" s="1" customFormat="1" ht="51" customHeight="1" outlineLevel="6">
      <c r="A83" s="7" t="s">
        <v>115</v>
      </c>
      <c r="B83" s="11" t="s">
        <v>116</v>
      </c>
      <c r="C83" s="9">
        <f t="shared" si="40"/>
        <v>0</v>
      </c>
      <c r="D83" s="9"/>
      <c r="E83" s="9"/>
      <c r="F83" s="9"/>
      <c r="G83" s="9">
        <f t="shared" si="41"/>
        <v>0</v>
      </c>
      <c r="H83" s="9"/>
      <c r="I83" s="9"/>
      <c r="J83" s="9"/>
      <c r="K83" s="9">
        <f t="shared" si="42"/>
        <v>0</v>
      </c>
      <c r="L83" s="9">
        <f t="shared" si="43"/>
        <v>0</v>
      </c>
      <c r="M83" s="9">
        <f t="shared" si="43"/>
        <v>0</v>
      </c>
      <c r="N83" s="9">
        <f t="shared" si="43"/>
        <v>0</v>
      </c>
      <c r="O83" s="10" t="e">
        <f t="shared" si="1"/>
        <v>#DIV/0!</v>
      </c>
    </row>
    <row r="84" spans="1:16" s="1" customFormat="1" ht="51" customHeight="1" outlineLevel="6">
      <c r="A84" s="32" t="s">
        <v>294</v>
      </c>
      <c r="B84" s="33" t="s">
        <v>295</v>
      </c>
      <c r="C84" s="5">
        <f t="shared" si="40"/>
        <v>62715</v>
      </c>
      <c r="D84" s="5">
        <f aca="true" t="shared" si="44" ref="D84:F86">SUM(D85)</f>
        <v>0</v>
      </c>
      <c r="E84" s="5">
        <f t="shared" si="44"/>
        <v>0</v>
      </c>
      <c r="F84" s="5">
        <f t="shared" si="44"/>
        <v>62715</v>
      </c>
      <c r="G84" s="5">
        <f t="shared" si="41"/>
        <v>14885</v>
      </c>
      <c r="H84" s="5">
        <f aca="true" t="shared" si="45" ref="H84:J86">SUM(H85)</f>
        <v>0</v>
      </c>
      <c r="I84" s="5">
        <f t="shared" si="45"/>
        <v>0</v>
      </c>
      <c r="J84" s="5">
        <f t="shared" si="45"/>
        <v>14885</v>
      </c>
      <c r="K84" s="5">
        <f t="shared" si="42"/>
        <v>-47830</v>
      </c>
      <c r="L84" s="5">
        <f aca="true" t="shared" si="46" ref="L84:N86">SUM(L85)</f>
        <v>0</v>
      </c>
      <c r="M84" s="5">
        <f t="shared" si="46"/>
        <v>0</v>
      </c>
      <c r="N84" s="5">
        <f t="shared" si="46"/>
        <v>-47830</v>
      </c>
      <c r="O84" s="6">
        <f t="shared" si="1"/>
        <v>23.7343538228494</v>
      </c>
      <c r="P84" s="50"/>
    </row>
    <row r="85" spans="1:15" s="1" customFormat="1" ht="51" customHeight="1" outlineLevel="6">
      <c r="A85" s="32" t="s">
        <v>296</v>
      </c>
      <c r="B85" s="33" t="s">
        <v>297</v>
      </c>
      <c r="C85" s="5">
        <f t="shared" si="40"/>
        <v>62715</v>
      </c>
      <c r="D85" s="5">
        <f t="shared" si="44"/>
        <v>0</v>
      </c>
      <c r="E85" s="5">
        <f t="shared" si="44"/>
        <v>0</v>
      </c>
      <c r="F85" s="5">
        <f t="shared" si="44"/>
        <v>62715</v>
      </c>
      <c r="G85" s="5">
        <f t="shared" si="41"/>
        <v>14885</v>
      </c>
      <c r="H85" s="5">
        <f t="shared" si="45"/>
        <v>0</v>
      </c>
      <c r="I85" s="5">
        <f t="shared" si="45"/>
        <v>0</v>
      </c>
      <c r="J85" s="5">
        <f t="shared" si="45"/>
        <v>14885</v>
      </c>
      <c r="K85" s="5">
        <f t="shared" si="42"/>
        <v>-47830</v>
      </c>
      <c r="L85" s="5">
        <f t="shared" si="46"/>
        <v>0</v>
      </c>
      <c r="M85" s="5">
        <f t="shared" si="46"/>
        <v>0</v>
      </c>
      <c r="N85" s="5">
        <f t="shared" si="46"/>
        <v>-47830</v>
      </c>
      <c r="O85" s="6">
        <f t="shared" si="1"/>
        <v>23.7343538228494</v>
      </c>
    </row>
    <row r="86" spans="1:15" s="1" customFormat="1" ht="51" customHeight="1" outlineLevel="6">
      <c r="A86" s="32" t="s">
        <v>298</v>
      </c>
      <c r="B86" s="33" t="s">
        <v>299</v>
      </c>
      <c r="C86" s="5">
        <f t="shared" si="40"/>
        <v>62715</v>
      </c>
      <c r="D86" s="5">
        <f t="shared" si="44"/>
        <v>0</v>
      </c>
      <c r="E86" s="5">
        <f t="shared" si="44"/>
        <v>0</v>
      </c>
      <c r="F86" s="5">
        <f t="shared" si="44"/>
        <v>62715</v>
      </c>
      <c r="G86" s="5">
        <f t="shared" si="41"/>
        <v>14885</v>
      </c>
      <c r="H86" s="5">
        <f t="shared" si="45"/>
        <v>0</v>
      </c>
      <c r="I86" s="5">
        <f t="shared" si="45"/>
        <v>0</v>
      </c>
      <c r="J86" s="5">
        <f t="shared" si="45"/>
        <v>14885</v>
      </c>
      <c r="K86" s="5">
        <f t="shared" si="42"/>
        <v>-47830</v>
      </c>
      <c r="L86" s="5">
        <f t="shared" si="46"/>
        <v>0</v>
      </c>
      <c r="M86" s="5">
        <f t="shared" si="46"/>
        <v>0</v>
      </c>
      <c r="N86" s="5">
        <f t="shared" si="46"/>
        <v>-47830</v>
      </c>
      <c r="O86" s="6">
        <f t="shared" si="1"/>
        <v>23.7343538228494</v>
      </c>
    </row>
    <row r="87" spans="1:15" s="1" customFormat="1" ht="51" customHeight="1" outlineLevel="6">
      <c r="A87" s="30" t="s">
        <v>300</v>
      </c>
      <c r="B87" s="31" t="s">
        <v>301</v>
      </c>
      <c r="C87" s="9">
        <f t="shared" si="40"/>
        <v>62715</v>
      </c>
      <c r="D87" s="9"/>
      <c r="E87" s="9"/>
      <c r="F87" s="9">
        <v>62715</v>
      </c>
      <c r="G87" s="9">
        <f t="shared" si="41"/>
        <v>14885</v>
      </c>
      <c r="H87" s="9"/>
      <c r="I87" s="9"/>
      <c r="J87" s="9">
        <v>14885</v>
      </c>
      <c r="K87" s="9">
        <f t="shared" si="42"/>
        <v>-47830</v>
      </c>
      <c r="L87" s="9">
        <f>SUM(H87-D87)</f>
        <v>0</v>
      </c>
      <c r="M87" s="9">
        <f>SUM(I87-E87)</f>
        <v>0</v>
      </c>
      <c r="N87" s="9">
        <f>SUM(J87-F87)</f>
        <v>-47830</v>
      </c>
      <c r="O87" s="10">
        <f t="shared" si="1"/>
        <v>23.7343538228494</v>
      </c>
    </row>
    <row r="88" spans="1:16" s="1" customFormat="1" ht="66.75" customHeight="1" outlineLevel="6">
      <c r="A88" s="32" t="s">
        <v>336</v>
      </c>
      <c r="B88" s="33" t="s">
        <v>337</v>
      </c>
      <c r="C88" s="5">
        <f>SUM(C89+C95+C99+C92)</f>
        <v>210399.22</v>
      </c>
      <c r="D88" s="5">
        <f aca="true" t="shared" si="47" ref="D88:N88">SUM(D89+D95+D99+D92)</f>
        <v>0</v>
      </c>
      <c r="E88" s="5">
        <f t="shared" si="47"/>
        <v>18500</v>
      </c>
      <c r="F88" s="5">
        <f t="shared" si="47"/>
        <v>191899.22</v>
      </c>
      <c r="G88" s="5">
        <f t="shared" si="47"/>
        <v>114541</v>
      </c>
      <c r="H88" s="5">
        <f t="shared" si="47"/>
        <v>0</v>
      </c>
      <c r="I88" s="5">
        <f t="shared" si="47"/>
        <v>0</v>
      </c>
      <c r="J88" s="5">
        <f t="shared" si="47"/>
        <v>114541</v>
      </c>
      <c r="K88" s="5">
        <f t="shared" si="47"/>
        <v>-95858.22</v>
      </c>
      <c r="L88" s="5">
        <f t="shared" si="47"/>
        <v>0</v>
      </c>
      <c r="M88" s="5">
        <f t="shared" si="47"/>
        <v>-18500</v>
      </c>
      <c r="N88" s="5">
        <f t="shared" si="47"/>
        <v>-77358.22</v>
      </c>
      <c r="O88" s="6">
        <f t="shared" si="1"/>
        <v>54.439840603971824</v>
      </c>
      <c r="P88" s="50"/>
    </row>
    <row r="89" spans="1:15" s="1" customFormat="1" ht="66.75" customHeight="1" outlineLevel="6">
      <c r="A89" s="42" t="s">
        <v>370</v>
      </c>
      <c r="B89" s="49" t="s">
        <v>371</v>
      </c>
      <c r="C89" s="5">
        <f>SUM(C90)</f>
        <v>18500</v>
      </c>
      <c r="D89" s="5">
        <f aca="true" t="shared" si="48" ref="D89:N89">SUM(D90)</f>
        <v>0</v>
      </c>
      <c r="E89" s="5">
        <f t="shared" si="48"/>
        <v>18500</v>
      </c>
      <c r="F89" s="5">
        <f t="shared" si="48"/>
        <v>0</v>
      </c>
      <c r="G89" s="5">
        <f t="shared" si="48"/>
        <v>0</v>
      </c>
      <c r="H89" s="5">
        <f t="shared" si="48"/>
        <v>0</v>
      </c>
      <c r="I89" s="5">
        <f t="shared" si="48"/>
        <v>0</v>
      </c>
      <c r="J89" s="5">
        <f t="shared" si="48"/>
        <v>0</v>
      </c>
      <c r="K89" s="5">
        <f t="shared" si="48"/>
        <v>-18500</v>
      </c>
      <c r="L89" s="5">
        <f t="shared" si="48"/>
        <v>0</v>
      </c>
      <c r="M89" s="5">
        <f t="shared" si="48"/>
        <v>-18500</v>
      </c>
      <c r="N89" s="5">
        <f t="shared" si="48"/>
        <v>0</v>
      </c>
      <c r="O89" s="6">
        <f t="shared" si="1"/>
        <v>0</v>
      </c>
    </row>
    <row r="90" spans="1:15" s="1" customFormat="1" ht="66.75" customHeight="1" outlineLevel="6">
      <c r="A90" s="42" t="s">
        <v>372</v>
      </c>
      <c r="B90" s="49" t="s">
        <v>373</v>
      </c>
      <c r="C90" s="5">
        <f>SUM(C91)</f>
        <v>18500</v>
      </c>
      <c r="D90" s="5">
        <f aca="true" t="shared" si="49" ref="D90:N90">SUM(D91)</f>
        <v>0</v>
      </c>
      <c r="E90" s="5">
        <f t="shared" si="49"/>
        <v>18500</v>
      </c>
      <c r="F90" s="5">
        <f t="shared" si="49"/>
        <v>0</v>
      </c>
      <c r="G90" s="5">
        <f t="shared" si="49"/>
        <v>0</v>
      </c>
      <c r="H90" s="5">
        <f t="shared" si="49"/>
        <v>0</v>
      </c>
      <c r="I90" s="5">
        <f t="shared" si="49"/>
        <v>0</v>
      </c>
      <c r="J90" s="5">
        <f t="shared" si="49"/>
        <v>0</v>
      </c>
      <c r="K90" s="5">
        <f t="shared" si="49"/>
        <v>-18500</v>
      </c>
      <c r="L90" s="5">
        <f t="shared" si="49"/>
        <v>0</v>
      </c>
      <c r="M90" s="5">
        <f t="shared" si="49"/>
        <v>-18500</v>
      </c>
      <c r="N90" s="5">
        <f t="shared" si="49"/>
        <v>0</v>
      </c>
      <c r="O90" s="6">
        <f t="shared" si="1"/>
        <v>0</v>
      </c>
    </row>
    <row r="91" spans="1:15" s="1" customFormat="1" ht="66.75" customHeight="1" outlineLevel="6">
      <c r="A91" s="47" t="s">
        <v>374</v>
      </c>
      <c r="B91" s="48" t="s">
        <v>375</v>
      </c>
      <c r="C91" s="9">
        <f>SUM(D91:F91)</f>
        <v>18500</v>
      </c>
      <c r="D91" s="9"/>
      <c r="E91" s="9">
        <v>18500</v>
      </c>
      <c r="F91" s="9"/>
      <c r="G91" s="9">
        <f>SUM(H91:J91)</f>
        <v>0</v>
      </c>
      <c r="H91" s="9"/>
      <c r="I91" s="9"/>
      <c r="J91" s="9"/>
      <c r="K91" s="9">
        <f>SUM(L91:N91)</f>
        <v>-18500</v>
      </c>
      <c r="L91" s="9">
        <f>SUM(H91-D91)</f>
        <v>0</v>
      </c>
      <c r="M91" s="9">
        <f>SUM(I91-E91)</f>
        <v>-18500</v>
      </c>
      <c r="N91" s="9">
        <f>SUM(J91-F91)</f>
        <v>0</v>
      </c>
      <c r="O91" s="10">
        <f t="shared" si="1"/>
        <v>0</v>
      </c>
    </row>
    <row r="92" spans="1:15" s="1" customFormat="1" ht="31.5" outlineLevel="6">
      <c r="A92" s="32" t="s">
        <v>391</v>
      </c>
      <c r="B92" s="33" t="s">
        <v>392</v>
      </c>
      <c r="C92" s="5">
        <f>SUM(C93)</f>
        <v>88424.56</v>
      </c>
      <c r="D92" s="5">
        <f aca="true" t="shared" si="50" ref="D92:N92">SUM(D93)</f>
        <v>0</v>
      </c>
      <c r="E92" s="5">
        <f t="shared" si="50"/>
        <v>0</v>
      </c>
      <c r="F92" s="5">
        <f t="shared" si="50"/>
        <v>88424.56</v>
      </c>
      <c r="G92" s="5">
        <f t="shared" si="50"/>
        <v>38203.2</v>
      </c>
      <c r="H92" s="5">
        <f t="shared" si="50"/>
        <v>0</v>
      </c>
      <c r="I92" s="5">
        <f t="shared" si="50"/>
        <v>0</v>
      </c>
      <c r="J92" s="5">
        <f t="shared" si="50"/>
        <v>38203.2</v>
      </c>
      <c r="K92" s="5">
        <f t="shared" si="50"/>
        <v>-50221.36</v>
      </c>
      <c r="L92" s="5">
        <f t="shared" si="50"/>
        <v>0</v>
      </c>
      <c r="M92" s="5">
        <f t="shared" si="50"/>
        <v>0</v>
      </c>
      <c r="N92" s="5">
        <f t="shared" si="50"/>
        <v>-50221.36</v>
      </c>
      <c r="O92" s="6">
        <f t="shared" si="1"/>
        <v>43.204286229979544</v>
      </c>
    </row>
    <row r="93" spans="1:15" s="1" customFormat="1" ht="47.25" outlineLevel="6">
      <c r="A93" s="32" t="s">
        <v>393</v>
      </c>
      <c r="B93" s="33" t="s">
        <v>394</v>
      </c>
      <c r="C93" s="5">
        <f>SUM(C94)</f>
        <v>88424.56</v>
      </c>
      <c r="D93" s="5">
        <f aca="true" t="shared" si="51" ref="D93:N93">SUM(D94)</f>
        <v>0</v>
      </c>
      <c r="E93" s="5">
        <f t="shared" si="51"/>
        <v>0</v>
      </c>
      <c r="F93" s="5">
        <f t="shared" si="51"/>
        <v>88424.56</v>
      </c>
      <c r="G93" s="5">
        <f t="shared" si="51"/>
        <v>38203.2</v>
      </c>
      <c r="H93" s="5">
        <f t="shared" si="51"/>
        <v>0</v>
      </c>
      <c r="I93" s="5">
        <f t="shared" si="51"/>
        <v>0</v>
      </c>
      <c r="J93" s="5">
        <f t="shared" si="51"/>
        <v>38203.2</v>
      </c>
      <c r="K93" s="5">
        <f t="shared" si="51"/>
        <v>-50221.36</v>
      </c>
      <c r="L93" s="5">
        <f t="shared" si="51"/>
        <v>0</v>
      </c>
      <c r="M93" s="5">
        <f t="shared" si="51"/>
        <v>0</v>
      </c>
      <c r="N93" s="5">
        <f t="shared" si="51"/>
        <v>-50221.36</v>
      </c>
      <c r="O93" s="6">
        <f t="shared" si="1"/>
        <v>43.204286229979544</v>
      </c>
    </row>
    <row r="94" spans="1:15" s="1" customFormat="1" ht="47.25" outlineLevel="6">
      <c r="A94" s="30" t="s">
        <v>395</v>
      </c>
      <c r="B94" s="31" t="s">
        <v>396</v>
      </c>
      <c r="C94" s="9">
        <f>SUM(D94:F94)</f>
        <v>88424.56</v>
      </c>
      <c r="D94" s="9"/>
      <c r="E94" s="9"/>
      <c r="F94" s="9">
        <v>88424.56</v>
      </c>
      <c r="G94" s="9">
        <f>SUM(H94:J94)</f>
        <v>38203.2</v>
      </c>
      <c r="H94" s="9"/>
      <c r="I94" s="9"/>
      <c r="J94" s="9">
        <v>38203.2</v>
      </c>
      <c r="K94" s="9">
        <f>SUM(L94:N94)</f>
        <v>-50221.36</v>
      </c>
      <c r="L94" s="9">
        <f>SUM(H94-D94)</f>
        <v>0</v>
      </c>
      <c r="M94" s="9">
        <f>SUM(I94-E94)</f>
        <v>0</v>
      </c>
      <c r="N94" s="9">
        <f>SUM(J94-F94)</f>
        <v>-50221.36</v>
      </c>
      <c r="O94" s="10">
        <f t="shared" si="1"/>
        <v>43.204286229979544</v>
      </c>
    </row>
    <row r="95" spans="1:15" s="1" customFormat="1" ht="31.5" outlineLevel="6">
      <c r="A95" s="32" t="s">
        <v>338</v>
      </c>
      <c r="B95" s="33" t="s">
        <v>339</v>
      </c>
      <c r="C95" s="5">
        <f>SUM(C96)</f>
        <v>103474.66</v>
      </c>
      <c r="D95" s="5">
        <f aca="true" t="shared" si="52" ref="D95:N95">SUM(D96)</f>
        <v>0</v>
      </c>
      <c r="E95" s="5">
        <f t="shared" si="52"/>
        <v>0</v>
      </c>
      <c r="F95" s="5">
        <f t="shared" si="52"/>
        <v>103474.66</v>
      </c>
      <c r="G95" s="5">
        <f t="shared" si="52"/>
        <v>68337.8</v>
      </c>
      <c r="H95" s="5">
        <f t="shared" si="52"/>
        <v>0</v>
      </c>
      <c r="I95" s="5">
        <f t="shared" si="52"/>
        <v>0</v>
      </c>
      <c r="J95" s="5">
        <f t="shared" si="52"/>
        <v>68337.8</v>
      </c>
      <c r="K95" s="5">
        <f t="shared" si="52"/>
        <v>-35136.86</v>
      </c>
      <c r="L95" s="5">
        <f t="shared" si="52"/>
        <v>0</v>
      </c>
      <c r="M95" s="5">
        <f t="shared" si="52"/>
        <v>0</v>
      </c>
      <c r="N95" s="5">
        <f t="shared" si="52"/>
        <v>-35136.86</v>
      </c>
      <c r="O95" s="6">
        <f t="shared" si="1"/>
        <v>66.0430292788592</v>
      </c>
    </row>
    <row r="96" spans="1:15" s="1" customFormat="1" ht="47.25" outlineLevel="6">
      <c r="A96" s="32" t="s">
        <v>340</v>
      </c>
      <c r="B96" s="33" t="s">
        <v>341</v>
      </c>
      <c r="C96" s="9">
        <f>SUM(C97:C98)</f>
        <v>103474.66</v>
      </c>
      <c r="D96" s="9">
        <f aca="true" t="shared" si="53" ref="D96:N96">SUM(D97:D98)</f>
        <v>0</v>
      </c>
      <c r="E96" s="9">
        <f t="shared" si="53"/>
        <v>0</v>
      </c>
      <c r="F96" s="9">
        <f t="shared" si="53"/>
        <v>103474.66</v>
      </c>
      <c r="G96" s="9">
        <f t="shared" si="53"/>
        <v>68337.8</v>
      </c>
      <c r="H96" s="9">
        <f t="shared" si="53"/>
        <v>0</v>
      </c>
      <c r="I96" s="9">
        <f t="shared" si="53"/>
        <v>0</v>
      </c>
      <c r="J96" s="9">
        <f t="shared" si="53"/>
        <v>68337.8</v>
      </c>
      <c r="K96" s="9">
        <f t="shared" si="53"/>
        <v>-35136.86</v>
      </c>
      <c r="L96" s="9">
        <f t="shared" si="53"/>
        <v>0</v>
      </c>
      <c r="M96" s="9">
        <f t="shared" si="53"/>
        <v>0</v>
      </c>
      <c r="N96" s="9">
        <f t="shared" si="53"/>
        <v>-35136.86</v>
      </c>
      <c r="O96" s="10">
        <f t="shared" si="1"/>
        <v>66.0430292788592</v>
      </c>
    </row>
    <row r="97" spans="1:15" s="1" customFormat="1" ht="15.75" outlineLevel="6">
      <c r="A97" s="30" t="s">
        <v>342</v>
      </c>
      <c r="B97" s="34" t="s">
        <v>343</v>
      </c>
      <c r="C97" s="9">
        <f>SUM(D97:F97)</f>
        <v>0</v>
      </c>
      <c r="D97" s="9"/>
      <c r="E97" s="9"/>
      <c r="F97" s="9"/>
      <c r="G97" s="9">
        <f>SUM(H97:J97)</f>
        <v>7000</v>
      </c>
      <c r="H97" s="9"/>
      <c r="I97" s="9"/>
      <c r="J97" s="9">
        <v>7000</v>
      </c>
      <c r="K97" s="9">
        <f>SUM(L97:N97)</f>
        <v>7000</v>
      </c>
      <c r="L97" s="9">
        <f aca="true" t="shared" si="54" ref="L97:N98">SUM(H97-D97)</f>
        <v>0</v>
      </c>
      <c r="M97" s="9">
        <f t="shared" si="54"/>
        <v>0</v>
      </c>
      <c r="N97" s="9">
        <f t="shared" si="54"/>
        <v>7000</v>
      </c>
      <c r="O97" s="10" t="e">
        <f t="shared" si="1"/>
        <v>#DIV/0!</v>
      </c>
    </row>
    <row r="98" spans="1:15" s="1" customFormat="1" ht="31.5" outlineLevel="6">
      <c r="A98" s="30" t="s">
        <v>344</v>
      </c>
      <c r="B98" s="31" t="s">
        <v>345</v>
      </c>
      <c r="C98" s="9">
        <f>SUM(D98:F98)</f>
        <v>103474.66</v>
      </c>
      <c r="D98" s="9"/>
      <c r="E98" s="9"/>
      <c r="F98" s="9">
        <v>103474.66</v>
      </c>
      <c r="G98" s="9">
        <f>SUM(H98:J98)</f>
        <v>61337.8</v>
      </c>
      <c r="H98" s="9"/>
      <c r="I98" s="9"/>
      <c r="J98" s="9">
        <v>61337.8</v>
      </c>
      <c r="K98" s="9">
        <f>SUM(L98:N98)</f>
        <v>-42136.86</v>
      </c>
      <c r="L98" s="9">
        <f t="shared" si="54"/>
        <v>0</v>
      </c>
      <c r="M98" s="9">
        <f t="shared" si="54"/>
        <v>0</v>
      </c>
      <c r="N98" s="9">
        <f t="shared" si="54"/>
        <v>-42136.86</v>
      </c>
      <c r="O98" s="10">
        <f t="shared" si="1"/>
        <v>59.27808798791897</v>
      </c>
    </row>
    <row r="99" spans="1:15" s="1" customFormat="1" ht="47.25" outlineLevel="6">
      <c r="A99" s="32" t="s">
        <v>346</v>
      </c>
      <c r="B99" s="33" t="s">
        <v>347</v>
      </c>
      <c r="C99" s="5">
        <f>SUM(C100)</f>
        <v>0</v>
      </c>
      <c r="D99" s="5">
        <f aca="true" t="shared" si="55" ref="D99:N100">SUM(D100)</f>
        <v>0</v>
      </c>
      <c r="E99" s="5">
        <f t="shared" si="55"/>
        <v>0</v>
      </c>
      <c r="F99" s="5">
        <f t="shared" si="55"/>
        <v>0</v>
      </c>
      <c r="G99" s="5">
        <f t="shared" si="55"/>
        <v>8000</v>
      </c>
      <c r="H99" s="5">
        <f t="shared" si="55"/>
        <v>0</v>
      </c>
      <c r="I99" s="5">
        <f t="shared" si="55"/>
        <v>0</v>
      </c>
      <c r="J99" s="5">
        <f t="shared" si="55"/>
        <v>8000</v>
      </c>
      <c r="K99" s="5">
        <f t="shared" si="55"/>
        <v>8000</v>
      </c>
      <c r="L99" s="5">
        <f t="shared" si="55"/>
        <v>0</v>
      </c>
      <c r="M99" s="5">
        <f t="shared" si="55"/>
        <v>0</v>
      </c>
      <c r="N99" s="5">
        <f t="shared" si="55"/>
        <v>8000</v>
      </c>
      <c r="O99" s="6" t="e">
        <f t="shared" si="1"/>
        <v>#DIV/0!</v>
      </c>
    </row>
    <row r="100" spans="1:15" s="1" customFormat="1" ht="47.25" outlineLevel="6">
      <c r="A100" s="32" t="s">
        <v>348</v>
      </c>
      <c r="B100" s="33" t="s">
        <v>349</v>
      </c>
      <c r="C100" s="5">
        <f>SUM(C101)</f>
        <v>0</v>
      </c>
      <c r="D100" s="5">
        <f t="shared" si="55"/>
        <v>0</v>
      </c>
      <c r="E100" s="5">
        <f t="shared" si="55"/>
        <v>0</v>
      </c>
      <c r="F100" s="5">
        <f t="shared" si="55"/>
        <v>0</v>
      </c>
      <c r="G100" s="5">
        <f t="shared" si="55"/>
        <v>8000</v>
      </c>
      <c r="H100" s="5">
        <f t="shared" si="55"/>
        <v>0</v>
      </c>
      <c r="I100" s="5">
        <f t="shared" si="55"/>
        <v>0</v>
      </c>
      <c r="J100" s="5">
        <f t="shared" si="55"/>
        <v>8000</v>
      </c>
      <c r="K100" s="5">
        <f t="shared" si="55"/>
        <v>8000</v>
      </c>
      <c r="L100" s="5">
        <f t="shared" si="55"/>
        <v>0</v>
      </c>
      <c r="M100" s="5">
        <f t="shared" si="55"/>
        <v>0</v>
      </c>
      <c r="N100" s="5">
        <f t="shared" si="55"/>
        <v>8000</v>
      </c>
      <c r="O100" s="6" t="e">
        <f t="shared" si="1"/>
        <v>#DIV/0!</v>
      </c>
    </row>
    <row r="101" spans="1:15" s="1" customFormat="1" ht="31.5" outlineLevel="6">
      <c r="A101" s="30" t="s">
        <v>350</v>
      </c>
      <c r="B101" s="31" t="s">
        <v>351</v>
      </c>
      <c r="C101" s="9">
        <f>SUM(D101:F101)</f>
        <v>0</v>
      </c>
      <c r="D101" s="9"/>
      <c r="E101" s="9"/>
      <c r="F101" s="9"/>
      <c r="G101" s="9">
        <f>SUM(H101:J101)</f>
        <v>8000</v>
      </c>
      <c r="H101" s="9"/>
      <c r="I101" s="9"/>
      <c r="J101" s="9">
        <v>8000</v>
      </c>
      <c r="K101" s="9">
        <f>SUM(L101:N101)</f>
        <v>8000</v>
      </c>
      <c r="L101" s="9">
        <f>SUM(H101-D101)</f>
        <v>0</v>
      </c>
      <c r="M101" s="9">
        <f>SUM(I101-E101)</f>
        <v>0</v>
      </c>
      <c r="N101" s="9">
        <f>SUM(J101-F101)</f>
        <v>8000</v>
      </c>
      <c r="O101" s="10" t="e">
        <f t="shared" si="1"/>
        <v>#DIV/0!</v>
      </c>
    </row>
    <row r="102" spans="1:16" s="1" customFormat="1" ht="66" customHeight="1" outlineLevel="1">
      <c r="A102" s="3" t="s">
        <v>117</v>
      </c>
      <c r="B102" s="4" t="s">
        <v>118</v>
      </c>
      <c r="C102" s="5">
        <f>SUM(C103)</f>
        <v>2101884.5</v>
      </c>
      <c r="D102" s="5">
        <f aca="true" t="shared" si="56" ref="D102:N103">SUM(D103)</f>
        <v>0</v>
      </c>
      <c r="E102" s="5">
        <f t="shared" si="56"/>
        <v>0</v>
      </c>
      <c r="F102" s="5">
        <f t="shared" si="56"/>
        <v>2101884.5</v>
      </c>
      <c r="G102" s="5">
        <f>SUM(G103)</f>
        <v>2035859.2</v>
      </c>
      <c r="H102" s="5">
        <f t="shared" si="56"/>
        <v>0</v>
      </c>
      <c r="I102" s="5">
        <f t="shared" si="56"/>
        <v>0</v>
      </c>
      <c r="J102" s="5">
        <f t="shared" si="56"/>
        <v>2035859.2</v>
      </c>
      <c r="K102" s="5">
        <f>SUM(K103)</f>
        <v>-66025.3</v>
      </c>
      <c r="L102" s="5">
        <f t="shared" si="56"/>
        <v>0</v>
      </c>
      <c r="M102" s="5">
        <f t="shared" si="56"/>
        <v>0</v>
      </c>
      <c r="N102" s="5">
        <f t="shared" si="56"/>
        <v>-66025.3</v>
      </c>
      <c r="O102" s="6">
        <f t="shared" si="1"/>
        <v>96.85875698688487</v>
      </c>
      <c r="P102" s="50"/>
    </row>
    <row r="103" spans="1:15" s="1" customFormat="1" ht="64.5" customHeight="1" outlineLevel="2">
      <c r="A103" s="3" t="s">
        <v>119</v>
      </c>
      <c r="B103" s="4" t="s">
        <v>120</v>
      </c>
      <c r="C103" s="5">
        <f>SUM(C104)</f>
        <v>2101884.5</v>
      </c>
      <c r="D103" s="5">
        <f t="shared" si="56"/>
        <v>0</v>
      </c>
      <c r="E103" s="5">
        <f t="shared" si="56"/>
        <v>0</v>
      </c>
      <c r="F103" s="5">
        <f t="shared" si="56"/>
        <v>2101884.5</v>
      </c>
      <c r="G103" s="5">
        <f>SUM(G104)</f>
        <v>2035859.2</v>
      </c>
      <c r="H103" s="5">
        <f t="shared" si="56"/>
        <v>0</v>
      </c>
      <c r="I103" s="5">
        <f t="shared" si="56"/>
        <v>0</v>
      </c>
      <c r="J103" s="5">
        <f t="shared" si="56"/>
        <v>2035859.2</v>
      </c>
      <c r="K103" s="5">
        <f>SUM(K104)</f>
        <v>-66025.3</v>
      </c>
      <c r="L103" s="5">
        <f t="shared" si="56"/>
        <v>0</v>
      </c>
      <c r="M103" s="5">
        <f t="shared" si="56"/>
        <v>0</v>
      </c>
      <c r="N103" s="5">
        <f t="shared" si="56"/>
        <v>-66025.3</v>
      </c>
      <c r="O103" s="6">
        <f t="shared" si="1"/>
        <v>96.85875698688487</v>
      </c>
    </row>
    <row r="104" spans="1:15" s="1" customFormat="1" ht="64.5" customHeight="1" outlineLevel="4">
      <c r="A104" s="7" t="s">
        <v>121</v>
      </c>
      <c r="B104" s="8" t="s">
        <v>122</v>
      </c>
      <c r="C104" s="9">
        <f>SUM(C105:C106)</f>
        <v>2101884.5</v>
      </c>
      <c r="D104" s="9">
        <f>SUM(D105:D106)</f>
        <v>0</v>
      </c>
      <c r="E104" s="9">
        <f>SUM(E105:E106)</f>
        <v>0</v>
      </c>
      <c r="F104" s="9">
        <f>SUM(F105:F106)</f>
        <v>2101884.5</v>
      </c>
      <c r="G104" s="9">
        <f aca="true" t="shared" si="57" ref="G104:N104">SUM(G105:G106)</f>
        <v>2035859.2</v>
      </c>
      <c r="H104" s="9">
        <f t="shared" si="57"/>
        <v>0</v>
      </c>
      <c r="I104" s="9">
        <f t="shared" si="57"/>
        <v>0</v>
      </c>
      <c r="J104" s="9">
        <f t="shared" si="57"/>
        <v>2035859.2</v>
      </c>
      <c r="K104" s="9">
        <f t="shared" si="57"/>
        <v>-66025.3</v>
      </c>
      <c r="L104" s="9">
        <f t="shared" si="57"/>
        <v>0</v>
      </c>
      <c r="M104" s="9">
        <f t="shared" si="57"/>
        <v>0</v>
      </c>
      <c r="N104" s="9">
        <f t="shared" si="57"/>
        <v>-66025.3</v>
      </c>
      <c r="O104" s="10">
        <f t="shared" si="1"/>
        <v>96.85875698688487</v>
      </c>
    </row>
    <row r="105" spans="1:15" s="1" customFormat="1" ht="50.25" customHeight="1" outlineLevel="6">
      <c r="A105" s="7" t="s">
        <v>123</v>
      </c>
      <c r="B105" s="8" t="s">
        <v>124</v>
      </c>
      <c r="C105" s="9">
        <f>SUM(D105:F105)</f>
        <v>1882000</v>
      </c>
      <c r="D105" s="9"/>
      <c r="E105" s="9"/>
      <c r="F105" s="9">
        <v>1882000</v>
      </c>
      <c r="G105" s="9">
        <f>SUM(H105:J105)</f>
        <v>1935000</v>
      </c>
      <c r="H105" s="9"/>
      <c r="I105" s="9"/>
      <c r="J105" s="9">
        <v>1935000</v>
      </c>
      <c r="K105" s="9">
        <f>SUM(L105:N105)</f>
        <v>53000</v>
      </c>
      <c r="L105" s="9">
        <f aca="true" t="shared" si="58" ref="L105:N106">SUM(H105-D105)</f>
        <v>0</v>
      </c>
      <c r="M105" s="9">
        <f t="shared" si="58"/>
        <v>0</v>
      </c>
      <c r="N105" s="9">
        <f t="shared" si="58"/>
        <v>53000</v>
      </c>
      <c r="O105" s="10">
        <f t="shared" si="1"/>
        <v>102.81615302869287</v>
      </c>
    </row>
    <row r="106" spans="1:15" s="1" customFormat="1" ht="114" customHeight="1" outlineLevel="6">
      <c r="A106" s="7" t="s">
        <v>125</v>
      </c>
      <c r="B106" s="8" t="s">
        <v>126</v>
      </c>
      <c r="C106" s="9">
        <f>SUM(D106:F106)</f>
        <v>219884.5</v>
      </c>
      <c r="D106" s="9"/>
      <c r="E106" s="9"/>
      <c r="F106" s="9">
        <v>219884.5</v>
      </c>
      <c r="G106" s="9">
        <f>SUM(H106:J106)</f>
        <v>100859.2</v>
      </c>
      <c r="H106" s="9"/>
      <c r="I106" s="9"/>
      <c r="J106" s="9">
        <v>100859.2</v>
      </c>
      <c r="K106" s="9">
        <f>SUM(L106:N106)</f>
        <v>-119025.3</v>
      </c>
      <c r="L106" s="9">
        <f t="shared" si="58"/>
        <v>0</v>
      </c>
      <c r="M106" s="9">
        <f t="shared" si="58"/>
        <v>0</v>
      </c>
      <c r="N106" s="9">
        <f t="shared" si="58"/>
        <v>-119025.3</v>
      </c>
      <c r="O106" s="10">
        <f t="shared" si="1"/>
        <v>45.86917222450877</v>
      </c>
    </row>
    <row r="107" spans="1:16" s="1" customFormat="1" ht="48.75" customHeight="1" outlineLevel="1">
      <c r="A107" s="3" t="s">
        <v>127</v>
      </c>
      <c r="B107" s="4" t="s">
        <v>128</v>
      </c>
      <c r="C107" s="5">
        <f>SUM(C108+C114)</f>
        <v>592901.14</v>
      </c>
      <c r="D107" s="5">
        <f>SUM(D108+D114)</f>
        <v>0</v>
      </c>
      <c r="E107" s="5">
        <f>SUM(E108+E114)</f>
        <v>280409.64</v>
      </c>
      <c r="F107" s="5">
        <f>SUM(F108+F114)</f>
        <v>312491.5</v>
      </c>
      <c r="G107" s="5">
        <f aca="true" t="shared" si="59" ref="G107:N107">SUM(G108+G114)</f>
        <v>524134.74</v>
      </c>
      <c r="H107" s="5">
        <f t="shared" si="59"/>
        <v>0</v>
      </c>
      <c r="I107" s="5">
        <f t="shared" si="59"/>
        <v>246203.74</v>
      </c>
      <c r="J107" s="5">
        <f t="shared" si="59"/>
        <v>277931</v>
      </c>
      <c r="K107" s="5">
        <f t="shared" si="59"/>
        <v>-68766.40000000002</v>
      </c>
      <c r="L107" s="5">
        <f t="shared" si="59"/>
        <v>0</v>
      </c>
      <c r="M107" s="5">
        <f t="shared" si="59"/>
        <v>-34205.90000000002</v>
      </c>
      <c r="N107" s="5">
        <f t="shared" si="59"/>
        <v>-34560.5</v>
      </c>
      <c r="O107" s="6">
        <f t="shared" si="1"/>
        <v>88.40170892570724</v>
      </c>
      <c r="P107" s="50"/>
    </row>
    <row r="108" spans="1:15" s="1" customFormat="1" ht="48" customHeight="1" outlineLevel="2">
      <c r="A108" s="3" t="s">
        <v>129</v>
      </c>
      <c r="B108" s="4" t="s">
        <v>130</v>
      </c>
      <c r="C108" s="5">
        <f>SUM(C109+C111)</f>
        <v>362654.64</v>
      </c>
      <c r="D108" s="5">
        <f>SUM(D109+D111)</f>
        <v>0</v>
      </c>
      <c r="E108" s="5">
        <f>SUM(E109+E111)</f>
        <v>280409.64</v>
      </c>
      <c r="F108" s="5">
        <f>SUM(F109+F111)</f>
        <v>82245</v>
      </c>
      <c r="G108" s="5">
        <f aca="true" t="shared" si="60" ref="G108:N108">SUM(G109+G111)</f>
        <v>314203.74</v>
      </c>
      <c r="H108" s="5">
        <f t="shared" si="60"/>
        <v>0</v>
      </c>
      <c r="I108" s="5">
        <f t="shared" si="60"/>
        <v>246203.74</v>
      </c>
      <c r="J108" s="5">
        <f t="shared" si="60"/>
        <v>68000</v>
      </c>
      <c r="K108" s="5">
        <f t="shared" si="60"/>
        <v>-48450.90000000002</v>
      </c>
      <c r="L108" s="5">
        <f t="shared" si="60"/>
        <v>0</v>
      </c>
      <c r="M108" s="5">
        <f t="shared" si="60"/>
        <v>-34205.90000000002</v>
      </c>
      <c r="N108" s="5">
        <f t="shared" si="60"/>
        <v>-14245</v>
      </c>
      <c r="O108" s="6">
        <f t="shared" si="1"/>
        <v>86.63993379486334</v>
      </c>
    </row>
    <row r="109" spans="1:15" s="1" customFormat="1" ht="31.5" customHeight="1" outlineLevel="4">
      <c r="A109" s="7" t="s">
        <v>131</v>
      </c>
      <c r="B109" s="8" t="s">
        <v>132</v>
      </c>
      <c r="C109" s="9">
        <f aca="true" t="shared" si="61" ref="C109:J109">SUM(C110:C110)</f>
        <v>67245</v>
      </c>
      <c r="D109" s="9">
        <f t="shared" si="61"/>
        <v>0</v>
      </c>
      <c r="E109" s="9">
        <f t="shared" si="61"/>
        <v>0</v>
      </c>
      <c r="F109" s="9">
        <f t="shared" si="61"/>
        <v>67245</v>
      </c>
      <c r="G109" s="9">
        <f t="shared" si="61"/>
        <v>43000</v>
      </c>
      <c r="H109" s="9">
        <f t="shared" si="61"/>
        <v>0</v>
      </c>
      <c r="I109" s="9">
        <f t="shared" si="61"/>
        <v>0</v>
      </c>
      <c r="J109" s="9">
        <f t="shared" si="61"/>
        <v>43000</v>
      </c>
      <c r="K109" s="9">
        <f>SUM(K110:K110)</f>
        <v>-24245</v>
      </c>
      <c r="L109" s="9">
        <f>SUM(L110:L110)</f>
        <v>0</v>
      </c>
      <c r="M109" s="9">
        <f>SUM(M110:M110)</f>
        <v>0</v>
      </c>
      <c r="N109" s="9">
        <f>SUM(N110:N110)</f>
        <v>-24245</v>
      </c>
      <c r="O109" s="10">
        <f t="shared" si="1"/>
        <v>63.94527474161647</v>
      </c>
    </row>
    <row r="110" spans="1:15" s="1" customFormat="1" ht="47.25" customHeight="1" outlineLevel="6">
      <c r="A110" s="7" t="s">
        <v>133</v>
      </c>
      <c r="B110" s="8" t="s">
        <v>134</v>
      </c>
      <c r="C110" s="9">
        <f>SUM(D110:F110)</f>
        <v>67245</v>
      </c>
      <c r="D110" s="9"/>
      <c r="E110" s="9"/>
      <c r="F110" s="9">
        <v>67245</v>
      </c>
      <c r="G110" s="9">
        <f>SUM(H110:J110)</f>
        <v>43000</v>
      </c>
      <c r="H110" s="9"/>
      <c r="I110" s="9"/>
      <c r="J110" s="9">
        <v>43000</v>
      </c>
      <c r="K110" s="9">
        <f>SUM(L110:N110)</f>
        <v>-24245</v>
      </c>
      <c r="L110" s="9">
        <f>SUM(H110-D110)</f>
        <v>0</v>
      </c>
      <c r="M110" s="9">
        <f>SUM(I110-E110)</f>
        <v>0</v>
      </c>
      <c r="N110" s="9">
        <f>SUM(J110-F110)</f>
        <v>-24245</v>
      </c>
      <c r="O110" s="10">
        <f t="shared" si="1"/>
        <v>63.94527474161647</v>
      </c>
    </row>
    <row r="111" spans="1:15" s="1" customFormat="1" ht="48.75" customHeight="1" outlineLevel="4">
      <c r="A111" s="7" t="s">
        <v>135</v>
      </c>
      <c r="B111" s="8" t="s">
        <v>136</v>
      </c>
      <c r="C111" s="9">
        <f>SUM(C112:C113)</f>
        <v>295409.64</v>
      </c>
      <c r="D111" s="9">
        <f>SUM(D112:D113)</f>
        <v>0</v>
      </c>
      <c r="E111" s="9">
        <f>SUM(E112:E113)</f>
        <v>280409.64</v>
      </c>
      <c r="F111" s="9">
        <f>SUM(F112:F113)</f>
        <v>15000</v>
      </c>
      <c r="G111" s="9">
        <f aca="true" t="shared" si="62" ref="G111:N111">SUM(G112:G113)</f>
        <v>271203.74</v>
      </c>
      <c r="H111" s="9">
        <f t="shared" si="62"/>
        <v>0</v>
      </c>
      <c r="I111" s="9">
        <f t="shared" si="62"/>
        <v>246203.74</v>
      </c>
      <c r="J111" s="9">
        <f t="shared" si="62"/>
        <v>25000</v>
      </c>
      <c r="K111" s="9">
        <f t="shared" si="62"/>
        <v>-24205.900000000023</v>
      </c>
      <c r="L111" s="9">
        <f t="shared" si="62"/>
        <v>0</v>
      </c>
      <c r="M111" s="9">
        <f t="shared" si="62"/>
        <v>-34205.90000000002</v>
      </c>
      <c r="N111" s="9">
        <f t="shared" si="62"/>
        <v>10000</v>
      </c>
      <c r="O111" s="10">
        <f t="shared" si="1"/>
        <v>91.80598845724872</v>
      </c>
    </row>
    <row r="112" spans="1:15" s="1" customFormat="1" ht="48.75" customHeight="1" outlineLevel="4">
      <c r="A112" s="7" t="s">
        <v>133</v>
      </c>
      <c r="B112" s="11" t="s">
        <v>137</v>
      </c>
      <c r="C112" s="9">
        <f>SUM(D112:F112)</f>
        <v>15000</v>
      </c>
      <c r="D112" s="9"/>
      <c r="E112" s="9"/>
      <c r="F112" s="9">
        <v>15000</v>
      </c>
      <c r="G112" s="9">
        <f>SUM(H112:J112)</f>
        <v>25000</v>
      </c>
      <c r="H112" s="9"/>
      <c r="I112" s="9"/>
      <c r="J112" s="9">
        <v>25000</v>
      </c>
      <c r="K112" s="9">
        <f>SUM(L112:N112)</f>
        <v>10000</v>
      </c>
      <c r="L112" s="9">
        <f aca="true" t="shared" si="63" ref="L112:N113">SUM(H112-D112)</f>
        <v>0</v>
      </c>
      <c r="M112" s="9">
        <f t="shared" si="63"/>
        <v>0</v>
      </c>
      <c r="N112" s="9">
        <f t="shared" si="63"/>
        <v>10000</v>
      </c>
      <c r="O112" s="10">
        <f t="shared" si="1"/>
        <v>166.66666666666669</v>
      </c>
    </row>
    <row r="113" spans="1:15" s="1" customFormat="1" ht="63" customHeight="1" outlineLevel="6">
      <c r="A113" s="7" t="s">
        <v>138</v>
      </c>
      <c r="B113" s="8" t="s">
        <v>139</v>
      </c>
      <c r="C113" s="9">
        <f>SUM(D113:F113)</f>
        <v>280409.64</v>
      </c>
      <c r="D113" s="9"/>
      <c r="E113" s="9">
        <v>280409.64</v>
      </c>
      <c r="F113" s="9"/>
      <c r="G113" s="9">
        <f>SUM(H113:J113)</f>
        <v>246203.74</v>
      </c>
      <c r="H113" s="9"/>
      <c r="I113" s="9">
        <v>246203.74</v>
      </c>
      <c r="J113" s="9"/>
      <c r="K113" s="9">
        <f>SUM(L113:N113)</f>
        <v>-34205.90000000002</v>
      </c>
      <c r="L113" s="9">
        <f t="shared" si="63"/>
        <v>0</v>
      </c>
      <c r="M113" s="9">
        <f t="shared" si="63"/>
        <v>-34205.90000000002</v>
      </c>
      <c r="N113" s="9">
        <f t="shared" si="63"/>
        <v>0</v>
      </c>
      <c r="O113" s="10">
        <f t="shared" si="1"/>
        <v>87.8014536162166</v>
      </c>
    </row>
    <row r="114" spans="1:15" s="1" customFormat="1" ht="67.5" customHeight="1" outlineLevel="2">
      <c r="A114" s="3" t="s">
        <v>140</v>
      </c>
      <c r="B114" s="4" t="s">
        <v>141</v>
      </c>
      <c r="C114" s="5">
        <f aca="true" t="shared" si="64" ref="C114:J114">SUM(C115)</f>
        <v>230246.5</v>
      </c>
      <c r="D114" s="5">
        <f t="shared" si="64"/>
        <v>0</v>
      </c>
      <c r="E114" s="5">
        <f t="shared" si="64"/>
        <v>0</v>
      </c>
      <c r="F114" s="5">
        <f t="shared" si="64"/>
        <v>230246.5</v>
      </c>
      <c r="G114" s="5">
        <f t="shared" si="64"/>
        <v>209931</v>
      </c>
      <c r="H114" s="5">
        <f t="shared" si="64"/>
        <v>0</v>
      </c>
      <c r="I114" s="5">
        <f t="shared" si="64"/>
        <v>0</v>
      </c>
      <c r="J114" s="5">
        <f t="shared" si="64"/>
        <v>209931</v>
      </c>
      <c r="K114" s="5">
        <f>SUM(K115)</f>
        <v>-20315.5</v>
      </c>
      <c r="L114" s="5">
        <f>SUM(L115)</f>
        <v>0</v>
      </c>
      <c r="M114" s="5">
        <f>SUM(M115)</f>
        <v>0</v>
      </c>
      <c r="N114" s="5">
        <f>SUM(N115)</f>
        <v>-20315.5</v>
      </c>
      <c r="O114" s="6">
        <f t="shared" si="1"/>
        <v>91.17663026365221</v>
      </c>
    </row>
    <row r="115" spans="1:15" s="1" customFormat="1" ht="49.5" customHeight="1" outlineLevel="4">
      <c r="A115" s="7" t="s">
        <v>142</v>
      </c>
      <c r="B115" s="8" t="s">
        <v>143</v>
      </c>
      <c r="C115" s="9">
        <f>SUM(C116:C120)</f>
        <v>230246.5</v>
      </c>
      <c r="D115" s="9">
        <f>SUM(D116:D120)</f>
        <v>0</v>
      </c>
      <c r="E115" s="9">
        <f>SUM(E116:E120)</f>
        <v>0</v>
      </c>
      <c r="F115" s="9">
        <f>SUM(F116:F120)</f>
        <v>230246.5</v>
      </c>
      <c r="G115" s="9">
        <f aca="true" t="shared" si="65" ref="G115:N115">SUM(G116:G120)</f>
        <v>209931</v>
      </c>
      <c r="H115" s="9">
        <f t="shared" si="65"/>
        <v>0</v>
      </c>
      <c r="I115" s="9">
        <f t="shared" si="65"/>
        <v>0</v>
      </c>
      <c r="J115" s="9">
        <f t="shared" si="65"/>
        <v>209931</v>
      </c>
      <c r="K115" s="9">
        <f t="shared" si="65"/>
        <v>-20315.5</v>
      </c>
      <c r="L115" s="9">
        <f t="shared" si="65"/>
        <v>0</v>
      </c>
      <c r="M115" s="9">
        <f t="shared" si="65"/>
        <v>0</v>
      </c>
      <c r="N115" s="9">
        <f t="shared" si="65"/>
        <v>-20315.5</v>
      </c>
      <c r="O115" s="10">
        <f t="shared" si="1"/>
        <v>91.17663026365221</v>
      </c>
    </row>
    <row r="116" spans="1:15" s="1" customFormat="1" ht="49.5" customHeight="1" outlineLevel="4">
      <c r="A116" s="7" t="s">
        <v>144</v>
      </c>
      <c r="B116" s="11" t="s">
        <v>145</v>
      </c>
      <c r="C116" s="9">
        <f>SUM(D116:F116)</f>
        <v>0</v>
      </c>
      <c r="D116" s="9"/>
      <c r="E116" s="9"/>
      <c r="F116" s="9"/>
      <c r="G116" s="9">
        <f>SUM(H116:J116)</f>
        <v>0</v>
      </c>
      <c r="H116" s="9"/>
      <c r="I116" s="9"/>
      <c r="J116" s="9"/>
      <c r="K116" s="9">
        <f>SUM(L116:N116)</f>
        <v>0</v>
      </c>
      <c r="L116" s="9">
        <f aca="true" t="shared" si="66" ref="L116:N120">SUM(H116-D116)</f>
        <v>0</v>
      </c>
      <c r="M116" s="9">
        <f t="shared" si="66"/>
        <v>0</v>
      </c>
      <c r="N116" s="9">
        <f t="shared" si="66"/>
        <v>0</v>
      </c>
      <c r="O116" s="10" t="e">
        <f t="shared" si="1"/>
        <v>#DIV/0!</v>
      </c>
    </row>
    <row r="117" spans="1:15" s="1" customFormat="1" ht="79.5" customHeight="1" outlineLevel="6">
      <c r="A117" s="7" t="s">
        <v>146</v>
      </c>
      <c r="B117" s="8" t="s">
        <v>147</v>
      </c>
      <c r="C117" s="9">
        <f>SUM(D117:F117)</f>
        <v>36000</v>
      </c>
      <c r="D117" s="9"/>
      <c r="E117" s="9"/>
      <c r="F117" s="9">
        <v>36000</v>
      </c>
      <c r="G117" s="9">
        <f>SUM(H117:J117)</f>
        <v>39000</v>
      </c>
      <c r="H117" s="9"/>
      <c r="I117" s="9"/>
      <c r="J117" s="9">
        <v>39000</v>
      </c>
      <c r="K117" s="9">
        <f>SUM(L117:N117)</f>
        <v>3000</v>
      </c>
      <c r="L117" s="9">
        <f t="shared" si="66"/>
        <v>0</v>
      </c>
      <c r="M117" s="9">
        <f t="shared" si="66"/>
        <v>0</v>
      </c>
      <c r="N117" s="9">
        <f t="shared" si="66"/>
        <v>3000</v>
      </c>
      <c r="O117" s="10">
        <f>SUM(G117/C117)*100</f>
        <v>108.33333333333333</v>
      </c>
    </row>
    <row r="118" spans="1:15" s="1" customFormat="1" ht="79.5" customHeight="1" outlineLevel="6">
      <c r="A118" s="47" t="s">
        <v>376</v>
      </c>
      <c r="B118" s="48" t="s">
        <v>377</v>
      </c>
      <c r="C118" s="9">
        <f>SUM(D118:F118)</f>
        <v>40000</v>
      </c>
      <c r="D118" s="9"/>
      <c r="E118" s="9"/>
      <c r="F118" s="9">
        <v>40000</v>
      </c>
      <c r="G118" s="9">
        <f>SUM(H118:J118)</f>
        <v>10000</v>
      </c>
      <c r="H118" s="9"/>
      <c r="I118" s="9"/>
      <c r="J118" s="9">
        <v>10000</v>
      </c>
      <c r="K118" s="9">
        <f>SUM(L118:N118)</f>
        <v>-30000</v>
      </c>
      <c r="L118" s="9">
        <f t="shared" si="66"/>
        <v>0</v>
      </c>
      <c r="M118" s="9">
        <f>SUM(I118-E118)</f>
        <v>0</v>
      </c>
      <c r="N118" s="9">
        <f>SUM(J118-F118)</f>
        <v>-30000</v>
      </c>
      <c r="O118" s="10">
        <f>SUM(G118/C118)*100</f>
        <v>25</v>
      </c>
    </row>
    <row r="119" spans="1:15" s="1" customFormat="1" ht="112.5" customHeight="1" outlineLevel="6">
      <c r="A119" s="7" t="s">
        <v>148</v>
      </c>
      <c r="B119" s="11" t="s">
        <v>149</v>
      </c>
      <c r="C119" s="9">
        <f>SUM(D119:F119)</f>
        <v>60000</v>
      </c>
      <c r="D119" s="9"/>
      <c r="E119" s="9"/>
      <c r="F119" s="9">
        <v>60000</v>
      </c>
      <c r="G119" s="9">
        <f>SUM(H119:J119)</f>
        <v>45000</v>
      </c>
      <c r="H119" s="9"/>
      <c r="I119" s="9"/>
      <c r="J119" s="9">
        <v>45000</v>
      </c>
      <c r="K119" s="9">
        <f>SUM(L119:N119)</f>
        <v>-15000</v>
      </c>
      <c r="L119" s="9">
        <f t="shared" si="66"/>
        <v>0</v>
      </c>
      <c r="M119" s="9">
        <f t="shared" si="66"/>
        <v>0</v>
      </c>
      <c r="N119" s="9">
        <f t="shared" si="66"/>
        <v>-15000</v>
      </c>
      <c r="O119" s="10">
        <f>SUM(G119/C119)*100</f>
        <v>75</v>
      </c>
    </row>
    <row r="120" spans="1:15" s="1" customFormat="1" ht="69" customHeight="1" outlineLevel="6">
      <c r="A120" s="17" t="s">
        <v>150</v>
      </c>
      <c r="B120" s="18" t="s">
        <v>151</v>
      </c>
      <c r="C120" s="9">
        <f>SUM(D120:F120)</f>
        <v>94246.5</v>
      </c>
      <c r="D120" s="9"/>
      <c r="E120" s="9"/>
      <c r="F120" s="9">
        <v>94246.5</v>
      </c>
      <c r="G120" s="9">
        <f>SUM(H120:J120)</f>
        <v>115931</v>
      </c>
      <c r="H120" s="9"/>
      <c r="I120" s="9"/>
      <c r="J120" s="9">
        <v>115931</v>
      </c>
      <c r="K120" s="9">
        <f>SUM(L120:N120)</f>
        <v>21684.5</v>
      </c>
      <c r="L120" s="9">
        <f t="shared" si="66"/>
        <v>0</v>
      </c>
      <c r="M120" s="9">
        <f t="shared" si="66"/>
        <v>0</v>
      </c>
      <c r="N120" s="9">
        <f t="shared" si="66"/>
        <v>21684.5</v>
      </c>
      <c r="O120" s="10">
        <f>SUM(G120/C120)*100</f>
        <v>123.00828147464362</v>
      </c>
    </row>
    <row r="121" spans="1:16" s="1" customFormat="1" ht="65.25" customHeight="1" outlineLevel="1">
      <c r="A121" s="3" t="s">
        <v>152</v>
      </c>
      <c r="B121" s="4" t="s">
        <v>153</v>
      </c>
      <c r="C121" s="5">
        <f aca="true" t="shared" si="67" ref="C121:N121">SUM(C122)</f>
        <v>1950146.77</v>
      </c>
      <c r="D121" s="5">
        <f t="shared" si="67"/>
        <v>0</v>
      </c>
      <c r="E121" s="5">
        <f t="shared" si="67"/>
        <v>197943.77</v>
      </c>
      <c r="F121" s="5">
        <f t="shared" si="67"/>
        <v>1752203</v>
      </c>
      <c r="G121" s="5">
        <f t="shared" si="67"/>
        <v>1950194.31</v>
      </c>
      <c r="H121" s="5">
        <f t="shared" si="67"/>
        <v>0</v>
      </c>
      <c r="I121" s="5">
        <f t="shared" si="67"/>
        <v>395470.97</v>
      </c>
      <c r="J121" s="5">
        <f t="shared" si="67"/>
        <v>1554723.34</v>
      </c>
      <c r="K121" s="5">
        <f t="shared" si="67"/>
        <v>47.539999999979045</v>
      </c>
      <c r="L121" s="5">
        <f t="shared" si="67"/>
        <v>0</v>
      </c>
      <c r="M121" s="5">
        <f t="shared" si="67"/>
        <v>197527.19999999998</v>
      </c>
      <c r="N121" s="5">
        <f t="shared" si="67"/>
        <v>-197479.66</v>
      </c>
      <c r="O121" s="6">
        <f t="shared" si="1"/>
        <v>100.0024377652355</v>
      </c>
      <c r="P121" s="50"/>
    </row>
    <row r="122" spans="1:15" s="1" customFormat="1" ht="110.25" customHeight="1" outlineLevel="2">
      <c r="A122" s="3" t="s">
        <v>154</v>
      </c>
      <c r="B122" s="4" t="s">
        <v>155</v>
      </c>
      <c r="C122" s="5">
        <f aca="true" t="shared" si="68" ref="C122:J122">SUM(C123)</f>
        <v>1950146.77</v>
      </c>
      <c r="D122" s="5">
        <f t="shared" si="68"/>
        <v>0</v>
      </c>
      <c r="E122" s="5">
        <f t="shared" si="68"/>
        <v>197943.77</v>
      </c>
      <c r="F122" s="5">
        <f t="shared" si="68"/>
        <v>1752203</v>
      </c>
      <c r="G122" s="5">
        <f t="shared" si="68"/>
        <v>1950194.31</v>
      </c>
      <c r="H122" s="5">
        <f t="shared" si="68"/>
        <v>0</v>
      </c>
      <c r="I122" s="5">
        <f t="shared" si="68"/>
        <v>395470.97</v>
      </c>
      <c r="J122" s="5">
        <f t="shared" si="68"/>
        <v>1554723.34</v>
      </c>
      <c r="K122" s="5">
        <f>SUM(K123)</f>
        <v>47.539999999979045</v>
      </c>
      <c r="L122" s="5">
        <f>SUM(L123)</f>
        <v>0</v>
      </c>
      <c r="M122" s="5">
        <f>SUM(M123)</f>
        <v>197527.19999999998</v>
      </c>
      <c r="N122" s="5">
        <f>SUM(N123)</f>
        <v>-197479.66</v>
      </c>
      <c r="O122" s="6">
        <f t="shared" si="1"/>
        <v>100.0024377652355</v>
      </c>
    </row>
    <row r="123" spans="1:15" s="1" customFormat="1" ht="31.5" customHeight="1" outlineLevel="4">
      <c r="A123" s="7" t="s">
        <v>156</v>
      </c>
      <c r="B123" s="8" t="s">
        <v>157</v>
      </c>
      <c r="C123" s="9">
        <f>SUM(C124:C126)</f>
        <v>1950146.77</v>
      </c>
      <c r="D123" s="9">
        <f aca="true" t="shared" si="69" ref="D123:N123">SUM(D124:D126)</f>
        <v>0</v>
      </c>
      <c r="E123" s="9">
        <f t="shared" si="69"/>
        <v>197943.77</v>
      </c>
      <c r="F123" s="9">
        <f t="shared" si="69"/>
        <v>1752203</v>
      </c>
      <c r="G123" s="9">
        <f t="shared" si="69"/>
        <v>1950194.31</v>
      </c>
      <c r="H123" s="9">
        <f t="shared" si="69"/>
        <v>0</v>
      </c>
      <c r="I123" s="9">
        <f t="shared" si="69"/>
        <v>395470.97</v>
      </c>
      <c r="J123" s="9">
        <f t="shared" si="69"/>
        <v>1554723.34</v>
      </c>
      <c r="K123" s="9">
        <f t="shared" si="69"/>
        <v>47.539999999979045</v>
      </c>
      <c r="L123" s="9">
        <f t="shared" si="69"/>
        <v>0</v>
      </c>
      <c r="M123" s="9">
        <f t="shared" si="69"/>
        <v>197527.19999999998</v>
      </c>
      <c r="N123" s="9">
        <f t="shared" si="69"/>
        <v>-197479.66</v>
      </c>
      <c r="O123" s="10">
        <f t="shared" si="1"/>
        <v>100.0024377652355</v>
      </c>
    </row>
    <row r="124" spans="1:15" s="1" customFormat="1" ht="78.75" customHeight="1" outlineLevel="6">
      <c r="A124" s="7" t="s">
        <v>158</v>
      </c>
      <c r="B124" s="8" t="s">
        <v>159</v>
      </c>
      <c r="C124" s="9">
        <f>SUM(D124:F124)</f>
        <v>1593209.83</v>
      </c>
      <c r="D124" s="9"/>
      <c r="E124" s="9"/>
      <c r="F124" s="9">
        <v>1593209.83</v>
      </c>
      <c r="G124" s="9">
        <f>SUM(H124:J124)</f>
        <v>1392976.34</v>
      </c>
      <c r="H124" s="9"/>
      <c r="I124" s="9"/>
      <c r="J124" s="9">
        <v>1392976.34</v>
      </c>
      <c r="K124" s="9">
        <f>SUM(L124:N124)</f>
        <v>-200233.49</v>
      </c>
      <c r="L124" s="9">
        <f aca="true" t="shared" si="70" ref="L124:N126">SUM(H124-D124)</f>
        <v>0</v>
      </c>
      <c r="M124" s="9">
        <f t="shared" si="70"/>
        <v>0</v>
      </c>
      <c r="N124" s="9">
        <f t="shared" si="70"/>
        <v>-200233.49</v>
      </c>
      <c r="O124" s="10">
        <f t="shared" si="1"/>
        <v>87.43207038836812</v>
      </c>
    </row>
    <row r="125" spans="1:15" s="1" customFormat="1" ht="135" customHeight="1" outlineLevel="6">
      <c r="A125" s="7" t="s">
        <v>160</v>
      </c>
      <c r="B125" s="8" t="s">
        <v>161</v>
      </c>
      <c r="C125" s="9">
        <f>SUM(D125:F125)</f>
        <v>158993.17</v>
      </c>
      <c r="D125" s="9"/>
      <c r="E125" s="9"/>
      <c r="F125" s="9">
        <v>158993.17</v>
      </c>
      <c r="G125" s="9">
        <f>SUM(H125:J125)</f>
        <v>161747</v>
      </c>
      <c r="H125" s="9"/>
      <c r="I125" s="9"/>
      <c r="J125" s="9">
        <v>161747</v>
      </c>
      <c r="K125" s="9">
        <f>SUM(L125:N125)</f>
        <v>2753.829999999987</v>
      </c>
      <c r="L125" s="9">
        <f t="shared" si="70"/>
        <v>0</v>
      </c>
      <c r="M125" s="9">
        <f t="shared" si="70"/>
        <v>0</v>
      </c>
      <c r="N125" s="9">
        <f t="shared" si="70"/>
        <v>2753.829999999987</v>
      </c>
      <c r="O125" s="10">
        <f aca="true" t="shared" si="71" ref="O125:O222">SUM(G125/C125)*100</f>
        <v>101.73204295505272</v>
      </c>
    </row>
    <row r="126" spans="1:15" s="1" customFormat="1" ht="63.75" customHeight="1" outlineLevel="6">
      <c r="A126" s="30" t="s">
        <v>302</v>
      </c>
      <c r="B126" s="34" t="s">
        <v>303</v>
      </c>
      <c r="C126" s="9">
        <f>SUM(D126:F126)</f>
        <v>197943.77</v>
      </c>
      <c r="D126" s="9"/>
      <c r="E126" s="9">
        <v>197943.77</v>
      </c>
      <c r="F126" s="9"/>
      <c r="G126" s="9">
        <f>SUM(H126:J126)</f>
        <v>395470.97</v>
      </c>
      <c r="H126" s="9"/>
      <c r="I126" s="9">
        <v>395470.97</v>
      </c>
      <c r="J126" s="9"/>
      <c r="K126" s="9">
        <f>SUM(L126:N126)</f>
        <v>197527.19999999998</v>
      </c>
      <c r="L126" s="9">
        <f t="shared" si="70"/>
        <v>0</v>
      </c>
      <c r="M126" s="9">
        <f t="shared" si="70"/>
        <v>197527.19999999998</v>
      </c>
      <c r="N126" s="9">
        <f t="shared" si="70"/>
        <v>0</v>
      </c>
      <c r="O126" s="10">
        <f t="shared" si="71"/>
        <v>199.78955134581906</v>
      </c>
    </row>
    <row r="127" spans="1:16" s="1" customFormat="1" ht="63.75" customHeight="1" outlineLevel="1">
      <c r="A127" s="3" t="s">
        <v>162</v>
      </c>
      <c r="B127" s="4" t="s">
        <v>163</v>
      </c>
      <c r="C127" s="5">
        <f>SUM(C128+C134)</f>
        <v>3907689.79</v>
      </c>
      <c r="D127" s="5">
        <f>SUM(D128+D134)</f>
        <v>0</v>
      </c>
      <c r="E127" s="5">
        <f>SUM(E128+E134)</f>
        <v>0</v>
      </c>
      <c r="F127" s="5">
        <f>SUM(F128+F134)</f>
        <v>3907689.79</v>
      </c>
      <c r="G127" s="5">
        <f aca="true" t="shared" si="72" ref="G127:N127">SUM(G128+G134)</f>
        <v>2619652.5700000003</v>
      </c>
      <c r="H127" s="5">
        <f t="shared" si="72"/>
        <v>0</v>
      </c>
      <c r="I127" s="5">
        <f t="shared" si="72"/>
        <v>0</v>
      </c>
      <c r="J127" s="5">
        <f t="shared" si="72"/>
        <v>2619652.5700000003</v>
      </c>
      <c r="K127" s="5">
        <f t="shared" si="72"/>
        <v>-1288037.22</v>
      </c>
      <c r="L127" s="5">
        <f t="shared" si="72"/>
        <v>0</v>
      </c>
      <c r="M127" s="5">
        <f t="shared" si="72"/>
        <v>0</v>
      </c>
      <c r="N127" s="5">
        <f t="shared" si="72"/>
        <v>-1288037.22</v>
      </c>
      <c r="O127" s="6">
        <f t="shared" si="71"/>
        <v>67.03839636154947</v>
      </c>
      <c r="P127" s="50"/>
    </row>
    <row r="128" spans="1:15" s="1" customFormat="1" ht="48" customHeight="1" outlineLevel="2">
      <c r="A128" s="3" t="s">
        <v>164</v>
      </c>
      <c r="B128" s="4" t="s">
        <v>165</v>
      </c>
      <c r="C128" s="5">
        <f aca="true" t="shared" si="73" ref="C128:J128">SUM(C129)</f>
        <v>3051689.79</v>
      </c>
      <c r="D128" s="5">
        <f t="shared" si="73"/>
        <v>0</v>
      </c>
      <c r="E128" s="5">
        <f t="shared" si="73"/>
        <v>0</v>
      </c>
      <c r="F128" s="5">
        <f t="shared" si="73"/>
        <v>3051689.79</v>
      </c>
      <c r="G128" s="5">
        <f t="shared" si="73"/>
        <v>2084652.57</v>
      </c>
      <c r="H128" s="5">
        <f t="shared" si="73"/>
        <v>0</v>
      </c>
      <c r="I128" s="5">
        <f t="shared" si="73"/>
        <v>0</v>
      </c>
      <c r="J128" s="5">
        <f t="shared" si="73"/>
        <v>2084652.57</v>
      </c>
      <c r="K128" s="5">
        <f>SUM(K129)</f>
        <v>-967037.22</v>
      </c>
      <c r="L128" s="5">
        <f>SUM(L129)</f>
        <v>0</v>
      </c>
      <c r="M128" s="5">
        <f>SUM(M129)</f>
        <v>0</v>
      </c>
      <c r="N128" s="5">
        <f>SUM(N129)</f>
        <v>-967037.22</v>
      </c>
      <c r="O128" s="6">
        <f t="shared" si="71"/>
        <v>68.31141804881813</v>
      </c>
    </row>
    <row r="129" spans="1:15" s="1" customFormat="1" ht="28.5" customHeight="1" outlineLevel="4">
      <c r="A129" s="7" t="s">
        <v>166</v>
      </c>
      <c r="B129" s="8" t="s">
        <v>167</v>
      </c>
      <c r="C129" s="9">
        <f aca="true" t="shared" si="74" ref="C129:I129">SUM(C130:C133)</f>
        <v>3051689.79</v>
      </c>
      <c r="D129" s="9">
        <f t="shared" si="74"/>
        <v>0</v>
      </c>
      <c r="E129" s="9">
        <f t="shared" si="74"/>
        <v>0</v>
      </c>
      <c r="F129" s="9">
        <f t="shared" si="74"/>
        <v>3051689.79</v>
      </c>
      <c r="G129" s="9">
        <f t="shared" si="74"/>
        <v>2084652.57</v>
      </c>
      <c r="H129" s="9">
        <f t="shared" si="74"/>
        <v>0</v>
      </c>
      <c r="I129" s="9">
        <f t="shared" si="74"/>
        <v>0</v>
      </c>
      <c r="J129" s="9">
        <f>SUM(J130:J133)</f>
        <v>2084652.57</v>
      </c>
      <c r="K129" s="9">
        <f>SUM(K130:K133)</f>
        <v>-967037.22</v>
      </c>
      <c r="L129" s="9">
        <f>SUM(L130:L133)</f>
        <v>0</v>
      </c>
      <c r="M129" s="9">
        <f>SUM(M130:M133)</f>
        <v>0</v>
      </c>
      <c r="N129" s="9">
        <f>SUM(N130:N133)</f>
        <v>-967037.22</v>
      </c>
      <c r="O129" s="10">
        <f t="shared" si="71"/>
        <v>68.31141804881813</v>
      </c>
    </row>
    <row r="130" spans="1:15" s="1" customFormat="1" ht="28.5" customHeight="1" outlineLevel="4">
      <c r="A130" s="30" t="s">
        <v>304</v>
      </c>
      <c r="B130" s="31" t="s">
        <v>305</v>
      </c>
      <c r="C130" s="9">
        <f>SUM(D130:F130)</f>
        <v>0</v>
      </c>
      <c r="D130" s="9"/>
      <c r="E130" s="9"/>
      <c r="F130" s="9"/>
      <c r="G130" s="9">
        <f>SUM(H130:J130)</f>
        <v>30000</v>
      </c>
      <c r="H130" s="9"/>
      <c r="I130" s="9"/>
      <c r="J130" s="9">
        <v>30000</v>
      </c>
      <c r="K130" s="9">
        <f>SUM(L130:N130)</f>
        <v>30000</v>
      </c>
      <c r="L130" s="9">
        <f aca="true" t="shared" si="75" ref="L130:N133">SUM(H130-D130)</f>
        <v>0</v>
      </c>
      <c r="M130" s="9">
        <f t="shared" si="75"/>
        <v>0</v>
      </c>
      <c r="N130" s="9">
        <f t="shared" si="75"/>
        <v>30000</v>
      </c>
      <c r="O130" s="10" t="e">
        <f t="shared" si="71"/>
        <v>#DIV/0!</v>
      </c>
    </row>
    <row r="131" spans="1:15" s="1" customFormat="1" ht="51.75" customHeight="1" outlineLevel="4">
      <c r="A131" s="17" t="s">
        <v>168</v>
      </c>
      <c r="B131" s="18" t="s">
        <v>169</v>
      </c>
      <c r="C131" s="9">
        <f>SUM(D131:F131)</f>
        <v>295874.17</v>
      </c>
      <c r="D131" s="9"/>
      <c r="E131" s="9"/>
      <c r="F131" s="9">
        <v>295874.17</v>
      </c>
      <c r="G131" s="9">
        <f>SUM(H131:J131)</f>
        <v>426789.88</v>
      </c>
      <c r="H131" s="9"/>
      <c r="I131" s="9"/>
      <c r="J131" s="9">
        <v>426789.88</v>
      </c>
      <c r="K131" s="9">
        <f>SUM(L131:N131)</f>
        <v>130915.71000000002</v>
      </c>
      <c r="L131" s="9">
        <f t="shared" si="75"/>
        <v>0</v>
      </c>
      <c r="M131" s="9">
        <f t="shared" si="75"/>
        <v>0</v>
      </c>
      <c r="N131" s="9">
        <f t="shared" si="75"/>
        <v>130915.71000000002</v>
      </c>
      <c r="O131" s="10">
        <f t="shared" si="71"/>
        <v>144.24708990311657</v>
      </c>
    </row>
    <row r="132" spans="1:15" s="1" customFormat="1" ht="48.75" customHeight="1" outlineLevel="5">
      <c r="A132" s="7" t="s">
        <v>170</v>
      </c>
      <c r="B132" s="8" t="s">
        <v>171</v>
      </c>
      <c r="C132" s="9">
        <f>SUM(D132:F132)</f>
        <v>1169482.52</v>
      </c>
      <c r="D132" s="9"/>
      <c r="E132" s="9"/>
      <c r="F132" s="9">
        <v>1169482.52</v>
      </c>
      <c r="G132" s="9">
        <f>SUM(H132:J132)</f>
        <v>568528.35</v>
      </c>
      <c r="H132" s="9"/>
      <c r="I132" s="9"/>
      <c r="J132" s="9">
        <v>568528.35</v>
      </c>
      <c r="K132" s="9">
        <f>SUM(L132:N132)</f>
        <v>-600954.17</v>
      </c>
      <c r="L132" s="9">
        <f t="shared" si="75"/>
        <v>0</v>
      </c>
      <c r="M132" s="9">
        <f t="shared" si="75"/>
        <v>0</v>
      </c>
      <c r="N132" s="9">
        <f t="shared" si="75"/>
        <v>-600954.17</v>
      </c>
      <c r="O132" s="10">
        <f t="shared" si="71"/>
        <v>48.61366803498696</v>
      </c>
    </row>
    <row r="133" spans="1:15" s="1" customFormat="1" ht="48.75" customHeight="1" outlineLevel="5">
      <c r="A133" s="30" t="s">
        <v>352</v>
      </c>
      <c r="B133" s="31" t="s">
        <v>353</v>
      </c>
      <c r="C133" s="9">
        <f>SUM(D133:F133)</f>
        <v>1586333.1</v>
      </c>
      <c r="D133" s="9"/>
      <c r="E133" s="9"/>
      <c r="F133" s="9">
        <v>1586333.1</v>
      </c>
      <c r="G133" s="9">
        <f>SUM(H133:J133)</f>
        <v>1059334.34</v>
      </c>
      <c r="H133" s="9"/>
      <c r="I133" s="9"/>
      <c r="J133" s="9">
        <v>1059334.34</v>
      </c>
      <c r="K133" s="9">
        <f>SUM(L133:N133)</f>
        <v>-526998.76</v>
      </c>
      <c r="L133" s="9">
        <f t="shared" si="75"/>
        <v>0</v>
      </c>
      <c r="M133" s="9">
        <f t="shared" si="75"/>
        <v>0</v>
      </c>
      <c r="N133" s="9">
        <f t="shared" si="75"/>
        <v>-526998.76</v>
      </c>
      <c r="O133" s="10">
        <f t="shared" si="71"/>
        <v>66.77880830955365</v>
      </c>
    </row>
    <row r="134" spans="1:15" s="1" customFormat="1" ht="49.5" customHeight="1" outlineLevel="2">
      <c r="A134" s="3" t="s">
        <v>172</v>
      </c>
      <c r="B134" s="4" t="s">
        <v>173</v>
      </c>
      <c r="C134" s="5">
        <f>SUM(C135)</f>
        <v>856000</v>
      </c>
      <c r="D134" s="5">
        <f aca="true" t="shared" si="76" ref="D134:N135">SUM(D135)</f>
        <v>0</v>
      </c>
      <c r="E134" s="5">
        <f t="shared" si="76"/>
        <v>0</v>
      </c>
      <c r="F134" s="5">
        <f t="shared" si="76"/>
        <v>856000</v>
      </c>
      <c r="G134" s="5">
        <f>SUM(G135)</f>
        <v>535000</v>
      </c>
      <c r="H134" s="5">
        <f t="shared" si="76"/>
        <v>0</v>
      </c>
      <c r="I134" s="5">
        <f t="shared" si="76"/>
        <v>0</v>
      </c>
      <c r="J134" s="5">
        <f t="shared" si="76"/>
        <v>535000</v>
      </c>
      <c r="K134" s="5">
        <f>SUM(K135)</f>
        <v>-321000</v>
      </c>
      <c r="L134" s="5">
        <f t="shared" si="76"/>
        <v>0</v>
      </c>
      <c r="M134" s="5">
        <f t="shared" si="76"/>
        <v>0</v>
      </c>
      <c r="N134" s="5">
        <f t="shared" si="76"/>
        <v>-321000</v>
      </c>
      <c r="O134" s="6">
        <f t="shared" si="71"/>
        <v>62.5</v>
      </c>
    </row>
    <row r="135" spans="1:15" s="1" customFormat="1" ht="47.25" customHeight="1" outlineLevel="4">
      <c r="A135" s="7" t="s">
        <v>174</v>
      </c>
      <c r="B135" s="8" t="s">
        <v>175</v>
      </c>
      <c r="C135" s="9">
        <f>SUM(C136)</f>
        <v>856000</v>
      </c>
      <c r="D135" s="9">
        <f t="shared" si="76"/>
        <v>0</v>
      </c>
      <c r="E135" s="9">
        <f t="shared" si="76"/>
        <v>0</v>
      </c>
      <c r="F135" s="9">
        <f t="shared" si="76"/>
        <v>856000</v>
      </c>
      <c r="G135" s="9">
        <f>SUM(G136)</f>
        <v>535000</v>
      </c>
      <c r="H135" s="9">
        <f t="shared" si="76"/>
        <v>0</v>
      </c>
      <c r="I135" s="9">
        <f t="shared" si="76"/>
        <v>0</v>
      </c>
      <c r="J135" s="9">
        <f t="shared" si="76"/>
        <v>535000</v>
      </c>
      <c r="K135" s="9">
        <f>SUM(K136)</f>
        <v>-321000</v>
      </c>
      <c r="L135" s="9">
        <f t="shared" si="76"/>
        <v>0</v>
      </c>
      <c r="M135" s="9">
        <f t="shared" si="76"/>
        <v>0</v>
      </c>
      <c r="N135" s="9">
        <f t="shared" si="76"/>
        <v>-321000</v>
      </c>
      <c r="O135" s="10">
        <f t="shared" si="71"/>
        <v>62.5</v>
      </c>
    </row>
    <row r="136" spans="1:15" s="1" customFormat="1" ht="80.25" customHeight="1" outlineLevel="6">
      <c r="A136" s="7" t="s">
        <v>176</v>
      </c>
      <c r="B136" s="8" t="s">
        <v>177</v>
      </c>
      <c r="C136" s="9">
        <f>SUM(D136:F136)</f>
        <v>856000</v>
      </c>
      <c r="D136" s="9"/>
      <c r="E136" s="9"/>
      <c r="F136" s="9">
        <v>856000</v>
      </c>
      <c r="G136" s="9">
        <f>SUM(H136:J136)</f>
        <v>535000</v>
      </c>
      <c r="H136" s="9"/>
      <c r="I136" s="9"/>
      <c r="J136" s="9">
        <v>535000</v>
      </c>
      <c r="K136" s="9">
        <f>SUM(L136:N136)</f>
        <v>-321000</v>
      </c>
      <c r="L136" s="9">
        <f>SUM(H136-D136)</f>
        <v>0</v>
      </c>
      <c r="M136" s="9">
        <f>SUM(I136-E136)</f>
        <v>0</v>
      </c>
      <c r="N136" s="9">
        <f>SUM(J136-F136)</f>
        <v>-321000</v>
      </c>
      <c r="O136" s="10">
        <f t="shared" si="71"/>
        <v>62.5</v>
      </c>
    </row>
    <row r="137" spans="1:16" s="1" customFormat="1" ht="77.25" customHeight="1" outlineLevel="1">
      <c r="A137" s="3" t="s">
        <v>178</v>
      </c>
      <c r="B137" s="4" t="s">
        <v>179</v>
      </c>
      <c r="C137" s="5">
        <f aca="true" t="shared" si="77" ref="C137:N137">SUM(C138)</f>
        <v>2981900.31</v>
      </c>
      <c r="D137" s="5">
        <f t="shared" si="77"/>
        <v>0</v>
      </c>
      <c r="E137" s="5">
        <f t="shared" si="77"/>
        <v>0</v>
      </c>
      <c r="F137" s="5">
        <f t="shared" si="77"/>
        <v>2981900.31</v>
      </c>
      <c r="G137" s="5">
        <f t="shared" si="77"/>
        <v>2997657.41</v>
      </c>
      <c r="H137" s="5">
        <f t="shared" si="77"/>
        <v>0</v>
      </c>
      <c r="I137" s="5">
        <f t="shared" si="77"/>
        <v>0</v>
      </c>
      <c r="J137" s="5">
        <f t="shared" si="77"/>
        <v>2997657.41</v>
      </c>
      <c r="K137" s="5">
        <f t="shared" si="77"/>
        <v>15757.100000000093</v>
      </c>
      <c r="L137" s="5">
        <f t="shared" si="77"/>
        <v>0</v>
      </c>
      <c r="M137" s="5">
        <f t="shared" si="77"/>
        <v>0</v>
      </c>
      <c r="N137" s="5">
        <f t="shared" si="77"/>
        <v>15757.100000000093</v>
      </c>
      <c r="O137" s="6">
        <f t="shared" si="71"/>
        <v>100.52842477487116</v>
      </c>
      <c r="P137" s="50"/>
    </row>
    <row r="138" spans="1:15" s="1" customFormat="1" ht="47.25" customHeight="1" outlineLevel="2">
      <c r="A138" s="3" t="s">
        <v>180</v>
      </c>
      <c r="B138" s="4" t="s">
        <v>181</v>
      </c>
      <c r="C138" s="5">
        <f>SUM(C139)</f>
        <v>2981900.31</v>
      </c>
      <c r="D138" s="5">
        <f aca="true" t="shared" si="78" ref="D138:N139">SUM(D139)</f>
        <v>0</v>
      </c>
      <c r="E138" s="5">
        <f t="shared" si="78"/>
        <v>0</v>
      </c>
      <c r="F138" s="5">
        <f t="shared" si="78"/>
        <v>2981900.31</v>
      </c>
      <c r="G138" s="5">
        <f>SUM(G139)</f>
        <v>2997657.41</v>
      </c>
      <c r="H138" s="5">
        <f t="shared" si="78"/>
        <v>0</v>
      </c>
      <c r="I138" s="5">
        <f t="shared" si="78"/>
        <v>0</v>
      </c>
      <c r="J138" s="5">
        <f t="shared" si="78"/>
        <v>2997657.41</v>
      </c>
      <c r="K138" s="5">
        <f>SUM(K139)</f>
        <v>15757.100000000093</v>
      </c>
      <c r="L138" s="5">
        <f t="shared" si="78"/>
        <v>0</v>
      </c>
      <c r="M138" s="5">
        <f t="shared" si="78"/>
        <v>0</v>
      </c>
      <c r="N138" s="5">
        <f t="shared" si="78"/>
        <v>15757.100000000093</v>
      </c>
      <c r="O138" s="6">
        <f t="shared" si="71"/>
        <v>100.52842477487116</v>
      </c>
    </row>
    <row r="139" spans="1:15" s="1" customFormat="1" ht="64.5" customHeight="1" outlineLevel="4">
      <c r="A139" s="7" t="s">
        <v>83</v>
      </c>
      <c r="B139" s="8" t="s">
        <v>182</v>
      </c>
      <c r="C139" s="9">
        <f>SUM(C140)</f>
        <v>2981900.31</v>
      </c>
      <c r="D139" s="9">
        <f t="shared" si="78"/>
        <v>0</v>
      </c>
      <c r="E139" s="9">
        <f t="shared" si="78"/>
        <v>0</v>
      </c>
      <c r="F139" s="9">
        <f t="shared" si="78"/>
        <v>2981900.31</v>
      </c>
      <c r="G139" s="9">
        <f>SUM(G140)</f>
        <v>2997657.41</v>
      </c>
      <c r="H139" s="9">
        <f t="shared" si="78"/>
        <v>0</v>
      </c>
      <c r="I139" s="9">
        <f t="shared" si="78"/>
        <v>0</v>
      </c>
      <c r="J139" s="9">
        <f t="shared" si="78"/>
        <v>2997657.41</v>
      </c>
      <c r="K139" s="9">
        <f>SUM(K140)</f>
        <v>15757.100000000093</v>
      </c>
      <c r="L139" s="9">
        <f t="shared" si="78"/>
        <v>0</v>
      </c>
      <c r="M139" s="9">
        <f t="shared" si="78"/>
        <v>0</v>
      </c>
      <c r="N139" s="9">
        <f t="shared" si="78"/>
        <v>15757.100000000093</v>
      </c>
      <c r="O139" s="10">
        <f t="shared" si="71"/>
        <v>100.52842477487116</v>
      </c>
    </row>
    <row r="140" spans="1:15" s="1" customFormat="1" ht="48.75" customHeight="1" outlineLevel="6">
      <c r="A140" s="7" t="s">
        <v>183</v>
      </c>
      <c r="B140" s="8" t="s">
        <v>184</v>
      </c>
      <c r="C140" s="9">
        <f>SUM(D140:F140)</f>
        <v>2981900.31</v>
      </c>
      <c r="D140" s="9"/>
      <c r="E140" s="9"/>
      <c r="F140" s="9">
        <v>2981900.31</v>
      </c>
      <c r="G140" s="9">
        <f>SUM(H140:J140)</f>
        <v>2997657.41</v>
      </c>
      <c r="H140" s="9"/>
      <c r="I140" s="9"/>
      <c r="J140" s="9">
        <v>2997657.41</v>
      </c>
      <c r="K140" s="9">
        <f>SUM(L140:N140)</f>
        <v>15757.100000000093</v>
      </c>
      <c r="L140" s="9">
        <f>SUM(H140-D140)</f>
        <v>0</v>
      </c>
      <c r="M140" s="9">
        <f>SUM(I140-E140)</f>
        <v>0</v>
      </c>
      <c r="N140" s="9">
        <f>SUM(J140-F140)</f>
        <v>15757.100000000093</v>
      </c>
      <c r="O140" s="10">
        <f t="shared" si="71"/>
        <v>100.52842477487116</v>
      </c>
    </row>
    <row r="141" spans="1:16" s="1" customFormat="1" ht="63.75" customHeight="1" outlineLevel="1">
      <c r="A141" s="3" t="s">
        <v>185</v>
      </c>
      <c r="B141" s="4" t="s">
        <v>186</v>
      </c>
      <c r="C141" s="5">
        <f>SUM(C142+C146+C149+C157+C161+C165)</f>
        <v>16313337.030000001</v>
      </c>
      <c r="D141" s="5">
        <f>SUM(D142+D146+D149+D157+D161+D165)</f>
        <v>0</v>
      </c>
      <c r="E141" s="5">
        <f>SUM(E142+E146+E149+E157+E161+E165)</f>
        <v>0</v>
      </c>
      <c r="F141" s="5">
        <f>SUM(F142+F146+F149+F157+F161+F165)</f>
        <v>16313337.030000001</v>
      </c>
      <c r="G141" s="5">
        <f aca="true" t="shared" si="79" ref="G141:N141">SUM(G142+G146+G149+G157+G161+G165)</f>
        <v>17264435.67</v>
      </c>
      <c r="H141" s="5">
        <f t="shared" si="79"/>
        <v>0</v>
      </c>
      <c r="I141" s="5">
        <f t="shared" si="79"/>
        <v>0</v>
      </c>
      <c r="J141" s="5">
        <f t="shared" si="79"/>
        <v>17264435.67</v>
      </c>
      <c r="K141" s="5">
        <f t="shared" si="79"/>
        <v>951098.6400000011</v>
      </c>
      <c r="L141" s="5">
        <f t="shared" si="79"/>
        <v>0</v>
      </c>
      <c r="M141" s="5">
        <f t="shared" si="79"/>
        <v>0</v>
      </c>
      <c r="N141" s="5">
        <f t="shared" si="79"/>
        <v>951098.6400000011</v>
      </c>
      <c r="O141" s="6">
        <f t="shared" si="71"/>
        <v>105.8301905873148</v>
      </c>
      <c r="P141" s="50"/>
    </row>
    <row r="142" spans="1:15" s="1" customFormat="1" ht="34.5" customHeight="1" outlineLevel="2">
      <c r="A142" s="3" t="s">
        <v>187</v>
      </c>
      <c r="B142" s="4" t="s">
        <v>188</v>
      </c>
      <c r="C142" s="5">
        <f aca="true" t="shared" si="80" ref="C142:J142">SUM(C143)</f>
        <v>36588</v>
      </c>
      <c r="D142" s="5">
        <f t="shared" si="80"/>
        <v>0</v>
      </c>
      <c r="E142" s="5">
        <f t="shared" si="80"/>
        <v>0</v>
      </c>
      <c r="F142" s="5">
        <f t="shared" si="80"/>
        <v>36588</v>
      </c>
      <c r="G142" s="5">
        <f t="shared" si="80"/>
        <v>37920</v>
      </c>
      <c r="H142" s="5">
        <f t="shared" si="80"/>
        <v>0</v>
      </c>
      <c r="I142" s="5">
        <f t="shared" si="80"/>
        <v>0</v>
      </c>
      <c r="J142" s="5">
        <f t="shared" si="80"/>
        <v>37920</v>
      </c>
      <c r="K142" s="5">
        <f>SUM(K143)</f>
        <v>1332</v>
      </c>
      <c r="L142" s="5">
        <f>SUM(L143)</f>
        <v>0</v>
      </c>
      <c r="M142" s="5">
        <f>SUM(M143)</f>
        <v>0</v>
      </c>
      <c r="N142" s="5">
        <f>SUM(N143)</f>
        <v>1332</v>
      </c>
      <c r="O142" s="6">
        <f t="shared" si="71"/>
        <v>103.64053788127254</v>
      </c>
    </row>
    <row r="143" spans="1:15" s="1" customFormat="1" ht="32.25" customHeight="1" outlineLevel="4">
      <c r="A143" s="7" t="s">
        <v>91</v>
      </c>
      <c r="B143" s="8" t="s">
        <v>189</v>
      </c>
      <c r="C143" s="9">
        <f>SUM(C144:C145)</f>
        <v>36588</v>
      </c>
      <c r="D143" s="9">
        <f>SUM(D144:D145)</f>
        <v>0</v>
      </c>
      <c r="E143" s="9">
        <f>SUM(E144:E145)</f>
        <v>0</v>
      </c>
      <c r="F143" s="9">
        <f>SUM(F144:F145)</f>
        <v>36588</v>
      </c>
      <c r="G143" s="9">
        <f aca="true" t="shared" si="81" ref="G143:N143">SUM(G144:G145)</f>
        <v>37920</v>
      </c>
      <c r="H143" s="9">
        <f t="shared" si="81"/>
        <v>0</v>
      </c>
      <c r="I143" s="9">
        <f t="shared" si="81"/>
        <v>0</v>
      </c>
      <c r="J143" s="9">
        <f t="shared" si="81"/>
        <v>37920</v>
      </c>
      <c r="K143" s="9">
        <f t="shared" si="81"/>
        <v>1332</v>
      </c>
      <c r="L143" s="9">
        <f t="shared" si="81"/>
        <v>0</v>
      </c>
      <c r="M143" s="9">
        <f t="shared" si="81"/>
        <v>0</v>
      </c>
      <c r="N143" s="9">
        <f t="shared" si="81"/>
        <v>1332</v>
      </c>
      <c r="O143" s="10">
        <f t="shared" si="71"/>
        <v>103.64053788127254</v>
      </c>
    </row>
    <row r="144" spans="1:15" s="1" customFormat="1" ht="45.75" customHeight="1" outlineLevel="6">
      <c r="A144" s="7" t="s">
        <v>190</v>
      </c>
      <c r="B144" s="8" t="s">
        <v>191</v>
      </c>
      <c r="C144" s="9">
        <f>SUM(D144:F144)</f>
        <v>21658</v>
      </c>
      <c r="D144" s="9"/>
      <c r="E144" s="9"/>
      <c r="F144" s="9">
        <v>21658</v>
      </c>
      <c r="G144" s="9">
        <f>SUM(H144:J144)</f>
        <v>21160</v>
      </c>
      <c r="H144" s="9"/>
      <c r="I144" s="9"/>
      <c r="J144" s="9">
        <v>21160</v>
      </c>
      <c r="K144" s="9">
        <f>SUM(L144:N144)</f>
        <v>-498</v>
      </c>
      <c r="L144" s="9">
        <f aca="true" t="shared" si="82" ref="L144:N145">SUM(H144-D144)</f>
        <v>0</v>
      </c>
      <c r="M144" s="9">
        <f t="shared" si="82"/>
        <v>0</v>
      </c>
      <c r="N144" s="9">
        <f t="shared" si="82"/>
        <v>-498</v>
      </c>
      <c r="O144" s="10">
        <f t="shared" si="71"/>
        <v>97.70061870902207</v>
      </c>
    </row>
    <row r="145" spans="1:15" s="1" customFormat="1" ht="65.25" customHeight="1" outlineLevel="6">
      <c r="A145" s="7" t="s">
        <v>192</v>
      </c>
      <c r="B145" s="8" t="s">
        <v>193</v>
      </c>
      <c r="C145" s="9">
        <f>SUM(D145:F145)</f>
        <v>14930</v>
      </c>
      <c r="D145" s="9"/>
      <c r="E145" s="9"/>
      <c r="F145" s="9">
        <v>14930</v>
      </c>
      <c r="G145" s="9">
        <f>SUM(H145:J145)</f>
        <v>16760</v>
      </c>
      <c r="H145" s="9"/>
      <c r="I145" s="9"/>
      <c r="J145" s="9">
        <v>16760</v>
      </c>
      <c r="K145" s="9">
        <f>SUM(L145:N145)</f>
        <v>1830</v>
      </c>
      <c r="L145" s="9">
        <f t="shared" si="82"/>
        <v>0</v>
      </c>
      <c r="M145" s="9">
        <f t="shared" si="82"/>
        <v>0</v>
      </c>
      <c r="N145" s="9">
        <f t="shared" si="82"/>
        <v>1830</v>
      </c>
      <c r="O145" s="10">
        <f t="shared" si="71"/>
        <v>112.25720026791694</v>
      </c>
    </row>
    <row r="146" spans="1:15" s="1" customFormat="1" ht="35.25" customHeight="1" outlineLevel="2">
      <c r="A146" s="3" t="s">
        <v>194</v>
      </c>
      <c r="B146" s="4" t="s">
        <v>195</v>
      </c>
      <c r="C146" s="5">
        <f>SUM(C147)</f>
        <v>857051.85</v>
      </c>
      <c r="D146" s="5">
        <f aca="true" t="shared" si="83" ref="D146:N147">SUM(D147)</f>
        <v>0</v>
      </c>
      <c r="E146" s="5">
        <f t="shared" si="83"/>
        <v>0</v>
      </c>
      <c r="F146" s="5">
        <f t="shared" si="83"/>
        <v>857051.85</v>
      </c>
      <c r="G146" s="5">
        <f>SUM(G147)</f>
        <v>912579.3</v>
      </c>
      <c r="H146" s="5">
        <f t="shared" si="83"/>
        <v>0</v>
      </c>
      <c r="I146" s="5">
        <f t="shared" si="83"/>
        <v>0</v>
      </c>
      <c r="J146" s="5">
        <f t="shared" si="83"/>
        <v>912579.3</v>
      </c>
      <c r="K146" s="5">
        <f>SUM(K147)</f>
        <v>55527.45000000007</v>
      </c>
      <c r="L146" s="5">
        <f t="shared" si="83"/>
        <v>0</v>
      </c>
      <c r="M146" s="5">
        <f t="shared" si="83"/>
        <v>0</v>
      </c>
      <c r="N146" s="5">
        <f t="shared" si="83"/>
        <v>55527.45000000007</v>
      </c>
      <c r="O146" s="6">
        <f t="shared" si="71"/>
        <v>106.47889039618784</v>
      </c>
    </row>
    <row r="147" spans="1:15" s="1" customFormat="1" ht="33" customHeight="1" outlineLevel="4">
      <c r="A147" s="7" t="s">
        <v>196</v>
      </c>
      <c r="B147" s="8" t="s">
        <v>197</v>
      </c>
      <c r="C147" s="9">
        <f>SUM(C148)</f>
        <v>857051.85</v>
      </c>
      <c r="D147" s="9">
        <f t="shared" si="83"/>
        <v>0</v>
      </c>
      <c r="E147" s="9">
        <f t="shared" si="83"/>
        <v>0</v>
      </c>
      <c r="F147" s="9">
        <f t="shared" si="83"/>
        <v>857051.85</v>
      </c>
      <c r="G147" s="9">
        <f>SUM(G148)</f>
        <v>912579.3</v>
      </c>
      <c r="H147" s="9">
        <f t="shared" si="83"/>
        <v>0</v>
      </c>
      <c r="I147" s="9">
        <f t="shared" si="83"/>
        <v>0</v>
      </c>
      <c r="J147" s="9">
        <f t="shared" si="83"/>
        <v>912579.3</v>
      </c>
      <c r="K147" s="9">
        <f>SUM(K148)</f>
        <v>55527.45000000007</v>
      </c>
      <c r="L147" s="9">
        <f t="shared" si="83"/>
        <v>0</v>
      </c>
      <c r="M147" s="9">
        <f t="shared" si="83"/>
        <v>0</v>
      </c>
      <c r="N147" s="9">
        <f t="shared" si="83"/>
        <v>55527.45000000007</v>
      </c>
      <c r="O147" s="10">
        <f t="shared" si="71"/>
        <v>106.47889039618784</v>
      </c>
    </row>
    <row r="148" spans="1:15" s="1" customFormat="1" ht="66" customHeight="1" outlineLevel="6">
      <c r="A148" s="7" t="s">
        <v>198</v>
      </c>
      <c r="B148" s="8" t="s">
        <v>199</v>
      </c>
      <c r="C148" s="9">
        <f>SUM(D148:F148)</f>
        <v>857051.85</v>
      </c>
      <c r="D148" s="9"/>
      <c r="E148" s="9"/>
      <c r="F148" s="9">
        <v>857051.85</v>
      </c>
      <c r="G148" s="9">
        <f>SUM(H148:J148)</f>
        <v>912579.3</v>
      </c>
      <c r="H148" s="9"/>
      <c r="I148" s="9"/>
      <c r="J148" s="9">
        <v>912579.3</v>
      </c>
      <c r="K148" s="9">
        <f>SUM(L148:N148)</f>
        <v>55527.45000000007</v>
      </c>
      <c r="L148" s="9">
        <f>SUM(H148-D148)</f>
        <v>0</v>
      </c>
      <c r="M148" s="9">
        <f>SUM(I148-E148)</f>
        <v>0</v>
      </c>
      <c r="N148" s="9">
        <f>SUM(J148-F148)</f>
        <v>55527.45000000007</v>
      </c>
      <c r="O148" s="10">
        <f t="shared" si="71"/>
        <v>106.47889039618784</v>
      </c>
    </row>
    <row r="149" spans="1:15" s="1" customFormat="1" ht="48" customHeight="1" outlineLevel="2">
      <c r="A149" s="3" t="s">
        <v>200</v>
      </c>
      <c r="B149" s="4" t="s">
        <v>201</v>
      </c>
      <c r="C149" s="5">
        <f>SUM(C150+C153+C155)</f>
        <v>207387.91</v>
      </c>
      <c r="D149" s="5">
        <f>SUM(D150+D153+D155)</f>
        <v>0</v>
      </c>
      <c r="E149" s="5">
        <f>SUM(E150+E153+E155)</f>
        <v>0</v>
      </c>
      <c r="F149" s="5">
        <f>SUM(F150+F153+F155)</f>
        <v>207387.91</v>
      </c>
      <c r="G149" s="5">
        <f aca="true" t="shared" si="84" ref="G149:N149">SUM(G150+G153+G155)</f>
        <v>187635.43</v>
      </c>
      <c r="H149" s="5">
        <f t="shared" si="84"/>
        <v>0</v>
      </c>
      <c r="I149" s="5">
        <f t="shared" si="84"/>
        <v>0</v>
      </c>
      <c r="J149" s="5">
        <f t="shared" si="84"/>
        <v>187635.43</v>
      </c>
      <c r="K149" s="5">
        <f t="shared" si="84"/>
        <v>-19752.480000000003</v>
      </c>
      <c r="L149" s="5">
        <f t="shared" si="84"/>
        <v>0</v>
      </c>
      <c r="M149" s="5">
        <f t="shared" si="84"/>
        <v>0</v>
      </c>
      <c r="N149" s="5">
        <f t="shared" si="84"/>
        <v>-19752.480000000003</v>
      </c>
      <c r="O149" s="6">
        <f t="shared" si="71"/>
        <v>90.47558751134528</v>
      </c>
    </row>
    <row r="150" spans="1:15" s="1" customFormat="1" ht="49.5" customHeight="1" outlineLevel="4">
      <c r="A150" s="7" t="s">
        <v>202</v>
      </c>
      <c r="B150" s="8" t="s">
        <v>203</v>
      </c>
      <c r="C150" s="9">
        <f>SUM(C151:C152)</f>
        <v>95735.02</v>
      </c>
      <c r="D150" s="9">
        <f aca="true" t="shared" si="85" ref="D150:N150">SUM(D151:D152)</f>
        <v>0</v>
      </c>
      <c r="E150" s="9">
        <f t="shared" si="85"/>
        <v>0</v>
      </c>
      <c r="F150" s="9">
        <f t="shared" si="85"/>
        <v>95735.02</v>
      </c>
      <c r="G150" s="9">
        <f t="shared" si="85"/>
        <v>62981</v>
      </c>
      <c r="H150" s="9">
        <f t="shared" si="85"/>
        <v>0</v>
      </c>
      <c r="I150" s="9">
        <f t="shared" si="85"/>
        <v>0</v>
      </c>
      <c r="J150" s="9">
        <f t="shared" si="85"/>
        <v>62981</v>
      </c>
      <c r="K150" s="9">
        <f t="shared" si="85"/>
        <v>-32754.020000000004</v>
      </c>
      <c r="L150" s="9">
        <f t="shared" si="85"/>
        <v>0</v>
      </c>
      <c r="M150" s="9">
        <f t="shared" si="85"/>
        <v>0</v>
      </c>
      <c r="N150" s="9">
        <f t="shared" si="85"/>
        <v>-32754.020000000004</v>
      </c>
      <c r="O150" s="10">
        <f t="shared" si="71"/>
        <v>65.78679358922159</v>
      </c>
    </row>
    <row r="151" spans="1:15" s="1" customFormat="1" ht="81" customHeight="1" outlineLevel="6">
      <c r="A151" s="7" t="s">
        <v>204</v>
      </c>
      <c r="B151" s="8" t="s">
        <v>205</v>
      </c>
      <c r="C151" s="9">
        <f>SUM(D151:F151)</f>
        <v>88735.02</v>
      </c>
      <c r="D151" s="9"/>
      <c r="E151" s="9"/>
      <c r="F151" s="9">
        <v>88735.02</v>
      </c>
      <c r="G151" s="9">
        <f>SUM(H151:J151)</f>
        <v>62981</v>
      </c>
      <c r="H151" s="9"/>
      <c r="I151" s="9"/>
      <c r="J151" s="9">
        <v>62981</v>
      </c>
      <c r="K151" s="9">
        <f>SUM(L151:N151)</f>
        <v>-25754.020000000004</v>
      </c>
      <c r="L151" s="9">
        <f>SUM(H151-D151)</f>
        <v>0</v>
      </c>
      <c r="M151" s="9">
        <f>SUM(I151-E151)</f>
        <v>0</v>
      </c>
      <c r="N151" s="9">
        <f>SUM(J151-F151)</f>
        <v>-25754.020000000004</v>
      </c>
      <c r="O151" s="10">
        <f t="shared" si="71"/>
        <v>70.97648707353646</v>
      </c>
    </row>
    <row r="152" spans="1:15" s="1" customFormat="1" ht="31.5" outlineLevel="6">
      <c r="A152" s="30" t="s">
        <v>424</v>
      </c>
      <c r="B152" s="31" t="s">
        <v>425</v>
      </c>
      <c r="C152" s="9">
        <f>SUM(D152:F152)</f>
        <v>7000</v>
      </c>
      <c r="D152" s="9"/>
      <c r="E152" s="9"/>
      <c r="F152" s="9">
        <v>7000</v>
      </c>
      <c r="G152" s="9">
        <f>SUM(H152:J152)</f>
        <v>0</v>
      </c>
      <c r="H152" s="9"/>
      <c r="I152" s="9"/>
      <c r="J152" s="9"/>
      <c r="K152" s="9">
        <f>SUM(L152:N152)</f>
        <v>-7000</v>
      </c>
      <c r="L152" s="9">
        <f>SUM(H152-D152)</f>
        <v>0</v>
      </c>
      <c r="M152" s="9">
        <f>SUM(I152-E152)</f>
        <v>0</v>
      </c>
      <c r="N152" s="9">
        <f>SUM(J152-F152)</f>
        <v>-7000</v>
      </c>
      <c r="O152" s="10">
        <f t="shared" si="71"/>
        <v>0</v>
      </c>
    </row>
    <row r="153" spans="1:15" s="1" customFormat="1" ht="46.5" customHeight="1" outlineLevel="4">
      <c r="A153" s="7" t="s">
        <v>206</v>
      </c>
      <c r="B153" s="8" t="s">
        <v>207</v>
      </c>
      <c r="C153" s="9">
        <f aca="true" t="shared" si="86" ref="C153:J153">SUM(C154)</f>
        <v>7352.89</v>
      </c>
      <c r="D153" s="9">
        <f t="shared" si="86"/>
        <v>0</v>
      </c>
      <c r="E153" s="9">
        <f t="shared" si="86"/>
        <v>0</v>
      </c>
      <c r="F153" s="9">
        <f t="shared" si="86"/>
        <v>7352.89</v>
      </c>
      <c r="G153" s="9">
        <f t="shared" si="86"/>
        <v>3601.43</v>
      </c>
      <c r="H153" s="9">
        <f t="shared" si="86"/>
        <v>0</v>
      </c>
      <c r="I153" s="9">
        <f t="shared" si="86"/>
        <v>0</v>
      </c>
      <c r="J153" s="9">
        <f t="shared" si="86"/>
        <v>3601.43</v>
      </c>
      <c r="K153" s="9">
        <f>SUM(K154)</f>
        <v>-3751.4600000000005</v>
      </c>
      <c r="L153" s="9">
        <f>SUM(L154)</f>
        <v>0</v>
      </c>
      <c r="M153" s="9">
        <f>SUM(M154)</f>
        <v>0</v>
      </c>
      <c r="N153" s="9">
        <f>SUM(N154)</f>
        <v>-3751.4600000000005</v>
      </c>
      <c r="O153" s="10">
        <f t="shared" si="71"/>
        <v>48.979788899330735</v>
      </c>
    </row>
    <row r="154" spans="1:15" s="1" customFormat="1" ht="15" customHeight="1" outlineLevel="6">
      <c r="A154" s="7" t="s">
        <v>208</v>
      </c>
      <c r="B154" s="8" t="s">
        <v>209</v>
      </c>
      <c r="C154" s="9">
        <f>SUM(D154:F154)</f>
        <v>7352.89</v>
      </c>
      <c r="D154" s="9"/>
      <c r="E154" s="9"/>
      <c r="F154" s="9">
        <v>7352.89</v>
      </c>
      <c r="G154" s="9">
        <f>SUM(H154:J154)</f>
        <v>3601.43</v>
      </c>
      <c r="H154" s="9"/>
      <c r="I154" s="9"/>
      <c r="J154" s="9">
        <v>3601.43</v>
      </c>
      <c r="K154" s="9">
        <f>SUM(L154:N154)</f>
        <v>-3751.4600000000005</v>
      </c>
      <c r="L154" s="9">
        <f>SUM(H154-D154)</f>
        <v>0</v>
      </c>
      <c r="M154" s="9">
        <f>SUM(I154-E154)</f>
        <v>0</v>
      </c>
      <c r="N154" s="9">
        <f>SUM(J154-F154)</f>
        <v>-3751.4600000000005</v>
      </c>
      <c r="O154" s="10">
        <f t="shared" si="71"/>
        <v>48.979788899330735</v>
      </c>
    </row>
    <row r="155" spans="1:15" s="1" customFormat="1" ht="50.25" customHeight="1" outlineLevel="4">
      <c r="A155" s="7" t="s">
        <v>210</v>
      </c>
      <c r="B155" s="8" t="s">
        <v>211</v>
      </c>
      <c r="C155" s="9">
        <f aca="true" t="shared" si="87" ref="C155:J155">SUM(C156)</f>
        <v>104300</v>
      </c>
      <c r="D155" s="9">
        <f t="shared" si="87"/>
        <v>0</v>
      </c>
      <c r="E155" s="9">
        <f t="shared" si="87"/>
        <v>0</v>
      </c>
      <c r="F155" s="9">
        <f t="shared" si="87"/>
        <v>104300</v>
      </c>
      <c r="G155" s="9">
        <f t="shared" si="87"/>
        <v>121053</v>
      </c>
      <c r="H155" s="9">
        <f t="shared" si="87"/>
        <v>0</v>
      </c>
      <c r="I155" s="9">
        <f t="shared" si="87"/>
        <v>0</v>
      </c>
      <c r="J155" s="9">
        <f t="shared" si="87"/>
        <v>121053</v>
      </c>
      <c r="K155" s="9">
        <f>SUM(K156)</f>
        <v>16753</v>
      </c>
      <c r="L155" s="9">
        <f>SUM(L156)</f>
        <v>0</v>
      </c>
      <c r="M155" s="9">
        <f>SUM(M156)</f>
        <v>0</v>
      </c>
      <c r="N155" s="9">
        <f>SUM(N156)</f>
        <v>16753</v>
      </c>
      <c r="O155" s="10">
        <f t="shared" si="71"/>
        <v>116.06232023010547</v>
      </c>
    </row>
    <row r="156" spans="1:15" s="1" customFormat="1" ht="35.25" customHeight="1" outlineLevel="5">
      <c r="A156" s="7" t="s">
        <v>212</v>
      </c>
      <c r="B156" s="8" t="s">
        <v>213</v>
      </c>
      <c r="C156" s="9">
        <f>SUM(D156:F156)</f>
        <v>104300</v>
      </c>
      <c r="D156" s="9"/>
      <c r="E156" s="9"/>
      <c r="F156" s="9">
        <v>104300</v>
      </c>
      <c r="G156" s="9">
        <f>SUM(H156:J156)</f>
        <v>121053</v>
      </c>
      <c r="H156" s="9"/>
      <c r="I156" s="9"/>
      <c r="J156" s="9">
        <v>121053</v>
      </c>
      <c r="K156" s="9">
        <f>SUM(L156:N156)</f>
        <v>16753</v>
      </c>
      <c r="L156" s="9">
        <f>SUM(H156-D156)</f>
        <v>0</v>
      </c>
      <c r="M156" s="9">
        <f>SUM(I156-E156)</f>
        <v>0</v>
      </c>
      <c r="N156" s="9">
        <f>SUM(J156-F156)</f>
        <v>16753</v>
      </c>
      <c r="O156" s="10">
        <f t="shared" si="71"/>
        <v>116.06232023010547</v>
      </c>
    </row>
    <row r="157" spans="1:15" s="1" customFormat="1" ht="62.25" customHeight="1" outlineLevel="2">
      <c r="A157" s="3" t="s">
        <v>214</v>
      </c>
      <c r="B157" s="4" t="s">
        <v>215</v>
      </c>
      <c r="C157" s="5">
        <f aca="true" t="shared" si="88" ref="C157:J157">SUM(C158)</f>
        <v>57366</v>
      </c>
      <c r="D157" s="5">
        <f t="shared" si="88"/>
        <v>0</v>
      </c>
      <c r="E157" s="5">
        <f t="shared" si="88"/>
        <v>0</v>
      </c>
      <c r="F157" s="5">
        <f t="shared" si="88"/>
        <v>57366</v>
      </c>
      <c r="G157" s="5">
        <f t="shared" si="88"/>
        <v>33820</v>
      </c>
      <c r="H157" s="5">
        <f t="shared" si="88"/>
        <v>0</v>
      </c>
      <c r="I157" s="5">
        <f t="shared" si="88"/>
        <v>0</v>
      </c>
      <c r="J157" s="5">
        <f t="shared" si="88"/>
        <v>33820</v>
      </c>
      <c r="K157" s="5">
        <f>SUM(K158)</f>
        <v>-23546</v>
      </c>
      <c r="L157" s="5">
        <f>SUM(L158)</f>
        <v>0</v>
      </c>
      <c r="M157" s="5">
        <f>SUM(M158)</f>
        <v>0</v>
      </c>
      <c r="N157" s="5">
        <f>SUM(N158)</f>
        <v>-23546</v>
      </c>
      <c r="O157" s="6">
        <f t="shared" si="71"/>
        <v>58.95478157793816</v>
      </c>
    </row>
    <row r="158" spans="1:15" s="1" customFormat="1" ht="30.75" customHeight="1" outlineLevel="4">
      <c r="A158" s="7" t="s">
        <v>131</v>
      </c>
      <c r="B158" s="8" t="s">
        <v>216</v>
      </c>
      <c r="C158" s="9">
        <f>SUM(C159:C160)</f>
        <v>57366</v>
      </c>
      <c r="D158" s="9">
        <f>SUM(D159:D160)</f>
        <v>0</v>
      </c>
      <c r="E158" s="9">
        <f>SUM(E159:E160)</f>
        <v>0</v>
      </c>
      <c r="F158" s="9">
        <f>SUM(F159:F160)</f>
        <v>57366</v>
      </c>
      <c r="G158" s="9">
        <f aca="true" t="shared" si="89" ref="G158:N158">SUM(G159:G160)</f>
        <v>33820</v>
      </c>
      <c r="H158" s="9">
        <f t="shared" si="89"/>
        <v>0</v>
      </c>
      <c r="I158" s="9">
        <f t="shared" si="89"/>
        <v>0</v>
      </c>
      <c r="J158" s="9">
        <f t="shared" si="89"/>
        <v>33820</v>
      </c>
      <c r="K158" s="9">
        <f t="shared" si="89"/>
        <v>-23546</v>
      </c>
      <c r="L158" s="9">
        <f t="shared" si="89"/>
        <v>0</v>
      </c>
      <c r="M158" s="9">
        <f t="shared" si="89"/>
        <v>0</v>
      </c>
      <c r="N158" s="9">
        <f t="shared" si="89"/>
        <v>-23546</v>
      </c>
      <c r="O158" s="10">
        <f t="shared" si="71"/>
        <v>58.95478157793816</v>
      </c>
    </row>
    <row r="159" spans="1:15" s="1" customFormat="1" ht="47.25" customHeight="1" outlineLevel="6">
      <c r="A159" s="7" t="s">
        <v>217</v>
      </c>
      <c r="B159" s="8" t="s">
        <v>218</v>
      </c>
      <c r="C159" s="9">
        <f>SUM(D159:F159)</f>
        <v>43366</v>
      </c>
      <c r="D159" s="9"/>
      <c r="E159" s="9"/>
      <c r="F159" s="9">
        <v>43366</v>
      </c>
      <c r="G159" s="9">
        <f>SUM(H159:J159)</f>
        <v>24070</v>
      </c>
      <c r="H159" s="9"/>
      <c r="I159" s="9"/>
      <c r="J159" s="9">
        <v>24070</v>
      </c>
      <c r="K159" s="9">
        <f>SUM(L159:N159)</f>
        <v>-19296</v>
      </c>
      <c r="L159" s="9">
        <f aca="true" t="shared" si="90" ref="L159:N160">SUM(H159-D159)</f>
        <v>0</v>
      </c>
      <c r="M159" s="9">
        <f t="shared" si="90"/>
        <v>0</v>
      </c>
      <c r="N159" s="9">
        <f t="shared" si="90"/>
        <v>-19296</v>
      </c>
      <c r="O159" s="10">
        <f t="shared" si="71"/>
        <v>55.504312133929815</v>
      </c>
    </row>
    <row r="160" spans="1:15" s="1" customFormat="1" ht="30.75" customHeight="1" outlineLevel="6">
      <c r="A160" s="7" t="s">
        <v>219</v>
      </c>
      <c r="B160" s="8" t="s">
        <v>220</v>
      </c>
      <c r="C160" s="9">
        <f>SUM(D160:F160)</f>
        <v>14000</v>
      </c>
      <c r="D160" s="9"/>
      <c r="E160" s="9"/>
      <c r="F160" s="9">
        <v>14000</v>
      </c>
      <c r="G160" s="9">
        <f>SUM(H160:J160)</f>
        <v>9750</v>
      </c>
      <c r="H160" s="9"/>
      <c r="I160" s="9"/>
      <c r="J160" s="9">
        <v>9750</v>
      </c>
      <c r="K160" s="9">
        <f>SUM(L160:N160)</f>
        <v>-4250</v>
      </c>
      <c r="L160" s="9">
        <f t="shared" si="90"/>
        <v>0</v>
      </c>
      <c r="M160" s="9">
        <f t="shared" si="90"/>
        <v>0</v>
      </c>
      <c r="N160" s="9">
        <f t="shared" si="90"/>
        <v>-4250</v>
      </c>
      <c r="O160" s="10">
        <f t="shared" si="71"/>
        <v>69.64285714285714</v>
      </c>
    </row>
    <row r="161" spans="1:15" s="1" customFormat="1" ht="32.25" customHeight="1" outlineLevel="2">
      <c r="A161" s="3" t="s">
        <v>221</v>
      </c>
      <c r="B161" s="4" t="s">
        <v>222</v>
      </c>
      <c r="C161" s="5">
        <f>SUM(C162)</f>
        <v>16532.36</v>
      </c>
      <c r="D161" s="5">
        <f aca="true" t="shared" si="91" ref="D161:J161">SUM(D162)</f>
        <v>0</v>
      </c>
      <c r="E161" s="5">
        <f t="shared" si="91"/>
        <v>0</v>
      </c>
      <c r="F161" s="5">
        <f t="shared" si="91"/>
        <v>16532.36</v>
      </c>
      <c r="G161" s="5">
        <f t="shared" si="91"/>
        <v>16744.9</v>
      </c>
      <c r="H161" s="5">
        <f t="shared" si="91"/>
        <v>0</v>
      </c>
      <c r="I161" s="5">
        <f t="shared" si="91"/>
        <v>0</v>
      </c>
      <c r="J161" s="5">
        <f t="shared" si="91"/>
        <v>16744.9</v>
      </c>
      <c r="K161" s="5">
        <f>SUM(K162)</f>
        <v>212.54000000000087</v>
      </c>
      <c r="L161" s="5">
        <f>SUM(L162)</f>
        <v>0</v>
      </c>
      <c r="M161" s="5">
        <f>SUM(M162)</f>
        <v>0</v>
      </c>
      <c r="N161" s="5">
        <f>SUM(N162)</f>
        <v>212.54000000000087</v>
      </c>
      <c r="O161" s="6">
        <f t="shared" si="71"/>
        <v>101.28559987805734</v>
      </c>
    </row>
    <row r="162" spans="1:15" s="1" customFormat="1" ht="33" customHeight="1" outlineLevel="4">
      <c r="A162" s="7" t="s">
        <v>223</v>
      </c>
      <c r="B162" s="8" t="s">
        <v>224</v>
      </c>
      <c r="C162" s="9">
        <f>SUM(C163:C164)</f>
        <v>16532.36</v>
      </c>
      <c r="D162" s="9">
        <f aca="true" t="shared" si="92" ref="D162:N162">SUM(D163:D164)</f>
        <v>0</v>
      </c>
      <c r="E162" s="9">
        <f t="shared" si="92"/>
        <v>0</v>
      </c>
      <c r="F162" s="9">
        <f t="shared" si="92"/>
        <v>16532.36</v>
      </c>
      <c r="G162" s="9">
        <f t="shared" si="92"/>
        <v>16744.9</v>
      </c>
      <c r="H162" s="9">
        <f t="shared" si="92"/>
        <v>0</v>
      </c>
      <c r="I162" s="9">
        <f t="shared" si="92"/>
        <v>0</v>
      </c>
      <c r="J162" s="9">
        <f t="shared" si="92"/>
        <v>16744.9</v>
      </c>
      <c r="K162" s="9">
        <f t="shared" si="92"/>
        <v>212.54000000000087</v>
      </c>
      <c r="L162" s="9">
        <f t="shared" si="92"/>
        <v>0</v>
      </c>
      <c r="M162" s="9">
        <f t="shared" si="92"/>
        <v>0</v>
      </c>
      <c r="N162" s="9">
        <f t="shared" si="92"/>
        <v>212.54000000000087</v>
      </c>
      <c r="O162" s="10">
        <f t="shared" si="71"/>
        <v>101.28559987805734</v>
      </c>
    </row>
    <row r="163" spans="1:15" s="1" customFormat="1" ht="15" customHeight="1" outlineLevel="6">
      <c r="A163" s="7" t="s">
        <v>225</v>
      </c>
      <c r="B163" s="8" t="s">
        <v>226</v>
      </c>
      <c r="C163" s="9">
        <f>SUM(D163:F163)</f>
        <v>11532.36</v>
      </c>
      <c r="D163" s="9"/>
      <c r="E163" s="9"/>
      <c r="F163" s="9">
        <v>11532.36</v>
      </c>
      <c r="G163" s="9">
        <f>SUM(H163:J163)</f>
        <v>16744.9</v>
      </c>
      <c r="H163" s="9"/>
      <c r="I163" s="9"/>
      <c r="J163" s="9">
        <v>16744.9</v>
      </c>
      <c r="K163" s="9">
        <f>SUM(L163:N163)</f>
        <v>5212.540000000001</v>
      </c>
      <c r="L163" s="9">
        <f aca="true" t="shared" si="93" ref="L163:N164">SUM(H163-D163)</f>
        <v>0</v>
      </c>
      <c r="M163" s="9">
        <f t="shared" si="93"/>
        <v>0</v>
      </c>
      <c r="N163" s="9">
        <f t="shared" si="93"/>
        <v>5212.540000000001</v>
      </c>
      <c r="O163" s="10">
        <f t="shared" si="71"/>
        <v>145.19924802902443</v>
      </c>
    </row>
    <row r="164" spans="1:15" s="1" customFormat="1" ht="15" customHeight="1" outlineLevel="6">
      <c r="A164" s="47" t="s">
        <v>378</v>
      </c>
      <c r="B164" s="48" t="s">
        <v>379</v>
      </c>
      <c r="C164" s="9">
        <f>SUM(D164:F164)</f>
        <v>5000</v>
      </c>
      <c r="D164" s="9"/>
      <c r="E164" s="9"/>
      <c r="F164" s="9">
        <v>5000</v>
      </c>
      <c r="G164" s="9">
        <f>SUM(H164:J164)</f>
        <v>0</v>
      </c>
      <c r="H164" s="9"/>
      <c r="I164" s="9"/>
      <c r="J164" s="9"/>
      <c r="K164" s="9">
        <f>SUM(L164:N164)</f>
        <v>-5000</v>
      </c>
      <c r="L164" s="9">
        <f t="shared" si="93"/>
        <v>0</v>
      </c>
      <c r="M164" s="9">
        <f t="shared" si="93"/>
        <v>0</v>
      </c>
      <c r="N164" s="9">
        <f t="shared" si="93"/>
        <v>-5000</v>
      </c>
      <c r="O164" s="10">
        <f t="shared" si="71"/>
        <v>0</v>
      </c>
    </row>
    <row r="165" spans="1:15" s="1" customFormat="1" ht="64.5" customHeight="1" outlineLevel="2">
      <c r="A165" s="3" t="s">
        <v>227</v>
      </c>
      <c r="B165" s="4" t="s">
        <v>228</v>
      </c>
      <c r="C165" s="5">
        <f>SUM(C166+C168)</f>
        <v>15138410.91</v>
      </c>
      <c r="D165" s="5">
        <f>SUM(D166+D168)</f>
        <v>0</v>
      </c>
      <c r="E165" s="5">
        <f>SUM(E166+E168)</f>
        <v>0</v>
      </c>
      <c r="F165" s="5">
        <f>SUM(F166+F168)</f>
        <v>15138410.91</v>
      </c>
      <c r="G165" s="5">
        <f aca="true" t="shared" si="94" ref="G165:N165">SUM(G166+G168)</f>
        <v>16075736.040000001</v>
      </c>
      <c r="H165" s="5">
        <f t="shared" si="94"/>
        <v>0</v>
      </c>
      <c r="I165" s="5">
        <f t="shared" si="94"/>
        <v>0</v>
      </c>
      <c r="J165" s="5">
        <f t="shared" si="94"/>
        <v>16075736.040000001</v>
      </c>
      <c r="K165" s="5">
        <f t="shared" si="94"/>
        <v>937325.130000001</v>
      </c>
      <c r="L165" s="5">
        <f t="shared" si="94"/>
        <v>0</v>
      </c>
      <c r="M165" s="5">
        <f t="shared" si="94"/>
        <v>0</v>
      </c>
      <c r="N165" s="5">
        <f t="shared" si="94"/>
        <v>937325.130000001</v>
      </c>
      <c r="O165" s="6">
        <f t="shared" si="71"/>
        <v>106.19170093593398</v>
      </c>
    </row>
    <row r="166" spans="1:15" s="1" customFormat="1" ht="61.5" customHeight="1" outlineLevel="4">
      <c r="A166" s="7" t="s">
        <v>229</v>
      </c>
      <c r="B166" s="8" t="s">
        <v>230</v>
      </c>
      <c r="C166" s="9">
        <f aca="true" t="shared" si="95" ref="C166:J166">SUM(C167)</f>
        <v>927609.89</v>
      </c>
      <c r="D166" s="9">
        <f t="shared" si="95"/>
        <v>0</v>
      </c>
      <c r="E166" s="9">
        <f t="shared" si="95"/>
        <v>0</v>
      </c>
      <c r="F166" s="9">
        <f t="shared" si="95"/>
        <v>927609.89</v>
      </c>
      <c r="G166" s="9">
        <f t="shared" si="95"/>
        <v>969308.82</v>
      </c>
      <c r="H166" s="9">
        <f t="shared" si="95"/>
        <v>0</v>
      </c>
      <c r="I166" s="9">
        <f t="shared" si="95"/>
        <v>0</v>
      </c>
      <c r="J166" s="9">
        <f t="shared" si="95"/>
        <v>969308.82</v>
      </c>
      <c r="K166" s="9">
        <f>SUM(K167)</f>
        <v>41698.929999999935</v>
      </c>
      <c r="L166" s="9">
        <f>SUM(L167)</f>
        <v>0</v>
      </c>
      <c r="M166" s="9">
        <f>SUM(M167)</f>
        <v>0</v>
      </c>
      <c r="N166" s="9">
        <f>SUM(N167)</f>
        <v>41698.929999999935</v>
      </c>
      <c r="O166" s="10">
        <f t="shared" si="71"/>
        <v>104.49530890620409</v>
      </c>
    </row>
    <row r="167" spans="1:15" s="1" customFormat="1" ht="33" customHeight="1" outlineLevel="6">
      <c r="A167" s="7" t="s">
        <v>231</v>
      </c>
      <c r="B167" s="8" t="s">
        <v>232</v>
      </c>
      <c r="C167" s="9">
        <f>SUM(D167:F167)</f>
        <v>927609.89</v>
      </c>
      <c r="D167" s="9"/>
      <c r="E167" s="9"/>
      <c r="F167" s="9">
        <v>927609.89</v>
      </c>
      <c r="G167" s="9">
        <f>SUM(H167:J167)</f>
        <v>969308.82</v>
      </c>
      <c r="H167" s="9"/>
      <c r="I167" s="9"/>
      <c r="J167" s="9">
        <v>969308.82</v>
      </c>
      <c r="K167" s="9">
        <f>SUM(L167:N167)</f>
        <v>41698.929999999935</v>
      </c>
      <c r="L167" s="9">
        <f>SUM(H167-D167)</f>
        <v>0</v>
      </c>
      <c r="M167" s="9">
        <f>SUM(I167-E167)</f>
        <v>0</v>
      </c>
      <c r="N167" s="9">
        <f>SUM(J167-F167)</f>
        <v>41698.929999999935</v>
      </c>
      <c r="O167" s="10">
        <f t="shared" si="71"/>
        <v>104.49530890620409</v>
      </c>
    </row>
    <row r="168" spans="1:15" s="1" customFormat="1" ht="64.5" customHeight="1" outlineLevel="4">
      <c r="A168" s="7" t="s">
        <v>83</v>
      </c>
      <c r="B168" s="8" t="s">
        <v>233</v>
      </c>
      <c r="C168" s="9">
        <f aca="true" t="shared" si="96" ref="C168:J168">SUM(C169)</f>
        <v>14210801.02</v>
      </c>
      <c r="D168" s="9">
        <f t="shared" si="96"/>
        <v>0</v>
      </c>
      <c r="E168" s="9">
        <f t="shared" si="96"/>
        <v>0</v>
      </c>
      <c r="F168" s="9">
        <f t="shared" si="96"/>
        <v>14210801.02</v>
      </c>
      <c r="G168" s="9">
        <f t="shared" si="96"/>
        <v>15106427.22</v>
      </c>
      <c r="H168" s="9">
        <f t="shared" si="96"/>
        <v>0</v>
      </c>
      <c r="I168" s="9">
        <f t="shared" si="96"/>
        <v>0</v>
      </c>
      <c r="J168" s="9">
        <f t="shared" si="96"/>
        <v>15106427.22</v>
      </c>
      <c r="K168" s="9">
        <f>SUM(K169)</f>
        <v>895626.2000000011</v>
      </c>
      <c r="L168" s="9">
        <f>SUM(L169)</f>
        <v>0</v>
      </c>
      <c r="M168" s="9">
        <f>SUM(M169)</f>
        <v>0</v>
      </c>
      <c r="N168" s="9">
        <f>SUM(N169)</f>
        <v>895626.2000000011</v>
      </c>
      <c r="O168" s="10">
        <f t="shared" si="71"/>
        <v>106.30243290817678</v>
      </c>
    </row>
    <row r="169" spans="1:15" s="1" customFormat="1" ht="45.75" customHeight="1" outlineLevel="6">
      <c r="A169" s="7" t="s">
        <v>234</v>
      </c>
      <c r="B169" s="8" t="s">
        <v>235</v>
      </c>
      <c r="C169" s="9">
        <f>SUM(D169:F169)</f>
        <v>14210801.02</v>
      </c>
      <c r="D169" s="9"/>
      <c r="E169" s="9"/>
      <c r="F169" s="9">
        <v>14210801.02</v>
      </c>
      <c r="G169" s="9">
        <f>SUM(H169:J169)</f>
        <v>15106427.22</v>
      </c>
      <c r="H169" s="9"/>
      <c r="I169" s="9"/>
      <c r="J169" s="9">
        <v>15106427.22</v>
      </c>
      <c r="K169" s="9">
        <f>SUM(L169:N169)</f>
        <v>895626.2000000011</v>
      </c>
      <c r="L169" s="9">
        <f>SUM(H169-D169)</f>
        <v>0</v>
      </c>
      <c r="M169" s="9">
        <f>SUM(I169-E169)</f>
        <v>0</v>
      </c>
      <c r="N169" s="9">
        <f>SUM(J169-F169)</f>
        <v>895626.2000000011</v>
      </c>
      <c r="O169" s="10">
        <f t="shared" si="71"/>
        <v>106.30243290817678</v>
      </c>
    </row>
    <row r="170" spans="1:16" s="1" customFormat="1" ht="66" customHeight="1" outlineLevel="1">
      <c r="A170" s="3" t="s">
        <v>236</v>
      </c>
      <c r="B170" s="4" t="s">
        <v>237</v>
      </c>
      <c r="C170" s="5">
        <f>SUM(C171+C177)</f>
        <v>486106.58</v>
      </c>
      <c r="D170" s="5">
        <f aca="true" t="shared" si="97" ref="D170:N170">SUM(D171+D177)</f>
        <v>0</v>
      </c>
      <c r="E170" s="5">
        <f t="shared" si="97"/>
        <v>0</v>
      </c>
      <c r="F170" s="5">
        <f t="shared" si="97"/>
        <v>486106.58</v>
      </c>
      <c r="G170" s="5">
        <f t="shared" si="97"/>
        <v>578163.38</v>
      </c>
      <c r="H170" s="5">
        <f t="shared" si="97"/>
        <v>0</v>
      </c>
      <c r="I170" s="5">
        <f t="shared" si="97"/>
        <v>0</v>
      </c>
      <c r="J170" s="5">
        <f t="shared" si="97"/>
        <v>578163.38</v>
      </c>
      <c r="K170" s="5">
        <f t="shared" si="97"/>
        <v>92056.8</v>
      </c>
      <c r="L170" s="5">
        <f t="shared" si="97"/>
        <v>0</v>
      </c>
      <c r="M170" s="5">
        <f t="shared" si="97"/>
        <v>0</v>
      </c>
      <c r="N170" s="5">
        <f t="shared" si="97"/>
        <v>92056.8</v>
      </c>
      <c r="O170" s="6">
        <f t="shared" si="71"/>
        <v>118.9375753769883</v>
      </c>
      <c r="P170" s="50"/>
    </row>
    <row r="171" spans="1:15" s="1" customFormat="1" ht="48" customHeight="1" outlineLevel="2">
      <c r="A171" s="3" t="s">
        <v>238</v>
      </c>
      <c r="B171" s="4" t="s">
        <v>239</v>
      </c>
      <c r="C171" s="5">
        <f aca="true" t="shared" si="98" ref="C171:J171">SUM(C172)</f>
        <v>486106.58</v>
      </c>
      <c r="D171" s="5">
        <f t="shared" si="98"/>
        <v>0</v>
      </c>
      <c r="E171" s="5">
        <f t="shared" si="98"/>
        <v>0</v>
      </c>
      <c r="F171" s="5">
        <f t="shared" si="98"/>
        <v>486106.58</v>
      </c>
      <c r="G171" s="5">
        <f t="shared" si="98"/>
        <v>538663.38</v>
      </c>
      <c r="H171" s="5">
        <f t="shared" si="98"/>
        <v>0</v>
      </c>
      <c r="I171" s="5">
        <f t="shared" si="98"/>
        <v>0</v>
      </c>
      <c r="J171" s="5">
        <f t="shared" si="98"/>
        <v>538663.38</v>
      </c>
      <c r="K171" s="5">
        <f>SUM(K172)</f>
        <v>52556.8</v>
      </c>
      <c r="L171" s="5">
        <f>SUM(L172)</f>
        <v>0</v>
      </c>
      <c r="M171" s="5">
        <f>SUM(M172)</f>
        <v>0</v>
      </c>
      <c r="N171" s="5">
        <f>SUM(N172)</f>
        <v>52556.8</v>
      </c>
      <c r="O171" s="6">
        <f t="shared" si="71"/>
        <v>110.81178534962434</v>
      </c>
    </row>
    <row r="172" spans="1:15" s="1" customFormat="1" ht="33.75" customHeight="1" outlineLevel="4">
      <c r="A172" s="7" t="s">
        <v>240</v>
      </c>
      <c r="B172" s="8" t="s">
        <v>241</v>
      </c>
      <c r="C172" s="9">
        <f>SUM(C173:C176)</f>
        <v>486106.58</v>
      </c>
      <c r="D172" s="9">
        <f>SUM(D173:D176)</f>
        <v>0</v>
      </c>
      <c r="E172" s="9">
        <f>SUM(E173:E176)</f>
        <v>0</v>
      </c>
      <c r="F172" s="9">
        <f>SUM(F173:F176)</f>
        <v>486106.58</v>
      </c>
      <c r="G172" s="9">
        <f aca="true" t="shared" si="99" ref="G172:N172">SUM(G173:G176)</f>
        <v>538663.38</v>
      </c>
      <c r="H172" s="9">
        <f t="shared" si="99"/>
        <v>0</v>
      </c>
      <c r="I172" s="9">
        <f t="shared" si="99"/>
        <v>0</v>
      </c>
      <c r="J172" s="9">
        <f t="shared" si="99"/>
        <v>538663.38</v>
      </c>
      <c r="K172" s="9">
        <f t="shared" si="99"/>
        <v>52556.8</v>
      </c>
      <c r="L172" s="9">
        <f t="shared" si="99"/>
        <v>0</v>
      </c>
      <c r="M172" s="9">
        <f t="shared" si="99"/>
        <v>0</v>
      </c>
      <c r="N172" s="9">
        <f t="shared" si="99"/>
        <v>52556.8</v>
      </c>
      <c r="O172" s="10">
        <f t="shared" si="71"/>
        <v>110.81178534962434</v>
      </c>
    </row>
    <row r="173" spans="1:15" s="1" customFormat="1" ht="46.5" customHeight="1" outlineLevel="4">
      <c r="A173" s="7" t="s">
        <v>242</v>
      </c>
      <c r="B173" s="8" t="s">
        <v>243</v>
      </c>
      <c r="C173" s="9">
        <f>SUM(D173:F173)</f>
        <v>176071.46</v>
      </c>
      <c r="D173" s="9"/>
      <c r="E173" s="9"/>
      <c r="F173" s="9">
        <v>176071.46</v>
      </c>
      <c r="G173" s="9">
        <f>SUM(H173:J173)</f>
        <v>136666.61</v>
      </c>
      <c r="H173" s="9"/>
      <c r="I173" s="9"/>
      <c r="J173" s="9">
        <v>136666.61</v>
      </c>
      <c r="K173" s="9">
        <f>SUM(L173:N173)</f>
        <v>-39404.850000000006</v>
      </c>
      <c r="L173" s="9">
        <f aca="true" t="shared" si="100" ref="L173:N176">SUM(H173-D173)</f>
        <v>0</v>
      </c>
      <c r="M173" s="9">
        <f t="shared" si="100"/>
        <v>0</v>
      </c>
      <c r="N173" s="9">
        <f t="shared" si="100"/>
        <v>-39404.850000000006</v>
      </c>
      <c r="O173" s="10">
        <f t="shared" si="71"/>
        <v>77.61996748365692</v>
      </c>
    </row>
    <row r="174" spans="1:15" s="1" customFormat="1" ht="46.5" customHeight="1" outlineLevel="4">
      <c r="A174" s="30" t="s">
        <v>306</v>
      </c>
      <c r="B174" s="31" t="s">
        <v>307</v>
      </c>
      <c r="C174" s="9">
        <f>SUM(D174:F174)</f>
        <v>1891.92</v>
      </c>
      <c r="D174" s="9"/>
      <c r="E174" s="9"/>
      <c r="F174" s="9">
        <v>1891.92</v>
      </c>
      <c r="G174" s="9">
        <f>SUM(H174:J174)</f>
        <v>40000</v>
      </c>
      <c r="H174" s="9"/>
      <c r="I174" s="9"/>
      <c r="J174" s="9">
        <v>40000</v>
      </c>
      <c r="K174" s="9">
        <f>SUM(L174:N174)</f>
        <v>38108.08</v>
      </c>
      <c r="L174" s="9">
        <f t="shared" si="100"/>
        <v>0</v>
      </c>
      <c r="M174" s="9">
        <f t="shared" si="100"/>
        <v>0</v>
      </c>
      <c r="N174" s="9">
        <f t="shared" si="100"/>
        <v>38108.08</v>
      </c>
      <c r="O174" s="10">
        <f t="shared" si="71"/>
        <v>2114.2543025075056</v>
      </c>
    </row>
    <row r="175" spans="1:15" s="1" customFormat="1" ht="82.5" customHeight="1" outlineLevel="4">
      <c r="A175" s="7" t="s">
        <v>244</v>
      </c>
      <c r="B175" s="11" t="s">
        <v>245</v>
      </c>
      <c r="C175" s="9">
        <f>SUM(D175:F175)</f>
        <v>9000</v>
      </c>
      <c r="D175" s="9"/>
      <c r="E175" s="9"/>
      <c r="F175" s="9">
        <v>9000</v>
      </c>
      <c r="G175" s="9">
        <f>SUM(H175:J175)</f>
        <v>18500</v>
      </c>
      <c r="H175" s="9"/>
      <c r="I175" s="9"/>
      <c r="J175" s="9">
        <v>18500</v>
      </c>
      <c r="K175" s="9">
        <f>SUM(L175:N175)</f>
        <v>9500</v>
      </c>
      <c r="L175" s="9">
        <f>SUM(H175-D175)</f>
        <v>0</v>
      </c>
      <c r="M175" s="9">
        <f>SUM(I175-E175)</f>
        <v>0</v>
      </c>
      <c r="N175" s="9">
        <f>SUM(J175-F175)</f>
        <v>9500</v>
      </c>
      <c r="O175" s="10">
        <f t="shared" si="71"/>
        <v>205.55555555555554</v>
      </c>
    </row>
    <row r="176" spans="1:15" s="1" customFormat="1" ht="46.5" customHeight="1" outlineLevel="6">
      <c r="A176" s="7" t="s">
        <v>246</v>
      </c>
      <c r="B176" s="8" t="s">
        <v>247</v>
      </c>
      <c r="C176" s="9">
        <f>SUM(D176:F176)</f>
        <v>299143.2</v>
      </c>
      <c r="D176" s="9"/>
      <c r="E176" s="9"/>
      <c r="F176" s="9">
        <v>299143.2</v>
      </c>
      <c r="G176" s="9">
        <f>SUM(H176:J176)</f>
        <v>343496.77</v>
      </c>
      <c r="H176" s="9"/>
      <c r="I176" s="9"/>
      <c r="J176" s="9">
        <v>343496.77</v>
      </c>
      <c r="K176" s="9">
        <f>SUM(L176:N176)</f>
        <v>44353.57000000001</v>
      </c>
      <c r="L176" s="9">
        <f t="shared" si="100"/>
        <v>0</v>
      </c>
      <c r="M176" s="9">
        <f t="shared" si="100"/>
        <v>0</v>
      </c>
      <c r="N176" s="9">
        <f t="shared" si="100"/>
        <v>44353.57000000001</v>
      </c>
      <c r="O176" s="10">
        <f t="shared" si="71"/>
        <v>114.82686887082842</v>
      </c>
    </row>
    <row r="177" spans="1:15" s="1" customFormat="1" ht="46.5" customHeight="1" outlineLevel="6">
      <c r="A177" s="32" t="s">
        <v>308</v>
      </c>
      <c r="B177" s="33" t="s">
        <v>309</v>
      </c>
      <c r="C177" s="5">
        <f>SUM(C178)</f>
        <v>0</v>
      </c>
      <c r="D177" s="5">
        <f aca="true" t="shared" si="101" ref="D177:N177">SUM(D178)</f>
        <v>0</v>
      </c>
      <c r="E177" s="5">
        <f t="shared" si="101"/>
        <v>0</v>
      </c>
      <c r="F177" s="5">
        <f t="shared" si="101"/>
        <v>0</v>
      </c>
      <c r="G177" s="5">
        <f t="shared" si="101"/>
        <v>39500</v>
      </c>
      <c r="H177" s="5">
        <f t="shared" si="101"/>
        <v>0</v>
      </c>
      <c r="I177" s="5">
        <f t="shared" si="101"/>
        <v>0</v>
      </c>
      <c r="J177" s="5">
        <f t="shared" si="101"/>
        <v>39500</v>
      </c>
      <c r="K177" s="5">
        <f t="shared" si="101"/>
        <v>39500</v>
      </c>
      <c r="L177" s="5">
        <f t="shared" si="101"/>
        <v>0</v>
      </c>
      <c r="M177" s="5">
        <f t="shared" si="101"/>
        <v>0</v>
      </c>
      <c r="N177" s="5">
        <f t="shared" si="101"/>
        <v>39500</v>
      </c>
      <c r="O177" s="10" t="e">
        <f t="shared" si="71"/>
        <v>#DIV/0!</v>
      </c>
    </row>
    <row r="178" spans="1:15" s="1" customFormat="1" ht="46.5" customHeight="1" outlineLevel="6">
      <c r="A178" s="32" t="s">
        <v>310</v>
      </c>
      <c r="B178" s="33" t="s">
        <v>311</v>
      </c>
      <c r="C178" s="5">
        <f>SUM(C179:C180)</f>
        <v>0</v>
      </c>
      <c r="D178" s="5">
        <f aca="true" t="shared" si="102" ref="D178:N178">SUM(D179:D180)</f>
        <v>0</v>
      </c>
      <c r="E178" s="5">
        <f t="shared" si="102"/>
        <v>0</v>
      </c>
      <c r="F178" s="5">
        <f t="shared" si="102"/>
        <v>0</v>
      </c>
      <c r="G178" s="5">
        <f t="shared" si="102"/>
        <v>39500</v>
      </c>
      <c r="H178" s="5">
        <f t="shared" si="102"/>
        <v>0</v>
      </c>
      <c r="I178" s="5">
        <f t="shared" si="102"/>
        <v>0</v>
      </c>
      <c r="J178" s="5">
        <f t="shared" si="102"/>
        <v>39500</v>
      </c>
      <c r="K178" s="5">
        <f t="shared" si="102"/>
        <v>39500</v>
      </c>
      <c r="L178" s="5">
        <f t="shared" si="102"/>
        <v>0</v>
      </c>
      <c r="M178" s="5">
        <f t="shared" si="102"/>
        <v>0</v>
      </c>
      <c r="N178" s="5">
        <f t="shared" si="102"/>
        <v>39500</v>
      </c>
      <c r="O178" s="10" t="e">
        <f t="shared" si="71"/>
        <v>#DIV/0!</v>
      </c>
    </row>
    <row r="179" spans="1:15" s="1" customFormat="1" ht="46.5" customHeight="1" outlineLevel="6">
      <c r="A179" s="30" t="s">
        <v>312</v>
      </c>
      <c r="B179" s="31" t="s">
        <v>313</v>
      </c>
      <c r="C179" s="9">
        <f>SUM(D179:F179)</f>
        <v>0</v>
      </c>
      <c r="D179" s="9"/>
      <c r="E179" s="9"/>
      <c r="F179" s="9"/>
      <c r="G179" s="9">
        <f>SUM(H179:J179)</f>
        <v>27500</v>
      </c>
      <c r="H179" s="9"/>
      <c r="I179" s="9"/>
      <c r="J179" s="9">
        <v>27500</v>
      </c>
      <c r="K179" s="9">
        <f>SUM(L179:N179)</f>
        <v>27500</v>
      </c>
      <c r="L179" s="9">
        <f aca="true" t="shared" si="103" ref="L179:N180">SUM(H179-D179)</f>
        <v>0</v>
      </c>
      <c r="M179" s="9">
        <f t="shared" si="103"/>
        <v>0</v>
      </c>
      <c r="N179" s="9">
        <f t="shared" si="103"/>
        <v>27500</v>
      </c>
      <c r="O179" s="10" t="e">
        <f t="shared" si="71"/>
        <v>#DIV/0!</v>
      </c>
    </row>
    <row r="180" spans="1:15" s="1" customFormat="1" ht="46.5" customHeight="1" outlineLevel="6">
      <c r="A180" s="30" t="s">
        <v>354</v>
      </c>
      <c r="B180" s="31" t="s">
        <v>355</v>
      </c>
      <c r="C180" s="9">
        <f>SUM(D180:F180)</f>
        <v>0</v>
      </c>
      <c r="D180" s="9"/>
      <c r="E180" s="9"/>
      <c r="F180" s="9"/>
      <c r="G180" s="9">
        <f>SUM(H180:J180)</f>
        <v>12000</v>
      </c>
      <c r="H180" s="9"/>
      <c r="I180" s="9"/>
      <c r="J180" s="9">
        <v>12000</v>
      </c>
      <c r="K180" s="9">
        <f>SUM(L180:N180)</f>
        <v>12000</v>
      </c>
      <c r="L180" s="9">
        <f t="shared" si="103"/>
        <v>0</v>
      </c>
      <c r="M180" s="9">
        <f t="shared" si="103"/>
        <v>0</v>
      </c>
      <c r="N180" s="9">
        <f t="shared" si="103"/>
        <v>12000</v>
      </c>
      <c r="O180" s="10" t="e">
        <f t="shared" si="71"/>
        <v>#DIV/0!</v>
      </c>
    </row>
    <row r="181" spans="1:16" s="1" customFormat="1" ht="60.75" customHeight="1" outlineLevel="1">
      <c r="A181" s="3" t="s">
        <v>248</v>
      </c>
      <c r="B181" s="4" t="s">
        <v>249</v>
      </c>
      <c r="C181" s="5">
        <f>SUM(C182)</f>
        <v>35617</v>
      </c>
      <c r="D181" s="5">
        <f aca="true" t="shared" si="104" ref="D181:N182">SUM(D182)</f>
        <v>0</v>
      </c>
      <c r="E181" s="5">
        <f t="shared" si="104"/>
        <v>0</v>
      </c>
      <c r="F181" s="5">
        <f t="shared" si="104"/>
        <v>35617</v>
      </c>
      <c r="G181" s="5">
        <f>SUM(G182)</f>
        <v>38286</v>
      </c>
      <c r="H181" s="5">
        <f t="shared" si="104"/>
        <v>0</v>
      </c>
      <c r="I181" s="5">
        <f t="shared" si="104"/>
        <v>0</v>
      </c>
      <c r="J181" s="5">
        <f t="shared" si="104"/>
        <v>38286</v>
      </c>
      <c r="K181" s="5">
        <f>SUM(K182)</f>
        <v>2669</v>
      </c>
      <c r="L181" s="5">
        <f t="shared" si="104"/>
        <v>0</v>
      </c>
      <c r="M181" s="5">
        <f t="shared" si="104"/>
        <v>0</v>
      </c>
      <c r="N181" s="5">
        <f t="shared" si="104"/>
        <v>2669</v>
      </c>
      <c r="O181" s="10">
        <f t="shared" si="71"/>
        <v>107.49361260072436</v>
      </c>
      <c r="P181" s="50"/>
    </row>
    <row r="182" spans="1:15" s="1" customFormat="1" ht="48" customHeight="1" outlineLevel="2">
      <c r="A182" s="3" t="s">
        <v>250</v>
      </c>
      <c r="B182" s="4" t="s">
        <v>251</v>
      </c>
      <c r="C182" s="5">
        <f>SUM(C183)</f>
        <v>35617</v>
      </c>
      <c r="D182" s="5">
        <f t="shared" si="104"/>
        <v>0</v>
      </c>
      <c r="E182" s="5">
        <f t="shared" si="104"/>
        <v>0</v>
      </c>
      <c r="F182" s="5">
        <f t="shared" si="104"/>
        <v>35617</v>
      </c>
      <c r="G182" s="5">
        <f>SUM(G183)</f>
        <v>38286</v>
      </c>
      <c r="H182" s="5">
        <f t="shared" si="104"/>
        <v>0</v>
      </c>
      <c r="I182" s="5">
        <f t="shared" si="104"/>
        <v>0</v>
      </c>
      <c r="J182" s="5">
        <f t="shared" si="104"/>
        <v>38286</v>
      </c>
      <c r="K182" s="5">
        <f>SUM(K183)</f>
        <v>2669</v>
      </c>
      <c r="L182" s="5">
        <f t="shared" si="104"/>
        <v>0</v>
      </c>
      <c r="M182" s="5">
        <f t="shared" si="104"/>
        <v>0</v>
      </c>
      <c r="N182" s="5">
        <f t="shared" si="104"/>
        <v>2669</v>
      </c>
      <c r="O182" s="10">
        <f t="shared" si="71"/>
        <v>107.49361260072436</v>
      </c>
    </row>
    <row r="183" spans="1:15" s="1" customFormat="1" ht="99.75" customHeight="1" outlineLevel="4">
      <c r="A183" s="7" t="s">
        <v>252</v>
      </c>
      <c r="B183" s="8" t="s">
        <v>253</v>
      </c>
      <c r="C183" s="9">
        <f aca="true" t="shared" si="105" ref="C183:J183">SUM(C184:C184)</f>
        <v>35617</v>
      </c>
      <c r="D183" s="9">
        <f t="shared" si="105"/>
        <v>0</v>
      </c>
      <c r="E183" s="9">
        <f t="shared" si="105"/>
        <v>0</v>
      </c>
      <c r="F183" s="9">
        <f t="shared" si="105"/>
        <v>35617</v>
      </c>
      <c r="G183" s="9">
        <f t="shared" si="105"/>
        <v>38286</v>
      </c>
      <c r="H183" s="9">
        <f t="shared" si="105"/>
        <v>0</v>
      </c>
      <c r="I183" s="9">
        <f t="shared" si="105"/>
        <v>0</v>
      </c>
      <c r="J183" s="9">
        <f t="shared" si="105"/>
        <v>38286</v>
      </c>
      <c r="K183" s="9">
        <f>SUM(K184:K184)</f>
        <v>2669</v>
      </c>
      <c r="L183" s="9">
        <f>SUM(L184:L184)</f>
        <v>0</v>
      </c>
      <c r="M183" s="9">
        <f>SUM(M184:M184)</f>
        <v>0</v>
      </c>
      <c r="N183" s="9">
        <f>SUM(N184:N184)</f>
        <v>2669</v>
      </c>
      <c r="O183" s="10">
        <f t="shared" si="71"/>
        <v>107.49361260072436</v>
      </c>
    </row>
    <row r="184" spans="1:15" s="1" customFormat="1" ht="17.25" customHeight="1" outlineLevel="5">
      <c r="A184" s="30" t="s">
        <v>356</v>
      </c>
      <c r="B184" s="31" t="s">
        <v>357</v>
      </c>
      <c r="C184" s="9">
        <f>SUM(D184:F184)</f>
        <v>35617</v>
      </c>
      <c r="D184" s="9"/>
      <c r="E184" s="9"/>
      <c r="F184" s="9">
        <v>35617</v>
      </c>
      <c r="G184" s="9">
        <f>SUM(H184:J184)</f>
        <v>38286</v>
      </c>
      <c r="H184" s="9"/>
      <c r="I184" s="9"/>
      <c r="J184" s="9">
        <v>38286</v>
      </c>
      <c r="K184" s="9">
        <f>SUM(L184:N184)</f>
        <v>2669</v>
      </c>
      <c r="L184" s="9">
        <f>SUM(H184-D184)</f>
        <v>0</v>
      </c>
      <c r="M184" s="9">
        <f>SUM(I184-E184)</f>
        <v>0</v>
      </c>
      <c r="N184" s="9">
        <f>SUM(J184-F184)</f>
        <v>2669</v>
      </c>
      <c r="O184" s="10">
        <f t="shared" si="71"/>
        <v>107.49361260072436</v>
      </c>
    </row>
    <row r="185" spans="1:16" s="1" customFormat="1" ht="64.5" customHeight="1" outlineLevel="5">
      <c r="A185" s="3" t="s">
        <v>254</v>
      </c>
      <c r="B185" s="4" t="s">
        <v>255</v>
      </c>
      <c r="C185" s="5">
        <f aca="true" t="shared" si="106" ref="C185:N185">SUM(C186)</f>
        <v>426370.84</v>
      </c>
      <c r="D185" s="5">
        <f t="shared" si="106"/>
        <v>0</v>
      </c>
      <c r="E185" s="5">
        <f t="shared" si="106"/>
        <v>0</v>
      </c>
      <c r="F185" s="5">
        <f t="shared" si="106"/>
        <v>426370.84</v>
      </c>
      <c r="G185" s="5">
        <f t="shared" si="106"/>
        <v>340710</v>
      </c>
      <c r="H185" s="5">
        <f t="shared" si="106"/>
        <v>0</v>
      </c>
      <c r="I185" s="5">
        <f t="shared" si="106"/>
        <v>0</v>
      </c>
      <c r="J185" s="5">
        <f t="shared" si="106"/>
        <v>340710</v>
      </c>
      <c r="K185" s="5">
        <f t="shared" si="106"/>
        <v>-85660.84000000003</v>
      </c>
      <c r="L185" s="5">
        <f t="shared" si="106"/>
        <v>0</v>
      </c>
      <c r="M185" s="5">
        <f t="shared" si="106"/>
        <v>0</v>
      </c>
      <c r="N185" s="5">
        <f t="shared" si="106"/>
        <v>-85660.84000000003</v>
      </c>
      <c r="O185" s="6">
        <f t="shared" si="71"/>
        <v>79.9093108712594</v>
      </c>
      <c r="P185" s="50"/>
    </row>
    <row r="186" spans="1:15" s="1" customFormat="1" ht="44.25" customHeight="1" outlineLevel="5">
      <c r="A186" s="3" t="s">
        <v>256</v>
      </c>
      <c r="B186" s="4" t="s">
        <v>257</v>
      </c>
      <c r="C186" s="5">
        <f aca="true" t="shared" si="107" ref="C186:N186">SUM(C187)</f>
        <v>426370.84</v>
      </c>
      <c r="D186" s="5">
        <f t="shared" si="107"/>
        <v>0</v>
      </c>
      <c r="E186" s="5">
        <f t="shared" si="107"/>
        <v>0</v>
      </c>
      <c r="F186" s="5">
        <f t="shared" si="107"/>
        <v>426370.84</v>
      </c>
      <c r="G186" s="5">
        <f t="shared" si="107"/>
        <v>340710</v>
      </c>
      <c r="H186" s="5">
        <f t="shared" si="107"/>
        <v>0</v>
      </c>
      <c r="I186" s="5">
        <f t="shared" si="107"/>
        <v>0</v>
      </c>
      <c r="J186" s="5">
        <f t="shared" si="107"/>
        <v>340710</v>
      </c>
      <c r="K186" s="5">
        <f t="shared" si="107"/>
        <v>-85660.84000000003</v>
      </c>
      <c r="L186" s="5">
        <f t="shared" si="107"/>
        <v>0</v>
      </c>
      <c r="M186" s="5">
        <f t="shared" si="107"/>
        <v>0</v>
      </c>
      <c r="N186" s="5">
        <f t="shared" si="107"/>
        <v>-85660.84000000003</v>
      </c>
      <c r="O186" s="6">
        <f t="shared" si="71"/>
        <v>79.9093108712594</v>
      </c>
    </row>
    <row r="187" spans="1:15" s="1" customFormat="1" ht="31.5" customHeight="1" outlineLevel="5">
      <c r="A187" s="7" t="s">
        <v>258</v>
      </c>
      <c r="B187" s="8" t="s">
        <v>259</v>
      </c>
      <c r="C187" s="9">
        <f>SUM(C188:C189)</f>
        <v>426370.84</v>
      </c>
      <c r="D187" s="9">
        <f>SUM(D188:D189)</f>
        <v>0</v>
      </c>
      <c r="E187" s="9">
        <f>SUM(E188:E189)</f>
        <v>0</v>
      </c>
      <c r="F187" s="9">
        <f>SUM(F188:F189)</f>
        <v>426370.84</v>
      </c>
      <c r="G187" s="9">
        <f aca="true" t="shared" si="108" ref="G187:N187">SUM(G188:G189)</f>
        <v>340710</v>
      </c>
      <c r="H187" s="9">
        <f t="shared" si="108"/>
        <v>0</v>
      </c>
      <c r="I187" s="9">
        <f t="shared" si="108"/>
        <v>0</v>
      </c>
      <c r="J187" s="9">
        <f t="shared" si="108"/>
        <v>340710</v>
      </c>
      <c r="K187" s="9">
        <f t="shared" si="108"/>
        <v>-85660.84000000003</v>
      </c>
      <c r="L187" s="9">
        <f t="shared" si="108"/>
        <v>0</v>
      </c>
      <c r="M187" s="9">
        <f t="shared" si="108"/>
        <v>0</v>
      </c>
      <c r="N187" s="9">
        <f t="shared" si="108"/>
        <v>-85660.84000000003</v>
      </c>
      <c r="O187" s="10">
        <f t="shared" si="71"/>
        <v>79.9093108712594</v>
      </c>
    </row>
    <row r="188" spans="1:15" s="1" customFormat="1" ht="31.5" customHeight="1" outlineLevel="5">
      <c r="A188" s="7" t="s">
        <v>260</v>
      </c>
      <c r="B188" s="11" t="s">
        <v>261</v>
      </c>
      <c r="C188" s="9">
        <f>SUM(D188:F188)</f>
        <v>9000</v>
      </c>
      <c r="D188" s="9"/>
      <c r="E188" s="9"/>
      <c r="F188" s="9">
        <v>9000</v>
      </c>
      <c r="G188" s="9">
        <f>SUM(H188:J188)</f>
        <v>5000</v>
      </c>
      <c r="H188" s="9"/>
      <c r="I188" s="9"/>
      <c r="J188" s="9">
        <v>5000</v>
      </c>
      <c r="K188" s="9">
        <f>SUM(L188:N188)</f>
        <v>-4000</v>
      </c>
      <c r="L188" s="9">
        <f aca="true" t="shared" si="109" ref="L188:N189">SUM(H188-D188)</f>
        <v>0</v>
      </c>
      <c r="M188" s="9">
        <f t="shared" si="109"/>
        <v>0</v>
      </c>
      <c r="N188" s="9">
        <f t="shared" si="109"/>
        <v>-4000</v>
      </c>
      <c r="O188" s="10">
        <f t="shared" si="71"/>
        <v>55.55555555555556</v>
      </c>
    </row>
    <row r="189" spans="1:15" s="1" customFormat="1" ht="33.75" customHeight="1" outlineLevel="5">
      <c r="A189" s="7" t="s">
        <v>262</v>
      </c>
      <c r="B189" s="11" t="s">
        <v>263</v>
      </c>
      <c r="C189" s="9">
        <f>SUM(D189:F189)</f>
        <v>417370.84</v>
      </c>
      <c r="D189" s="9"/>
      <c r="E189" s="9"/>
      <c r="F189" s="9">
        <v>417370.84</v>
      </c>
      <c r="G189" s="9">
        <f>SUM(H189:J189)</f>
        <v>335710</v>
      </c>
      <c r="H189" s="9"/>
      <c r="I189" s="9"/>
      <c r="J189" s="9">
        <v>335710</v>
      </c>
      <c r="K189" s="9">
        <f>SUM(L189:N189)</f>
        <v>-81660.84000000003</v>
      </c>
      <c r="L189" s="9">
        <f t="shared" si="109"/>
        <v>0</v>
      </c>
      <c r="M189" s="9">
        <f t="shared" si="109"/>
        <v>0</v>
      </c>
      <c r="N189" s="9">
        <f t="shared" si="109"/>
        <v>-81660.84000000003</v>
      </c>
      <c r="O189" s="10">
        <f t="shared" si="71"/>
        <v>80.43446446809747</v>
      </c>
    </row>
    <row r="190" spans="1:16" s="1" customFormat="1" ht="33.75" customHeight="1" outlineLevel="5">
      <c r="A190" s="35" t="s">
        <v>314</v>
      </c>
      <c r="B190" s="36" t="s">
        <v>315</v>
      </c>
      <c r="C190" s="5">
        <f>SUM(C194+C191)</f>
        <v>0</v>
      </c>
      <c r="D190" s="5">
        <f aca="true" t="shared" si="110" ref="D190:N190">SUM(D194+D191)</f>
        <v>0</v>
      </c>
      <c r="E190" s="5">
        <f t="shared" si="110"/>
        <v>0</v>
      </c>
      <c r="F190" s="5">
        <f t="shared" si="110"/>
        <v>0</v>
      </c>
      <c r="G190" s="5">
        <f t="shared" si="110"/>
        <v>1122853.0899999999</v>
      </c>
      <c r="H190" s="5">
        <f t="shared" si="110"/>
        <v>772805.82</v>
      </c>
      <c r="I190" s="5">
        <f t="shared" si="110"/>
        <v>335487.27</v>
      </c>
      <c r="J190" s="5">
        <f t="shared" si="110"/>
        <v>14560</v>
      </c>
      <c r="K190" s="5">
        <f t="shared" si="110"/>
        <v>1122853.0899999999</v>
      </c>
      <c r="L190" s="5">
        <f t="shared" si="110"/>
        <v>772805.82</v>
      </c>
      <c r="M190" s="5">
        <f t="shared" si="110"/>
        <v>335487.27</v>
      </c>
      <c r="N190" s="5">
        <f t="shared" si="110"/>
        <v>14560</v>
      </c>
      <c r="O190" s="6" t="e">
        <f t="shared" si="71"/>
        <v>#DIV/0!</v>
      </c>
      <c r="P190" s="50"/>
    </row>
    <row r="191" spans="1:16" s="1" customFormat="1" ht="47.25" outlineLevel="5">
      <c r="A191" s="32" t="s">
        <v>406</v>
      </c>
      <c r="B191" s="33" t="s">
        <v>407</v>
      </c>
      <c r="C191" s="5">
        <f>SUM(C192)</f>
        <v>0</v>
      </c>
      <c r="D191" s="5">
        <f aca="true" t="shared" si="111" ref="D191:N192">SUM(D192)</f>
        <v>0</v>
      </c>
      <c r="E191" s="5">
        <f t="shared" si="111"/>
        <v>0</v>
      </c>
      <c r="F191" s="5">
        <f t="shared" si="111"/>
        <v>0</v>
      </c>
      <c r="G191" s="5">
        <f t="shared" si="111"/>
        <v>1054593.0899999999</v>
      </c>
      <c r="H191" s="5">
        <f t="shared" si="111"/>
        <v>772805.82</v>
      </c>
      <c r="I191" s="5">
        <f t="shared" si="111"/>
        <v>281787.27</v>
      </c>
      <c r="J191" s="5">
        <f t="shared" si="111"/>
        <v>0</v>
      </c>
      <c r="K191" s="5">
        <f t="shared" si="111"/>
        <v>1054593.0899999999</v>
      </c>
      <c r="L191" s="5">
        <f t="shared" si="111"/>
        <v>772805.82</v>
      </c>
      <c r="M191" s="5">
        <f t="shared" si="111"/>
        <v>281787.27</v>
      </c>
      <c r="N191" s="5">
        <f t="shared" si="111"/>
        <v>0</v>
      </c>
      <c r="O191" s="6" t="e">
        <f t="shared" si="71"/>
        <v>#DIV/0!</v>
      </c>
      <c r="P191" s="50"/>
    </row>
    <row r="192" spans="1:16" s="1" customFormat="1" ht="63" outlineLevel="5">
      <c r="A192" s="85" t="s">
        <v>408</v>
      </c>
      <c r="B192" s="86" t="s">
        <v>409</v>
      </c>
      <c r="C192" s="5">
        <f>SUM(C193)</f>
        <v>0</v>
      </c>
      <c r="D192" s="5">
        <f t="shared" si="111"/>
        <v>0</v>
      </c>
      <c r="E192" s="5">
        <f t="shared" si="111"/>
        <v>0</v>
      </c>
      <c r="F192" s="5">
        <f t="shared" si="111"/>
        <v>0</v>
      </c>
      <c r="G192" s="5">
        <f t="shared" si="111"/>
        <v>1054593.0899999999</v>
      </c>
      <c r="H192" s="5">
        <f t="shared" si="111"/>
        <v>772805.82</v>
      </c>
      <c r="I192" s="5">
        <f t="shared" si="111"/>
        <v>281787.27</v>
      </c>
      <c r="J192" s="5">
        <f t="shared" si="111"/>
        <v>0</v>
      </c>
      <c r="K192" s="5">
        <f t="shared" si="111"/>
        <v>1054593.0899999999</v>
      </c>
      <c r="L192" s="5">
        <f t="shared" si="111"/>
        <v>772805.82</v>
      </c>
      <c r="M192" s="5">
        <f t="shared" si="111"/>
        <v>281787.27</v>
      </c>
      <c r="N192" s="5">
        <f t="shared" si="111"/>
        <v>0</v>
      </c>
      <c r="O192" s="6" t="e">
        <f t="shared" si="71"/>
        <v>#DIV/0!</v>
      </c>
      <c r="P192" s="50"/>
    </row>
    <row r="193" spans="1:16" s="1" customFormat="1" ht="78.75" outlineLevel="5">
      <c r="A193" s="79" t="s">
        <v>410</v>
      </c>
      <c r="B193" s="87" t="s">
        <v>411</v>
      </c>
      <c r="C193" s="9">
        <f>SUM(D193:F193)</f>
        <v>0</v>
      </c>
      <c r="D193" s="9"/>
      <c r="E193" s="9"/>
      <c r="F193" s="9"/>
      <c r="G193" s="9">
        <f>SUM(H193:J193)</f>
        <v>1054593.0899999999</v>
      </c>
      <c r="H193" s="9">
        <v>772805.82</v>
      </c>
      <c r="I193" s="9">
        <v>281787.27</v>
      </c>
      <c r="J193" s="9"/>
      <c r="K193" s="9">
        <f>SUM(L193:N193)</f>
        <v>1054593.0899999999</v>
      </c>
      <c r="L193" s="9">
        <f>SUM(H193-D193)</f>
        <v>772805.82</v>
      </c>
      <c r="M193" s="9">
        <f>SUM(I193-E193)</f>
        <v>281787.27</v>
      </c>
      <c r="N193" s="9">
        <f>SUM(J193-F193)</f>
        <v>0</v>
      </c>
      <c r="O193" s="6" t="e">
        <f t="shared" si="71"/>
        <v>#DIV/0!</v>
      </c>
      <c r="P193" s="50"/>
    </row>
    <row r="194" spans="1:15" s="1" customFormat="1" ht="33.75" customHeight="1" outlineLevel="5">
      <c r="A194" s="37" t="s">
        <v>316</v>
      </c>
      <c r="B194" s="38" t="s">
        <v>317</v>
      </c>
      <c r="C194" s="5">
        <f>SUM(C195)</f>
        <v>0</v>
      </c>
      <c r="D194" s="5">
        <f aca="true" t="shared" si="112" ref="D194:N194">SUM(D195)</f>
        <v>0</v>
      </c>
      <c r="E194" s="5">
        <f t="shared" si="112"/>
        <v>0</v>
      </c>
      <c r="F194" s="5">
        <f t="shared" si="112"/>
        <v>0</v>
      </c>
      <c r="G194" s="5">
        <f t="shared" si="112"/>
        <v>68260</v>
      </c>
      <c r="H194" s="5">
        <f t="shared" si="112"/>
        <v>0</v>
      </c>
      <c r="I194" s="5">
        <f t="shared" si="112"/>
        <v>53700</v>
      </c>
      <c r="J194" s="5">
        <f t="shared" si="112"/>
        <v>14560</v>
      </c>
      <c r="K194" s="5">
        <f t="shared" si="112"/>
        <v>68260</v>
      </c>
      <c r="L194" s="5">
        <f t="shared" si="112"/>
        <v>0</v>
      </c>
      <c r="M194" s="5">
        <f t="shared" si="112"/>
        <v>53700</v>
      </c>
      <c r="N194" s="5">
        <f t="shared" si="112"/>
        <v>14560</v>
      </c>
      <c r="O194" s="6" t="e">
        <f t="shared" si="71"/>
        <v>#DIV/0!</v>
      </c>
    </row>
    <row r="195" spans="1:15" s="1" customFormat="1" ht="33.75" customHeight="1" outlineLevel="5">
      <c r="A195" s="37" t="s">
        <v>318</v>
      </c>
      <c r="B195" s="38" t="s">
        <v>319</v>
      </c>
      <c r="C195" s="5">
        <f>SUM(C196:C197)</f>
        <v>0</v>
      </c>
      <c r="D195" s="5">
        <f aca="true" t="shared" si="113" ref="D195:N195">SUM(D196:D197)</f>
        <v>0</v>
      </c>
      <c r="E195" s="5">
        <f t="shared" si="113"/>
        <v>0</v>
      </c>
      <c r="F195" s="5">
        <f t="shared" si="113"/>
        <v>0</v>
      </c>
      <c r="G195" s="5">
        <f t="shared" si="113"/>
        <v>68260</v>
      </c>
      <c r="H195" s="5">
        <f t="shared" si="113"/>
        <v>0</v>
      </c>
      <c r="I195" s="5">
        <f t="shared" si="113"/>
        <v>53700</v>
      </c>
      <c r="J195" s="5">
        <f t="shared" si="113"/>
        <v>14560</v>
      </c>
      <c r="K195" s="5">
        <f t="shared" si="113"/>
        <v>68260</v>
      </c>
      <c r="L195" s="5">
        <f t="shared" si="113"/>
        <v>0</v>
      </c>
      <c r="M195" s="5">
        <f t="shared" si="113"/>
        <v>53700</v>
      </c>
      <c r="N195" s="5">
        <f t="shared" si="113"/>
        <v>14560</v>
      </c>
      <c r="O195" s="6" t="e">
        <f t="shared" si="71"/>
        <v>#DIV/0!</v>
      </c>
    </row>
    <row r="196" spans="1:15" s="1" customFormat="1" ht="33.75" customHeight="1" outlineLevel="5">
      <c r="A196" s="81" t="s">
        <v>320</v>
      </c>
      <c r="B196" s="82" t="s">
        <v>321</v>
      </c>
      <c r="C196" s="9">
        <f>SUM(D196:F196)</f>
        <v>0</v>
      </c>
      <c r="D196" s="9"/>
      <c r="E196" s="9"/>
      <c r="F196" s="9"/>
      <c r="G196" s="9">
        <f>SUM(H196:J196)</f>
        <v>14560</v>
      </c>
      <c r="H196" s="9"/>
      <c r="I196" s="9"/>
      <c r="J196" s="9">
        <v>14560</v>
      </c>
      <c r="K196" s="9">
        <f>SUM(L196:N196)</f>
        <v>14560</v>
      </c>
      <c r="L196" s="9">
        <f>SUM(H196-D196)</f>
        <v>0</v>
      </c>
      <c r="M196" s="9">
        <f>SUM(I196-E196)</f>
        <v>0</v>
      </c>
      <c r="N196" s="9">
        <f>SUM(J196-F196)</f>
        <v>14560</v>
      </c>
      <c r="O196" s="10" t="e">
        <f>SUM(G196/C196)*100</f>
        <v>#DIV/0!</v>
      </c>
    </row>
    <row r="197" spans="1:15" s="1" customFormat="1" ht="204.75" outlineLevel="5">
      <c r="A197" s="39" t="s">
        <v>404</v>
      </c>
      <c r="B197" s="40" t="s">
        <v>405</v>
      </c>
      <c r="C197" s="9">
        <f>SUM(D197:F197)</f>
        <v>0</v>
      </c>
      <c r="D197" s="9"/>
      <c r="E197" s="9"/>
      <c r="F197" s="9"/>
      <c r="G197" s="9">
        <f>SUM(H197:J197)</f>
        <v>53700</v>
      </c>
      <c r="H197" s="9"/>
      <c r="I197" s="9">
        <v>53700</v>
      </c>
      <c r="J197" s="9"/>
      <c r="K197" s="9">
        <f>SUM(L197:N197)</f>
        <v>53700</v>
      </c>
      <c r="L197" s="9">
        <f>SUM(H197-D197)</f>
        <v>0</v>
      </c>
      <c r="M197" s="9">
        <f>SUM(I197-E197)</f>
        <v>53700</v>
      </c>
      <c r="N197" s="9"/>
      <c r="O197" s="10" t="e">
        <f>SUM(G197/C197)*100</f>
        <v>#DIV/0!</v>
      </c>
    </row>
    <row r="198" spans="1:16" s="1" customFormat="1" ht="22.5" customHeight="1" outlineLevel="5">
      <c r="A198" s="83" t="s">
        <v>264</v>
      </c>
      <c r="B198" s="84"/>
      <c r="C198" s="20">
        <f>SUM(C8+C69+C102+C107+C121+C127+C137+C141+C170+C181+C185+C190+C84+C88)</f>
        <v>272930743.13</v>
      </c>
      <c r="D198" s="20">
        <f>SUM(D8+D69+D102+D107+D121+D127+D137+D141+D170+D181+D185+D190+D84+D88)</f>
        <v>141112870.79999998</v>
      </c>
      <c r="E198" s="20">
        <f>SUM(E8+E69+E102+E107+E121+E127+E137+E141+E170+E181+E185+E190+E84+E88)</f>
        <v>64565728.4</v>
      </c>
      <c r="F198" s="20">
        <f>SUM(F8+F69+F102+F107+F121+F127+F137+F141+F170+F181+F185+F190+F84+F88)</f>
        <v>67252143.93</v>
      </c>
      <c r="G198" s="20">
        <f>SUM(G8+G69+G102+G107+G121+G127+G137+G141+G170+G181+G185+G190+G84+G88)</f>
        <v>129530377.52999996</v>
      </c>
      <c r="H198" s="20">
        <f>SUM(H8+H69+H102+H107+H121+H127+H137+H141+H170+H181+H185+H190+H84+H88)</f>
        <v>5139713.2700000005</v>
      </c>
      <c r="I198" s="20">
        <f>SUM(I8+I69+I102+I107+I121+I127+I137+I141+I170+I181+I185+I190+I84+I88)</f>
        <v>56899766.5</v>
      </c>
      <c r="J198" s="20">
        <f>SUM(J8+J69+J102+J107+J121+J127+J137+J141+J170+J181+J185+J190+J84+J88)</f>
        <v>67490897.76000002</v>
      </c>
      <c r="K198" s="20">
        <f>SUM(K8+K69+K102+K107+K121+K127+K137+K141+K170+K181+K185+K190+K84+K88)</f>
        <v>-143400365.59999996</v>
      </c>
      <c r="L198" s="20">
        <f>SUM(L8+L69+L102+L107+L121+L127+L137+L141+L170+L181+L185+L190+L84+L88)</f>
        <v>-135973157.53</v>
      </c>
      <c r="M198" s="20">
        <f>SUM(M8+M69+M102+M107+M121+M127+M137+M141+M170+M181+M185+M190+M84+M88)</f>
        <v>-7665961.9</v>
      </c>
      <c r="N198" s="20">
        <f>SUM(N8+N69+N102+N107+N121+N127+N137+N141+N170+N181+N185+N190+N84+N88)</f>
        <v>238753.83000000016</v>
      </c>
      <c r="O198" s="6">
        <f t="shared" si="71"/>
        <v>47.45906453942537</v>
      </c>
      <c r="P198" s="50"/>
    </row>
    <row r="199" spans="1:15" s="1" customFormat="1" ht="18.75" customHeight="1" outlineLevel="5">
      <c r="A199" s="21" t="s">
        <v>265</v>
      </c>
      <c r="B199" s="22"/>
      <c r="C199" s="23">
        <f>SUM(C198/C222)*100</f>
        <v>98.66258752902105</v>
      </c>
      <c r="D199" s="23"/>
      <c r="E199" s="23">
        <f>SUM(E198/E222)*100</f>
        <v>98.42182607181665</v>
      </c>
      <c r="F199" s="23">
        <f>SUM(F198/F222)*100</f>
        <v>96.1955850519957</v>
      </c>
      <c r="G199" s="23">
        <f>SUM(G198/G222)*100</f>
        <v>97.40562306411823</v>
      </c>
      <c r="H199" s="23"/>
      <c r="I199" s="23">
        <f>SUM(I198/I222)*100</f>
        <v>96.00038643401653</v>
      </c>
      <c r="J199" s="23">
        <f>SUM(J198/J222)*100</f>
        <v>98.54443651546964</v>
      </c>
      <c r="K199" s="23">
        <f>SUM(K198/K222)*100</f>
        <v>99.82619055665421</v>
      </c>
      <c r="L199" s="23"/>
      <c r="M199" s="23">
        <f>SUM(M198/M222)*100</f>
        <v>121.09232715364178</v>
      </c>
      <c r="N199" s="23">
        <f>SUM(N198/N222)*100</f>
        <v>-16.76523000863009</v>
      </c>
      <c r="O199" s="6">
        <f t="shared" si="71"/>
        <v>98.72599685819804</v>
      </c>
    </row>
    <row r="200" spans="1:16" s="1" customFormat="1" ht="63.75" customHeight="1" outlineLevel="1">
      <c r="A200" s="3" t="s">
        <v>266</v>
      </c>
      <c r="B200" s="4" t="s">
        <v>267</v>
      </c>
      <c r="C200" s="5">
        <f aca="true" t="shared" si="114" ref="C200:N200">SUM(C201)</f>
        <v>3426651.91</v>
      </c>
      <c r="D200" s="5">
        <f t="shared" si="114"/>
        <v>1733.52</v>
      </c>
      <c r="E200" s="5">
        <f t="shared" si="114"/>
        <v>767881.48</v>
      </c>
      <c r="F200" s="5">
        <f t="shared" si="114"/>
        <v>2657036.91</v>
      </c>
      <c r="G200" s="5">
        <f t="shared" si="114"/>
        <v>1713170.46</v>
      </c>
      <c r="H200" s="5">
        <f t="shared" si="114"/>
        <v>82544.42</v>
      </c>
      <c r="I200" s="5">
        <f t="shared" si="114"/>
        <v>720585.02</v>
      </c>
      <c r="J200" s="5">
        <f t="shared" si="114"/>
        <v>910041.02</v>
      </c>
      <c r="K200" s="5">
        <f t="shared" si="114"/>
        <v>-1713481.4499999995</v>
      </c>
      <c r="L200" s="5">
        <f t="shared" si="114"/>
        <v>80810.9</v>
      </c>
      <c r="M200" s="5">
        <f t="shared" si="114"/>
        <v>-47296.45999999998</v>
      </c>
      <c r="N200" s="5">
        <f t="shared" si="114"/>
        <v>-1746995.8899999997</v>
      </c>
      <c r="O200" s="6">
        <f t="shared" si="71"/>
        <v>49.99546218862948</v>
      </c>
      <c r="P200" s="50"/>
    </row>
    <row r="201" spans="1:16" s="1" customFormat="1" ht="15" customHeight="1" outlineLevel="2">
      <c r="A201" s="3" t="s">
        <v>268</v>
      </c>
      <c r="B201" s="4" t="s">
        <v>269</v>
      </c>
      <c r="C201" s="5">
        <f>SUM(C202:C214)</f>
        <v>3426651.91</v>
      </c>
      <c r="D201" s="5">
        <f aca="true" t="shared" si="115" ref="D201:N201">SUM(D202:D214)</f>
        <v>1733.52</v>
      </c>
      <c r="E201" s="5">
        <f t="shared" si="115"/>
        <v>767881.48</v>
      </c>
      <c r="F201" s="5">
        <f t="shared" si="115"/>
        <v>2657036.91</v>
      </c>
      <c r="G201" s="5">
        <f t="shared" si="115"/>
        <v>1713170.46</v>
      </c>
      <c r="H201" s="5">
        <f t="shared" si="115"/>
        <v>82544.42</v>
      </c>
      <c r="I201" s="5">
        <f t="shared" si="115"/>
        <v>720585.02</v>
      </c>
      <c r="J201" s="5">
        <f t="shared" si="115"/>
        <v>910041.02</v>
      </c>
      <c r="K201" s="5">
        <f t="shared" si="115"/>
        <v>-1713481.4499999995</v>
      </c>
      <c r="L201" s="5">
        <f t="shared" si="115"/>
        <v>80810.9</v>
      </c>
      <c r="M201" s="5">
        <f t="shared" si="115"/>
        <v>-47296.45999999998</v>
      </c>
      <c r="N201" s="5">
        <f t="shared" si="115"/>
        <v>-1746995.8899999997</v>
      </c>
      <c r="O201" s="6">
        <f t="shared" si="71"/>
        <v>49.99546218862948</v>
      </c>
      <c r="P201" s="50"/>
    </row>
    <row r="202" spans="1:16" s="1" customFormat="1" ht="15" customHeight="1" outlineLevel="2">
      <c r="A202" s="30" t="s">
        <v>426</v>
      </c>
      <c r="B202" s="31" t="s">
        <v>427</v>
      </c>
      <c r="C202" s="9">
        <f aca="true" t="shared" si="116" ref="C202:C214">SUM(D202:F202)</f>
        <v>99000</v>
      </c>
      <c r="D202" s="5"/>
      <c r="E202" s="5"/>
      <c r="F202" s="9">
        <v>99000</v>
      </c>
      <c r="G202" s="9">
        <f aca="true" t="shared" si="117" ref="G202:G214">SUM(H202:J202)</f>
        <v>0</v>
      </c>
      <c r="H202" s="5"/>
      <c r="I202" s="5"/>
      <c r="J202" s="5"/>
      <c r="K202" s="9">
        <f aca="true" t="shared" si="118" ref="K202:K214">SUM(L202:N202)</f>
        <v>-99000</v>
      </c>
      <c r="L202" s="9">
        <f>SUM(H202-D202)</f>
        <v>0</v>
      </c>
      <c r="M202" s="9">
        <f>SUM(I202-E202)</f>
        <v>0</v>
      </c>
      <c r="N202" s="9">
        <f>SUM(J202-F202)</f>
        <v>-99000</v>
      </c>
      <c r="O202" s="10">
        <f t="shared" si="71"/>
        <v>0</v>
      </c>
      <c r="P202" s="50"/>
    </row>
    <row r="203" spans="1:16" s="1" customFormat="1" ht="300.75" customHeight="1" outlineLevel="2">
      <c r="A203" s="7" t="s">
        <v>270</v>
      </c>
      <c r="B203" s="11" t="s">
        <v>271</v>
      </c>
      <c r="C203" s="9">
        <f t="shared" si="116"/>
        <v>48667.45</v>
      </c>
      <c r="D203" s="9"/>
      <c r="E203" s="9"/>
      <c r="F203" s="9">
        <v>48667.45</v>
      </c>
      <c r="G203" s="9">
        <f t="shared" si="117"/>
        <v>0</v>
      </c>
      <c r="H203" s="9"/>
      <c r="I203" s="9"/>
      <c r="J203" s="9"/>
      <c r="K203" s="9">
        <f t="shared" si="118"/>
        <v>-48667.45</v>
      </c>
      <c r="L203" s="9">
        <f>SUM(H203-D203)</f>
        <v>0</v>
      </c>
      <c r="M203" s="9">
        <f>SUM(I203-E203)</f>
        <v>0</v>
      </c>
      <c r="N203" s="9">
        <f>SUM(J203-F203)</f>
        <v>-48667.45</v>
      </c>
      <c r="O203" s="10">
        <f t="shared" si="71"/>
        <v>0</v>
      </c>
      <c r="P203" s="50"/>
    </row>
    <row r="204" spans="1:16" s="1" customFormat="1" ht="32.25" customHeight="1" outlineLevel="5">
      <c r="A204" s="17" t="s">
        <v>272</v>
      </c>
      <c r="B204" s="18">
        <v>4190002076</v>
      </c>
      <c r="C204" s="9">
        <f t="shared" si="116"/>
        <v>310942.17</v>
      </c>
      <c r="D204" s="9"/>
      <c r="E204" s="9"/>
      <c r="F204" s="9">
        <v>310942.17</v>
      </c>
      <c r="G204" s="9">
        <f t="shared" si="117"/>
        <v>25365</v>
      </c>
      <c r="H204" s="9"/>
      <c r="I204" s="9"/>
      <c r="J204" s="9">
        <v>25365</v>
      </c>
      <c r="K204" s="9">
        <f t="shared" si="118"/>
        <v>-285577.17</v>
      </c>
      <c r="L204" s="9">
        <f aca="true" t="shared" si="119" ref="L204:N214">SUM(H204-D204)</f>
        <v>0</v>
      </c>
      <c r="M204" s="9">
        <f t="shared" si="119"/>
        <v>0</v>
      </c>
      <c r="N204" s="9">
        <f t="shared" si="119"/>
        <v>-285577.17</v>
      </c>
      <c r="O204" s="10">
        <f t="shared" si="71"/>
        <v>8.157465421946467</v>
      </c>
      <c r="P204" s="50"/>
    </row>
    <row r="205" spans="1:16" s="1" customFormat="1" ht="32.25" customHeight="1" outlineLevel="5">
      <c r="A205" s="75" t="s">
        <v>397</v>
      </c>
      <c r="B205" s="31">
        <v>4190002091</v>
      </c>
      <c r="C205" s="9">
        <f t="shared" si="116"/>
        <v>0</v>
      </c>
      <c r="D205" s="9"/>
      <c r="E205" s="9"/>
      <c r="F205" s="9"/>
      <c r="G205" s="9">
        <f t="shared" si="117"/>
        <v>520</v>
      </c>
      <c r="H205" s="9"/>
      <c r="I205" s="9"/>
      <c r="J205" s="9">
        <v>520</v>
      </c>
      <c r="K205" s="9">
        <f t="shared" si="118"/>
        <v>520</v>
      </c>
      <c r="L205" s="9">
        <f t="shared" si="119"/>
        <v>0</v>
      </c>
      <c r="M205" s="9">
        <f t="shared" si="119"/>
        <v>0</v>
      </c>
      <c r="N205" s="9">
        <f t="shared" si="119"/>
        <v>520</v>
      </c>
      <c r="O205" s="10" t="e">
        <f t="shared" si="71"/>
        <v>#DIV/0!</v>
      </c>
      <c r="P205" s="50"/>
    </row>
    <row r="206" spans="1:16" s="1" customFormat="1" ht="49.5" customHeight="1" outlineLevel="5">
      <c r="A206" s="17" t="s">
        <v>273</v>
      </c>
      <c r="B206" s="18" t="s">
        <v>274</v>
      </c>
      <c r="C206" s="9">
        <f t="shared" si="116"/>
        <v>61328.97</v>
      </c>
      <c r="D206" s="9"/>
      <c r="E206" s="9"/>
      <c r="F206" s="9">
        <v>61328.97</v>
      </c>
      <c r="G206" s="9">
        <f t="shared" si="117"/>
        <v>68300.16</v>
      </c>
      <c r="H206" s="9"/>
      <c r="I206" s="9"/>
      <c r="J206" s="9">
        <v>68300.16</v>
      </c>
      <c r="K206" s="9">
        <f t="shared" si="118"/>
        <v>6971.190000000002</v>
      </c>
      <c r="L206" s="9">
        <f t="shared" si="119"/>
        <v>0</v>
      </c>
      <c r="M206" s="9">
        <f t="shared" si="119"/>
        <v>0</v>
      </c>
      <c r="N206" s="9">
        <f t="shared" si="119"/>
        <v>6971.190000000002</v>
      </c>
      <c r="O206" s="10">
        <f t="shared" si="71"/>
        <v>111.36687930679416</v>
      </c>
      <c r="P206" s="50"/>
    </row>
    <row r="207" spans="1:16" s="1" customFormat="1" ht="49.5" customHeight="1" outlineLevel="5">
      <c r="A207" s="30" t="s">
        <v>358</v>
      </c>
      <c r="B207" s="31" t="s">
        <v>359</v>
      </c>
      <c r="C207" s="9">
        <f t="shared" si="116"/>
        <v>901220.29</v>
      </c>
      <c r="D207" s="9"/>
      <c r="E207" s="9"/>
      <c r="F207" s="9">
        <v>901220.29</v>
      </c>
      <c r="G207" s="9">
        <f t="shared" si="117"/>
        <v>31044</v>
      </c>
      <c r="H207" s="9"/>
      <c r="I207" s="9"/>
      <c r="J207" s="9">
        <v>31044</v>
      </c>
      <c r="K207" s="9">
        <f t="shared" si="118"/>
        <v>-870176.29</v>
      </c>
      <c r="L207" s="9">
        <f t="shared" si="119"/>
        <v>0</v>
      </c>
      <c r="M207" s="9">
        <f t="shared" si="119"/>
        <v>0</v>
      </c>
      <c r="N207" s="9">
        <f t="shared" si="119"/>
        <v>-870176.29</v>
      </c>
      <c r="O207" s="10">
        <f t="shared" si="71"/>
        <v>3.444662791602262</v>
      </c>
      <c r="P207" s="50"/>
    </row>
    <row r="208" spans="1:16" s="1" customFormat="1" ht="49.5" customHeight="1" outlineLevel="5">
      <c r="A208" s="30" t="s">
        <v>360</v>
      </c>
      <c r="B208" s="31" t="s">
        <v>361</v>
      </c>
      <c r="C208" s="9">
        <f t="shared" si="116"/>
        <v>250000</v>
      </c>
      <c r="D208" s="9"/>
      <c r="E208" s="9"/>
      <c r="F208" s="9">
        <v>250000</v>
      </c>
      <c r="G208" s="9">
        <f t="shared" si="117"/>
        <v>0</v>
      </c>
      <c r="H208" s="9"/>
      <c r="I208" s="9"/>
      <c r="J208" s="9"/>
      <c r="K208" s="9">
        <f t="shared" si="118"/>
        <v>-250000</v>
      </c>
      <c r="L208" s="9">
        <f t="shared" si="119"/>
        <v>0</v>
      </c>
      <c r="M208" s="9">
        <f t="shared" si="119"/>
        <v>0</v>
      </c>
      <c r="N208" s="9">
        <f t="shared" si="119"/>
        <v>-250000</v>
      </c>
      <c r="O208" s="10">
        <f t="shared" si="71"/>
        <v>0</v>
      </c>
      <c r="P208" s="50"/>
    </row>
    <row r="209" spans="1:16" s="1" customFormat="1" ht="65.25" customHeight="1" outlineLevel="5">
      <c r="A209" s="7" t="s">
        <v>275</v>
      </c>
      <c r="B209" s="8" t="s">
        <v>276</v>
      </c>
      <c r="C209" s="9">
        <f>SUM(D209:F209)</f>
        <v>921059.35</v>
      </c>
      <c r="D209" s="9"/>
      <c r="E209" s="9"/>
      <c r="F209" s="9">
        <v>921059.35</v>
      </c>
      <c r="G209" s="9">
        <f t="shared" si="117"/>
        <v>690000</v>
      </c>
      <c r="H209" s="9"/>
      <c r="I209" s="9"/>
      <c r="J209" s="9">
        <v>690000</v>
      </c>
      <c r="K209" s="9">
        <f t="shared" si="118"/>
        <v>-231059.34999999998</v>
      </c>
      <c r="L209" s="9">
        <f t="shared" si="119"/>
        <v>0</v>
      </c>
      <c r="M209" s="9">
        <f t="shared" si="119"/>
        <v>0</v>
      </c>
      <c r="N209" s="9">
        <f t="shared" si="119"/>
        <v>-231059.34999999998</v>
      </c>
      <c r="O209" s="10">
        <f>SUM(G209/C209)*100</f>
        <v>74.91373927206753</v>
      </c>
      <c r="P209" s="50"/>
    </row>
    <row r="210" spans="1:16" s="1" customFormat="1" ht="65.25" customHeight="1" outlineLevel="5">
      <c r="A210" s="30" t="s">
        <v>362</v>
      </c>
      <c r="B210" s="31" t="s">
        <v>363</v>
      </c>
      <c r="C210" s="9">
        <f>SUM(D210:F210)</f>
        <v>55121.22</v>
      </c>
      <c r="D210" s="9"/>
      <c r="E210" s="9"/>
      <c r="F210" s="9">
        <v>55121.22</v>
      </c>
      <c r="G210" s="9">
        <f t="shared" si="117"/>
        <v>47240.42</v>
      </c>
      <c r="H210" s="9"/>
      <c r="I210" s="9"/>
      <c r="J210" s="9">
        <v>47240.42</v>
      </c>
      <c r="K210" s="9">
        <f t="shared" si="118"/>
        <v>-7880.800000000003</v>
      </c>
      <c r="L210" s="9">
        <f t="shared" si="119"/>
        <v>0</v>
      </c>
      <c r="M210" s="9">
        <f t="shared" si="119"/>
        <v>0</v>
      </c>
      <c r="N210" s="9">
        <f t="shared" si="119"/>
        <v>-7880.800000000003</v>
      </c>
      <c r="O210" s="10">
        <f>SUM(G210/C210)*100</f>
        <v>85.7027837917956</v>
      </c>
      <c r="P210" s="50"/>
    </row>
    <row r="211" spans="1:16" s="1" customFormat="1" ht="94.5" customHeight="1" outlineLevel="5">
      <c r="A211" s="7" t="s">
        <v>277</v>
      </c>
      <c r="B211" s="11" t="s">
        <v>278</v>
      </c>
      <c r="C211" s="9">
        <f t="shared" si="116"/>
        <v>761253.6</v>
      </c>
      <c r="D211" s="9"/>
      <c r="E211" s="9">
        <v>761253.6</v>
      </c>
      <c r="F211" s="9"/>
      <c r="G211" s="9">
        <f>SUM(H211:I211)</f>
        <v>708024</v>
      </c>
      <c r="H211" s="9"/>
      <c r="I211" s="9">
        <v>708024</v>
      </c>
      <c r="J211" s="45"/>
      <c r="K211" s="9">
        <f t="shared" si="118"/>
        <v>-53229.59999999998</v>
      </c>
      <c r="L211" s="9">
        <f t="shared" si="119"/>
        <v>0</v>
      </c>
      <c r="M211" s="9">
        <f t="shared" si="119"/>
        <v>-53229.59999999998</v>
      </c>
      <c r="N211" s="9">
        <f t="shared" si="119"/>
        <v>0</v>
      </c>
      <c r="O211" s="10">
        <f t="shared" si="71"/>
        <v>93.0076389786531</v>
      </c>
      <c r="P211" s="50"/>
    </row>
    <row r="212" spans="1:16" s="1" customFormat="1" ht="47.25" outlineLevel="5">
      <c r="A212" s="30" t="s">
        <v>364</v>
      </c>
      <c r="B212" s="31" t="s">
        <v>365</v>
      </c>
      <c r="C212" s="9">
        <f t="shared" si="116"/>
        <v>6497.4</v>
      </c>
      <c r="D212" s="9"/>
      <c r="E212" s="9">
        <v>6497.4</v>
      </c>
      <c r="F212" s="9"/>
      <c r="G212" s="9">
        <f>SUM(H212:I212)</f>
        <v>6348</v>
      </c>
      <c r="H212" s="9"/>
      <c r="I212" s="9">
        <v>6348</v>
      </c>
      <c r="J212" s="45"/>
      <c r="K212" s="9">
        <f t="shared" si="118"/>
        <v>-149.39999999999964</v>
      </c>
      <c r="L212" s="9">
        <f t="shared" si="119"/>
        <v>0</v>
      </c>
      <c r="M212" s="9">
        <f t="shared" si="119"/>
        <v>-149.39999999999964</v>
      </c>
      <c r="N212" s="9">
        <f t="shared" si="119"/>
        <v>0</v>
      </c>
      <c r="O212" s="10">
        <f t="shared" si="71"/>
        <v>97.70061870902208</v>
      </c>
      <c r="P212" s="50"/>
    </row>
    <row r="213" spans="1:16" s="1" customFormat="1" ht="94.5" outlineLevel="5">
      <c r="A213" s="30" t="s">
        <v>366</v>
      </c>
      <c r="B213" s="31" t="s">
        <v>367</v>
      </c>
      <c r="C213" s="9">
        <f t="shared" si="116"/>
        <v>1882.83</v>
      </c>
      <c r="D213" s="9">
        <v>1733.52</v>
      </c>
      <c r="E213" s="9">
        <v>130.48</v>
      </c>
      <c r="F213" s="9">
        <v>18.83</v>
      </c>
      <c r="G213" s="9">
        <f>SUM(H213:J213)</f>
        <v>93428.88</v>
      </c>
      <c r="H213" s="9">
        <v>82544.42</v>
      </c>
      <c r="I213" s="9">
        <v>6213.02</v>
      </c>
      <c r="J213" s="46">
        <v>4671.44</v>
      </c>
      <c r="K213" s="9">
        <f t="shared" si="118"/>
        <v>91546.05</v>
      </c>
      <c r="L213" s="9">
        <f>SUM(H213-D213)</f>
        <v>80810.9</v>
      </c>
      <c r="M213" s="9">
        <f t="shared" si="119"/>
        <v>6082.540000000001</v>
      </c>
      <c r="N213" s="9">
        <f t="shared" si="119"/>
        <v>4652.61</v>
      </c>
      <c r="O213" s="10">
        <f t="shared" si="71"/>
        <v>4962.151654690015</v>
      </c>
      <c r="P213" s="50"/>
    </row>
    <row r="214" spans="1:16" s="1" customFormat="1" ht="62.25" customHeight="1" outlineLevel="5">
      <c r="A214" s="7" t="s">
        <v>279</v>
      </c>
      <c r="B214" s="11" t="s">
        <v>280</v>
      </c>
      <c r="C214" s="9">
        <f t="shared" si="116"/>
        <v>9678.63</v>
      </c>
      <c r="D214" s="9"/>
      <c r="E214" s="9"/>
      <c r="F214" s="9">
        <v>9678.63</v>
      </c>
      <c r="G214" s="9">
        <f t="shared" si="117"/>
        <v>42900</v>
      </c>
      <c r="H214" s="9"/>
      <c r="I214" s="9"/>
      <c r="J214" s="9">
        <v>42900</v>
      </c>
      <c r="K214" s="9">
        <f t="shared" si="118"/>
        <v>33221.37</v>
      </c>
      <c r="L214" s="9">
        <f t="shared" si="119"/>
        <v>0</v>
      </c>
      <c r="M214" s="9">
        <f>SUM(I214-E214)</f>
        <v>0</v>
      </c>
      <c r="N214" s="9">
        <f>SUM(J214-F214)</f>
        <v>33221.37</v>
      </c>
      <c r="O214" s="10">
        <f t="shared" si="71"/>
        <v>443.2445501067817</v>
      </c>
      <c r="P214" s="50"/>
    </row>
    <row r="215" spans="1:15" s="1" customFormat="1" ht="35.25" customHeight="1" outlineLevel="5">
      <c r="A215" s="3" t="s">
        <v>281</v>
      </c>
      <c r="B215" s="14" t="s">
        <v>282</v>
      </c>
      <c r="C215" s="5">
        <f aca="true" t="shared" si="120" ref="C215:N215">SUM(C216)</f>
        <v>2920</v>
      </c>
      <c r="D215" s="5">
        <f t="shared" si="120"/>
        <v>2920</v>
      </c>
      <c r="E215" s="5">
        <f t="shared" si="120"/>
        <v>0</v>
      </c>
      <c r="F215" s="5">
        <f t="shared" si="120"/>
        <v>0</v>
      </c>
      <c r="G215" s="5">
        <f t="shared" si="120"/>
        <v>0</v>
      </c>
      <c r="H215" s="5">
        <f t="shared" si="120"/>
        <v>0</v>
      </c>
      <c r="I215" s="5">
        <f t="shared" si="120"/>
        <v>0</v>
      </c>
      <c r="J215" s="5">
        <f t="shared" si="120"/>
        <v>0</v>
      </c>
      <c r="K215" s="5">
        <f t="shared" si="120"/>
        <v>-2920</v>
      </c>
      <c r="L215" s="5">
        <f t="shared" si="120"/>
        <v>-2920</v>
      </c>
      <c r="M215" s="5">
        <f t="shared" si="120"/>
        <v>0</v>
      </c>
      <c r="N215" s="5">
        <f t="shared" si="120"/>
        <v>0</v>
      </c>
      <c r="O215" s="6">
        <f t="shared" si="71"/>
        <v>0</v>
      </c>
    </row>
    <row r="216" spans="1:15" s="1" customFormat="1" ht="21" customHeight="1" outlineLevel="5">
      <c r="A216" s="3" t="s">
        <v>268</v>
      </c>
      <c r="B216" s="14" t="s">
        <v>283</v>
      </c>
      <c r="C216" s="5">
        <f aca="true" t="shared" si="121" ref="C216:N216">SUM(C217)</f>
        <v>2920</v>
      </c>
      <c r="D216" s="5">
        <f t="shared" si="121"/>
        <v>2920</v>
      </c>
      <c r="E216" s="5">
        <f t="shared" si="121"/>
        <v>0</v>
      </c>
      <c r="F216" s="5">
        <f t="shared" si="121"/>
        <v>0</v>
      </c>
      <c r="G216" s="5">
        <f t="shared" si="121"/>
        <v>0</v>
      </c>
      <c r="H216" s="5">
        <f t="shared" si="121"/>
        <v>0</v>
      </c>
      <c r="I216" s="5">
        <f t="shared" si="121"/>
        <v>0</v>
      </c>
      <c r="J216" s="5">
        <f t="shared" si="121"/>
        <v>0</v>
      </c>
      <c r="K216" s="5">
        <f t="shared" si="121"/>
        <v>-2920</v>
      </c>
      <c r="L216" s="5">
        <f t="shared" si="121"/>
        <v>-2920</v>
      </c>
      <c r="M216" s="5">
        <f t="shared" si="121"/>
        <v>0</v>
      </c>
      <c r="N216" s="5">
        <f t="shared" si="121"/>
        <v>0</v>
      </c>
      <c r="O216" s="6">
        <f t="shared" si="71"/>
        <v>0</v>
      </c>
    </row>
    <row r="217" spans="1:15" s="1" customFormat="1" ht="80.25" customHeight="1" outlineLevel="5">
      <c r="A217" s="7" t="s">
        <v>284</v>
      </c>
      <c r="B217" s="11" t="s">
        <v>285</v>
      </c>
      <c r="C217" s="9">
        <f>SUM(D217:F217)</f>
        <v>2920</v>
      </c>
      <c r="D217" s="9">
        <v>2920</v>
      </c>
      <c r="E217" s="9"/>
      <c r="F217" s="9"/>
      <c r="G217" s="9">
        <f>SUM(H217:J217)</f>
        <v>0</v>
      </c>
      <c r="H217" s="9"/>
      <c r="I217" s="9"/>
      <c r="J217" s="9"/>
      <c r="K217" s="9">
        <f>SUM(L217:N217)</f>
        <v>-2920</v>
      </c>
      <c r="L217" s="9">
        <f>SUM(H217-D217)</f>
        <v>-2920</v>
      </c>
      <c r="M217" s="9">
        <f>SUM(I217-E217)</f>
        <v>0</v>
      </c>
      <c r="N217" s="9">
        <f>SUM(J217-F217)</f>
        <v>0</v>
      </c>
      <c r="O217" s="10">
        <f t="shared" si="71"/>
        <v>0</v>
      </c>
    </row>
    <row r="218" spans="1:15" s="1" customFormat="1" ht="31.5" outlineLevel="5">
      <c r="A218" s="77" t="s">
        <v>398</v>
      </c>
      <c r="B218" s="78" t="s">
        <v>399</v>
      </c>
      <c r="C218" s="5">
        <f>SUM(C219)</f>
        <v>270118</v>
      </c>
      <c r="D218" s="5">
        <f aca="true" t="shared" si="122" ref="D218:N218">SUM(D219)</f>
        <v>0</v>
      </c>
      <c r="E218" s="5">
        <f t="shared" si="122"/>
        <v>267416.82</v>
      </c>
      <c r="F218" s="5">
        <f t="shared" si="122"/>
        <v>2701.18</v>
      </c>
      <c r="G218" s="5">
        <f t="shared" si="122"/>
        <v>1736842.11</v>
      </c>
      <c r="H218" s="5">
        <f t="shared" si="122"/>
        <v>0</v>
      </c>
      <c r="I218" s="5">
        <f t="shared" si="122"/>
        <v>1650000</v>
      </c>
      <c r="J218" s="5">
        <f t="shared" si="122"/>
        <v>86842.11</v>
      </c>
      <c r="K218" s="5">
        <f t="shared" si="122"/>
        <v>1466724.1099999999</v>
      </c>
      <c r="L218" s="5">
        <f t="shared" si="122"/>
        <v>0</v>
      </c>
      <c r="M218" s="5">
        <f t="shared" si="122"/>
        <v>1382583.18</v>
      </c>
      <c r="N218" s="5">
        <f t="shared" si="122"/>
        <v>84140.93000000001</v>
      </c>
      <c r="O218" s="6">
        <f t="shared" si="71"/>
        <v>642.9938434313893</v>
      </c>
    </row>
    <row r="219" spans="1:15" s="1" customFormat="1" ht="15.75" outlineLevel="5">
      <c r="A219" s="77" t="s">
        <v>400</v>
      </c>
      <c r="B219" s="78" t="s">
        <v>401</v>
      </c>
      <c r="C219" s="5">
        <f>SUM(C220)</f>
        <v>270118</v>
      </c>
      <c r="D219" s="5">
        <f aca="true" t="shared" si="123" ref="D219:N219">SUM(D220)</f>
        <v>0</v>
      </c>
      <c r="E219" s="5">
        <f t="shared" si="123"/>
        <v>267416.82</v>
      </c>
      <c r="F219" s="5">
        <f t="shared" si="123"/>
        <v>2701.18</v>
      </c>
      <c r="G219" s="5">
        <f t="shared" si="123"/>
        <v>1736842.11</v>
      </c>
      <c r="H219" s="5">
        <f t="shared" si="123"/>
        <v>0</v>
      </c>
      <c r="I219" s="5">
        <f t="shared" si="123"/>
        <v>1650000</v>
      </c>
      <c r="J219" s="5">
        <f t="shared" si="123"/>
        <v>86842.11</v>
      </c>
      <c r="K219" s="5">
        <f t="shared" si="123"/>
        <v>1466724.1099999999</v>
      </c>
      <c r="L219" s="5">
        <f t="shared" si="123"/>
        <v>0</v>
      </c>
      <c r="M219" s="5">
        <f t="shared" si="123"/>
        <v>1382583.18</v>
      </c>
      <c r="N219" s="5">
        <f t="shared" si="123"/>
        <v>84140.93000000001</v>
      </c>
      <c r="O219" s="6">
        <f t="shared" si="71"/>
        <v>642.9938434313893</v>
      </c>
    </row>
    <row r="220" spans="1:15" s="1" customFormat="1" ht="63" outlineLevel="5">
      <c r="A220" s="79" t="s">
        <v>402</v>
      </c>
      <c r="B220" s="80" t="s">
        <v>403</v>
      </c>
      <c r="C220" s="9">
        <f>SUM(D220:F220)</f>
        <v>270118</v>
      </c>
      <c r="D220" s="9"/>
      <c r="E220" s="9">
        <v>267416.82</v>
      </c>
      <c r="F220" s="9">
        <v>2701.18</v>
      </c>
      <c r="G220" s="9">
        <f>SUM(H220:J220)</f>
        <v>1736842.11</v>
      </c>
      <c r="H220" s="9"/>
      <c r="I220" s="9">
        <v>1650000</v>
      </c>
      <c r="J220" s="9">
        <v>86842.11</v>
      </c>
      <c r="K220" s="9">
        <f>SUM(L220:N220)</f>
        <v>1466724.1099999999</v>
      </c>
      <c r="L220" s="9">
        <f>SUM(H220-D220)</f>
        <v>0</v>
      </c>
      <c r="M220" s="9">
        <f>SUM(I220-E220)</f>
        <v>1382583.18</v>
      </c>
      <c r="N220" s="9">
        <f>SUM(J220-F220)</f>
        <v>84140.93000000001</v>
      </c>
      <c r="O220" s="10">
        <f t="shared" si="71"/>
        <v>642.9938434313893</v>
      </c>
    </row>
    <row r="221" spans="1:16" s="1" customFormat="1" ht="32.25" customHeight="1" outlineLevel="6">
      <c r="A221" s="24" t="s">
        <v>286</v>
      </c>
      <c r="B221" s="25"/>
      <c r="C221" s="5">
        <f>SUM(C200+C215+C218)</f>
        <v>3699689.91</v>
      </c>
      <c r="D221" s="5">
        <f aca="true" t="shared" si="124" ref="D221:N221">SUM(D200+D215+D218)</f>
        <v>4653.52</v>
      </c>
      <c r="E221" s="5">
        <f t="shared" si="124"/>
        <v>1035298.3</v>
      </c>
      <c r="F221" s="5">
        <f t="shared" si="124"/>
        <v>2659738.0900000003</v>
      </c>
      <c r="G221" s="5">
        <f t="shared" si="124"/>
        <v>3450012.5700000003</v>
      </c>
      <c r="H221" s="5">
        <f t="shared" si="124"/>
        <v>82544.42</v>
      </c>
      <c r="I221" s="5">
        <f t="shared" si="124"/>
        <v>2370585.02</v>
      </c>
      <c r="J221" s="5">
        <f t="shared" si="124"/>
        <v>996883.13</v>
      </c>
      <c r="K221" s="5">
        <f t="shared" si="124"/>
        <v>-249677.33999999962</v>
      </c>
      <c r="L221" s="5">
        <f t="shared" si="124"/>
        <v>77890.9</v>
      </c>
      <c r="M221" s="5">
        <f t="shared" si="124"/>
        <v>1335286.72</v>
      </c>
      <c r="N221" s="5">
        <f t="shared" si="124"/>
        <v>-1662854.9599999997</v>
      </c>
      <c r="O221" s="6">
        <f t="shared" si="71"/>
        <v>93.25139819623423</v>
      </c>
      <c r="P221" s="50"/>
    </row>
    <row r="222" spans="1:15" s="1" customFormat="1" ht="16.5" customHeight="1">
      <c r="A222" s="26" t="s">
        <v>287</v>
      </c>
      <c r="B222" s="27"/>
      <c r="C222" s="20">
        <f>SUM(C8+C69+C102+C107+C121+C127+C137+C141+C170+C181+C185+C221+C84+C190+C88)</f>
        <v>276630433.04</v>
      </c>
      <c r="D222" s="20">
        <f>SUM(D8+D69+D102+D107+D121+D127+D137+D141+D170+D181+D185+D221+D84+D190+D88)</f>
        <v>141117524.32</v>
      </c>
      <c r="E222" s="20">
        <f>SUM(E8+E69+E102+E107+E121+E127+E137+E141+E170+E181+E185+E221+E84+E190+E88)</f>
        <v>65601026.699999996</v>
      </c>
      <c r="F222" s="20">
        <f>SUM(F8+F69+F102+F107+F121+F127+F137+F141+F170+F181+F185+F221+F84+F190+F88)</f>
        <v>69911882.02000001</v>
      </c>
      <c r="G222" s="20">
        <f>SUM(G8+G69+G102+G107+G121+G127+G137+G141+G170+G181+G185+G221+G84+G190+G88)</f>
        <v>132980390.09999996</v>
      </c>
      <c r="H222" s="20">
        <f>SUM(H8+H69+H102+H107+H121+H127+H137+H141+H170+H181+H185+H221+H84+H190+H88)</f>
        <v>5222257.69</v>
      </c>
      <c r="I222" s="20">
        <f>SUM(I8+I69+I102+I107+I121+I127+I137+I141+I170+I181+I185+I221+I84+I190+I88)</f>
        <v>59270351.52</v>
      </c>
      <c r="J222" s="20">
        <f>SUM(J8+J69+J102+J107+J121+J127+J137+J141+J170+J181+J185+J221+J84+J190+J88)</f>
        <v>68487780.89000002</v>
      </c>
      <c r="K222" s="20">
        <f>SUM(K8+K69+K102+K107+K121+K127+K137+K141+K170+K181+K185+K221+K84+K190+K88)</f>
        <v>-143650042.93999997</v>
      </c>
      <c r="L222" s="20">
        <f>SUM(L8+L69+L102+L107+L121+L127+L137+L141+L170+L181+L185+L221+L84+L190+L88)</f>
        <v>-135895266.63</v>
      </c>
      <c r="M222" s="20">
        <f>SUM(M8+M69+M102+M107+M121+M127+M137+M141+M170+M181+M185+M221+M84+M190+M88)</f>
        <v>-6330675.18</v>
      </c>
      <c r="N222" s="20">
        <f>SUM(N8+N69+N102+N107+N121+N127+N137+N141+N170+N181+N185+N221+N84+N190+N88)</f>
        <v>-1424101.1299999997</v>
      </c>
      <c r="O222" s="6">
        <f t="shared" si="71"/>
        <v>48.07149692050381</v>
      </c>
    </row>
    <row r="223" spans="1:14" s="1" customFormat="1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6" spans="9:12" ht="15.75">
      <c r="I226" s="50"/>
      <c r="J226" s="50"/>
      <c r="K226" s="50"/>
      <c r="L226" s="50"/>
    </row>
  </sheetData>
  <sheetProtection/>
  <mergeCells count="17"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A198:B198"/>
    <mergeCell ref="D6:F6"/>
    <mergeCell ref="G6:G7"/>
    <mergeCell ref="H6:J6"/>
    <mergeCell ref="K6:K7"/>
    <mergeCell ref="L6:N6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2020-10-12T11:40:03Z</cp:lastPrinted>
  <dcterms:created xsi:type="dcterms:W3CDTF">2019-04-02T07:02:08Z</dcterms:created>
  <dcterms:modified xsi:type="dcterms:W3CDTF">2020-10-12T11:41:23Z</dcterms:modified>
  <cp:category/>
  <cp:version/>
  <cp:contentType/>
  <cp:contentStatus/>
</cp:coreProperties>
</file>