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7 с 16" sheetId="1" r:id="rId1"/>
  </sheets>
  <externalReferences>
    <externalReference r:id="rId4"/>
  </externalReferences>
  <definedNames>
    <definedName name="_xlnm.Print_Titles" localSheetId="0">'17 с 16'!$5:$7</definedName>
  </definedNames>
  <calcPr fullCalcOnLoad="1"/>
</workbook>
</file>

<file path=xl/sharedStrings.xml><?xml version="1.0" encoding="utf-8"?>
<sst xmlns="http://schemas.openxmlformats.org/spreadsheetml/2006/main" count="463" uniqueCount="445">
  <si>
    <t>Аналитические данные о реализации мероприятий муниципальных программ Савинского муниципального района</t>
  </si>
  <si>
    <t>по состоянию на 01.01.2018 год в сравнении с соответсвующим периодом 2016 года</t>
  </si>
  <si>
    <t>Наименование</t>
  </si>
  <si>
    <t>Целевая статья</t>
  </si>
  <si>
    <t>Отклонение</t>
  </si>
  <si>
    <t>Исполнено, руб.</t>
  </si>
  <si>
    <t>в том числе</t>
  </si>
  <si>
    <t>Абсолютная сумма, руб.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</si>
  <si>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</si>
  <si>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</si>
  <si>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</si>
  <si>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</si>
  <si>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</si>
  <si>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</si>
  <si>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</si>
  <si>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</si>
  <si>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</si>
  <si>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</si>
  <si>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  Обеспечение деятельности дошкольных образовательных организаций</t>
  </si>
  <si>
    <t>0110100201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</si>
  <si>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</si>
  <si>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</si>
  <si>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</si>
  <si>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</si>
  <si>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</si>
  <si>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</si>
  <si>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</si>
  <si>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</si>
  <si>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</si>
  <si>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</si>
  <si>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  Обеспечение деятельности муниципальных общеобразовательных организаций</t>
  </si>
  <si>
    <t>0120100202</t>
  </si>
  <si>
    <t xml:space="preserve">              Организация питания обучающихся 1-4 классов муниципальных общеобразовательных организаций</t>
  </si>
  <si>
    <t>0120102003</t>
  </si>
  <si>
    <t xml:space="preserve">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</si>
  <si>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0120150970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</si>
  <si>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</si>
  <si>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</si>
  <si>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</si>
  <si>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</si>
  <si>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</si>
  <si>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01201L0970</t>
  </si>
  <si>
    <t xml:space="preserve">          Основное мероприятие "Строительство школы"</t>
  </si>
  <si>
    <t>0120200000</t>
  </si>
  <si>
    <t xml:space="preserve">    Мероприятия по проекту "Общеобразовательная школа на 700 учащихся в п. Савино Ивановской области"</t>
  </si>
  <si>
    <t>0120202061</t>
  </si>
  <si>
    <t xml:space="preserve">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</si>
  <si>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0120282160</t>
  </si>
  <si>
    <t xml:space="preserve">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помещений), за счет средств местного бюджета</t>
  </si>
  <si>
    <t>01202S2160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</si>
  <si>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</si>
  <si>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</si>
  <si>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</si>
  <si>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</si>
  <si>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  Обеспечение деятельности муниципальных организаций дополнительного образования детей</t>
  </si>
  <si>
    <t>0130100203</t>
  </si>
  <si>
    <t xml:space="preserve">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</si>
  <si>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</si>
  <si>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</si>
  <si>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</si>
  <si>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</si>
  <si>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</si>
  <si>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</si>
  <si>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</si>
  <si>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</si>
  <si>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</si>
  <si>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  Питание детей из многодетных семей в дошкольных образовательных учреждениях</t>
  </si>
  <si>
    <t>0140102008</t>
  </si>
  <si>
    <t xml:space="preserve">              Организация отдыха детей в каникулярное время в части организации двухразового питания в лагерях дневного пребывания</t>
  </si>
  <si>
    <t>0140180190</t>
  </si>
  <si>
    <t xml:space="preserve">  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</si>
  <si>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</si>
  <si>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</si>
  <si>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</si>
  <si>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</si>
  <si>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</si>
  <si>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</si>
  <si>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  Реализация мероприятий по укреплению пожарной безопасности образовательных организаций</t>
  </si>
  <si>
    <t>0150102012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</si>
  <si>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</si>
  <si>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</si>
  <si>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</si>
  <si>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</si>
  <si>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  Трудоустройство и занятость несовершеннолетних граждан</t>
  </si>
  <si>
    <t>0160202016</t>
  </si>
  <si>
    <t xml:space="preserve">        Подпрограмма "Талант"</t>
  </si>
  <si>
    <t>0180000000</t>
  </si>
  <si>
    <t xml:space="preserve">            Основное мероприятие "Выявление и поддержка одаренных детей"</t>
  </si>
  <si>
    <t>0180100000</t>
  </si>
  <si>
    <t xml:space="preserve">                Приобретение грамот и сертификатов</t>
  </si>
  <si>
    <t>0180102020</t>
  </si>
  <si>
    <t xml:space="preserve">       Проведение муниципальных предметных олимпиад школьников, конкурсов, слетов, смотров</t>
  </si>
  <si>
    <t>0180102021</t>
  </si>
  <si>
    <t xml:space="preserve">                Присуждение премии "Золотой фонд земли Савинской"</t>
  </si>
  <si>
    <t>0180109001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</si>
  <si>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</si>
  <si>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</si>
  <si>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</si>
  <si>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</si>
  <si>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</si>
  <si>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</si>
  <si>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</si>
  <si>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</si>
  <si>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"Профессионал"</t>
  </si>
  <si>
    <t>01А0000000</t>
  </si>
  <si>
    <t xml:space="preserve">          Основное мероприятие "Развитие кадрового потенциала"</t>
  </si>
  <si>
    <t>01А0100000</t>
  </si>
  <si>
    <t xml:space="preserve">              Курсовая подготовка, семинары, конференции, консультации</t>
  </si>
  <si>
    <t>01А0102022</t>
  </si>
  <si>
    <t xml:space="preserve">    Проведение районных конкурсов профессионального мастерства</t>
  </si>
  <si>
    <t>01А0102023</t>
  </si>
  <si>
    <t xml:space="preserve">    Поощрение работников к Дню учителя и дошкольного работника</t>
  </si>
  <si>
    <t>01А0107002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</si>
  <si>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</si>
  <si>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</si>
  <si>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</si>
  <si>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</si>
  <si>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</si>
  <si>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</si>
  <si>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</si>
  <si>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</si>
  <si>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  Подпрограмма "Обеспечение жильем молодых семей"</t>
  </si>
  <si>
    <t>0210000000</t>
  </si>
  <si>
    <t xml:space="preserve">            Основное мероприятие "Обеспечение жильем молодых семей"</t>
  </si>
  <si>
    <t>0210100000</t>
  </si>
  <si>
    <t xml:space="preserve">                Мероприятия подпрограммы "Обеспечение жильем молодых семей" федеральной целевой программы "Жилище" на 2015 - 2020 годы</t>
  </si>
  <si>
    <t>0210150200</t>
  </si>
  <si>
    <t xml:space="preserve">                Предоставление социальных выплат молодым семьям на приобретение (строительство) жилого помещения</t>
  </si>
  <si>
    <t>02101L0200</t>
  </si>
  <si>
    <t>02101R0200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</si>
  <si>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</si>
  <si>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</si>
  <si>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"Строительство газораспределительной сети для газификации населенных пунктов"</t>
  </si>
  <si>
    <t>0230200000</t>
  </si>
  <si>
    <t xml:space="preserve">           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</si>
  <si>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0230202033</t>
  </si>
  <si>
    <t xml:space="preserve">    Разработка проектной документации и газификация населенных пунктов, объектов социальной инфраструктуры Ивановской области</t>
  </si>
  <si>
    <t>0230280320</t>
  </si>
  <si>
    <t xml:space="preserve">     Разработка проектной документации и газификация населенных пунктов, объектов социальной инфраструктуры Ивановской области за счет местного бюджета</t>
  </si>
  <si>
    <t>02302S0320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</si>
  <si>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</si>
  <si>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</si>
  <si>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</si>
  <si>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</si>
  <si>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теплоснабжения</t>
  </si>
  <si>
    <t>0240202005</t>
  </si>
  <si>
    <t xml:space="preserve">            Организация водоснабжения и водоотведения</t>
  </si>
  <si>
    <t>0240202006</t>
  </si>
  <si>
    <t xml:space="preserve">      Осуществление полномочий по организации в границах поселения тепло- и водоснабжения населения в пределах полномочий, установленных законодательством Российской Федерации</t>
  </si>
  <si>
    <t>0240208812</t>
  </si>
  <si>
    <t xml:space="preserve">      Подпрограмма "Ремонт и содержание муниципального жилого фонда"</t>
  </si>
  <si>
    <t>0250000000</t>
  </si>
  <si>
    <t xml:space="preserve">          Основное мероприятие "Ремонт и содержание муниципального жилого фонда"</t>
  </si>
  <si>
    <t>0250100000</t>
  </si>
  <si>
    <t xml:space="preserve">            Ремонт и содержание муниципального жилого фонда</t>
  </si>
  <si>
    <t>0250102052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</si>
  <si>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</si>
  <si>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0250102053</t>
  </si>
  <si>
    <t xml:space="preserve"> 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</si>
  <si>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</si>
  <si>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Подпрограмма "Профилактика правонарушений в Савинском муниципальном районе"</t>
  </si>
  <si>
    <t>0310000000</t>
  </si>
  <si>
    <t xml:space="preserve">            Основное мероприятие "Охрана общественного порядка и профилактика правонарушений"</t>
  </si>
  <si>
    <t>0310100000</t>
  </si>
  <si>
    <t xml:space="preserve">     Проведение программных мероприятий, направленных на формирование активной жизненной позиции, профилактику асоциального поведения</t>
  </si>
  <si>
    <t>0310109003</t>
  </si>
  <si>
    <t xml:space="preserve">              Ежегодный мониторинг досуга населения и на его основе обеспечение создания клубных формирований, спортивных секций, кружков для различных граждан</t>
  </si>
  <si>
    <t>0310109004</t>
  </si>
  <si>
    <t xml:space="preserve">      Организация охраны общественного порядка</t>
  </si>
  <si>
    <t>0310109005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</si>
  <si>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</si>
  <si>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</si>
  <si>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</si>
  <si>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</si>
  <si>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</si>
  <si>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</si>
  <si>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</si>
  <si>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</si>
  <si>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</si>
  <si>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</si>
  <si>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</si>
  <si>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</si>
  <si>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</si>
  <si>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</si>
  <si>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</si>
  <si>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</si>
  <si>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</si>
  <si>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</si>
  <si>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Содержание мест захоронения</t>
  </si>
  <si>
    <t>0440102047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</si>
  <si>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</si>
  <si>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</si>
  <si>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</si>
  <si>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</si>
  <si>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</si>
  <si>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</si>
  <si>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</si>
  <si>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</si>
  <si>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</si>
  <si>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</si>
  <si>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</si>
  <si>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</si>
  <si>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</si>
  <si>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</si>
  <si>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</si>
  <si>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</si>
  <si>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</si>
  <si>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</si>
  <si>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</si>
  <si>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</si>
  <si>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</si>
  <si>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</si>
  <si>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</si>
  <si>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</si>
  <si>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</si>
  <si>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Основное мероприятие "Пропаганда семейных ценностей среди молодежи"</t>
  </si>
  <si>
    <t>0620100000</t>
  </si>
  <si>
    <t xml:space="preserve">    Осуществление части полномочий по организации и осуществлению мероприятий по работе с детьми и молодежью в поселении</t>
  </si>
  <si>
    <t>2620108806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</si>
  <si>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</si>
  <si>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</si>
  <si>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</si>
  <si>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</si>
  <si>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Организация целевой подготовки педагогов для работы в муниципальных образовательных организациях</t>
  </si>
  <si>
    <t>0630102002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</si>
  <si>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</si>
  <si>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</si>
  <si>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</si>
  <si>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</si>
  <si>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</si>
  <si>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</si>
  <si>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Организация целевой подготовки педагогов для работы в муниципальных образовательных организациях Ивановской области</t>
  </si>
  <si>
    <t>0630182700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</si>
  <si>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</si>
  <si>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</si>
  <si>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</si>
  <si>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</si>
  <si>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</si>
  <si>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</si>
  <si>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</si>
  <si>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</si>
  <si>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</si>
  <si>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</si>
  <si>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</si>
  <si>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</si>
  <si>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</si>
  <si>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</si>
  <si>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</si>
  <si>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</si>
  <si>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</si>
  <si>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</si>
  <si>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    Ремонт, капитальный ремонт дорог общего пользования местного значения</t>
  </si>
  <si>
    <t>0810102058</t>
  </si>
  <si>
    <t xml:space="preserve">  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</si>
  <si>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</si>
  <si>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  Строительство (реконструкция) автомобильных дорог общего пользования местного значения</t>
  </si>
  <si>
    <t>0810104004</t>
  </si>
  <si>
    <t xml:space="preserve">                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 же капитальный ремонт и ремонт</t>
  </si>
  <si>
    <t>0810180520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</si>
  <si>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</si>
  <si>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</si>
  <si>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</si>
  <si>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</si>
  <si>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</si>
  <si>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</si>
  <si>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</si>
  <si>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</si>
  <si>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</si>
  <si>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</si>
  <si>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  Муниципальная программа Савинского муниципального района "Развитие сельского хозяйства в Савинском муниципальном районе на 2014-2020 годы"</t>
  </si>
  <si>
    <t>0900000000</t>
  </si>
  <si>
    <t xml:space="preserve">        Подпрограмма "Обеспечение деятельности отдела сельского хозяйства и развития сельских территорий администрации Савинского муниципального района"</t>
  </si>
  <si>
    <t>0910000000</t>
  </si>
  <si>
    <t xml:space="preserve">  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</si>
  <si>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0910100000</t>
  </si>
  <si>
    <t xml:space="preserve">                Обеспечение деятельности отдела сельского хозяйства и развития сельских территорий администрации Савинского муниципального района</t>
  </si>
  <si>
    <t>0910100104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</si>
  <si>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</si>
  <si>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</si>
  <si>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</si>
  <si>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</si>
  <si>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</si>
  <si>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</si>
  <si>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</si>
  <si>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</si>
  <si>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</si>
  <si>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</si>
  <si>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</si>
  <si>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</si>
  <si>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</si>
  <si>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</si>
  <si>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</si>
  <si>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</si>
  <si>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</si>
  <si>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</si>
  <si>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</si>
  <si>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</si>
  <si>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</si>
  <si>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</si>
  <si>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</si>
  <si>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</si>
  <si>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</si>
  <si>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</si>
  <si>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</si>
  <si>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</si>
  <si>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    Обслуживание сайта Савинского муниципального района</t>
  </si>
  <si>
    <t>1130102063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</si>
  <si>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</si>
  <si>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</si>
  <si>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</si>
  <si>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</si>
  <si>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</si>
  <si>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</si>
  <si>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</si>
  <si>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</si>
  <si>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</si>
  <si>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</si>
  <si>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</si>
  <si>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</si>
  <si>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</si>
  <si>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</si>
  <si>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</si>
  <si>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</si>
  <si>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</si>
  <si>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</si>
  <si>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</si>
  <si>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  Приобретение ценных подарков</t>
  </si>
  <si>
    <t>1150102068</t>
  </si>
  <si>
    <t xml:space="preserve">              Выплата вознаграждений</t>
  </si>
  <si>
    <t>1150107007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</si>
  <si>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</si>
  <si>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</si>
  <si>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</si>
  <si>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</si>
  <si>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  Обеспечение деятельности главы Савинского муниципального района</t>
  </si>
  <si>
    <t>1160100101</t>
  </si>
  <si>
    <t>1160200000</t>
  </si>
  <si>
    <t xml:space="preserve">              Обеспечение деятельности администрации Савинского муниципального района</t>
  </si>
  <si>
    <t>1160200102</t>
  </si>
  <si>
    <t xml:space="preserve">                Осуществление полномочий по организации и осуществлению муниципального внешнего финансового контроля</t>
  </si>
  <si>
    <t>1160208801</t>
  </si>
  <si>
    <t xml:space="preserve">                Осуществление полномочий по организации и осуществлению муниципального внутреннего финансового контроля</t>
  </si>
  <si>
    <t>1160208802</t>
  </si>
  <si>
    <t xml:space="preserve">                Осуществление полномочий в области градостроительной деятельности</t>
  </si>
  <si>
    <t>1160208803</t>
  </si>
  <si>
    <t xml:space="preserve">                Осуществление полномочий по организации и осуществлению муниципального жилищного контроля</t>
  </si>
  <si>
    <t>1160208804</t>
  </si>
  <si>
    <t xml:space="preserve">            Основное мероприятие "Энергосбережение и повышение энергетической эффективности"</t>
  </si>
  <si>
    <t>1160300000</t>
  </si>
  <si>
    <t xml:space="preserve">                Реализация комплекса энергосберегающих мероприятий для снижения расходов топливно-энергетических ресурсов</t>
  </si>
  <si>
    <t>1160302069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</si>
  <si>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</si>
  <si>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</si>
  <si>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</si>
  <si>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</si>
  <si>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</si>
  <si>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</si>
  <si>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</si>
  <si>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</si>
  <si>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</si>
  <si>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</si>
  <si>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</si>
  <si>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</si>
  <si>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</si>
  <si>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</si>
  <si>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</si>
  <si>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</si>
  <si>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  Формирование земельных участков для исполнения полномочий Савинского муниципального района</t>
  </si>
  <si>
    <t>1220102072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</si>
  <si>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</si>
  <si>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</si>
  <si>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</si>
  <si>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</si>
  <si>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</si>
  <si>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</si>
  <si>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</si>
  <si>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</si>
  <si>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Изготовление рекламной продукции</t>
  </si>
  <si>
    <t>1510102080</t>
  </si>
  <si>
    <t xml:space="preserve">     Разработка и создание имиджевого туристического продукта</t>
  </si>
  <si>
    <t>1510102083</t>
  </si>
  <si>
    <t xml:space="preserve">    Организация и проведение событийных мероприятий, направленных на популяризацию туристической привлекательности Савинского муниципального района</t>
  </si>
  <si>
    <t>1510102084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</si>
  <si>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</si>
  <si>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</si>
  <si>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</si>
  <si>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</si>
  <si>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Основное мероприятие "Совершенствование охраны труда"</t>
  </si>
  <si>
    <t>1610100000</t>
  </si>
  <si>
    <t xml:space="preserve">    Специальная оценка условий труда</t>
  </si>
  <si>
    <t>1610102085</t>
  </si>
  <si>
    <t xml:space="preserve">    Обучение по охране труда и повышение уровня квалификации специалистов</t>
  </si>
  <si>
    <t>1610102086</t>
  </si>
  <si>
    <t xml:space="preserve">    Проведение обязательных предварительных и периодических медицинских осмотров</t>
  </si>
  <si>
    <t>1610102087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</si>
  <si>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</si>
  <si>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</si>
  <si>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</si>
  <si>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</si>
  <si>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</si>
  <si>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</si>
  <si>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</si>
  <si>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</si>
  <si>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Проведение неотложных аварийно-восстановительных работ</t>
  </si>
  <si>
    <t>4190002076</t>
  </si>
  <si>
    <t xml:space="preserve">     Возмещение ущерба, причиненного в результате незаконного или нецелевого использования бюджетных средств</t>
  </si>
  <si>
    <t>4190002079</t>
  </si>
  <si>
    <t xml:space="preserve">                Субсидии отдельным общественным организациям и иным некоммерческим объединениям</t>
  </si>
  <si>
    <t>4190006004</t>
  </si>
  <si>
    <t xml:space="preserve">                Осуществление полномочий по участию в предупреждении и ликвидации последствий чрезвычайных ситуаций на территории муниципального района</t>
  </si>
  <si>
    <t>4190008807</t>
  </si>
  <si>
    <t xml:space="preserve">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</si>
  <si>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</si>
  <si>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</si>
  <si>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4190008810</t>
  </si>
  <si>
    <t xml:space="preserve">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</si>
  <si>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</si>
  <si>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           Проведение Всероссийской сельскохозяйственной переписи в 2016 году</t>
  </si>
  <si>
    <t>4190053910</t>
  </si>
  <si>
    <t xml:space="preserve">                Осуществление отдельных государственных полномочий в сфере административных правонарушений</t>
  </si>
  <si>
    <t>4190080350</t>
  </si>
  <si>
    <t xml:space="preserve">     Комплектование книжных фондов библиотек муниципальных образований за счет средств местного бюджета</t>
  </si>
  <si>
    <t>41900L5191</t>
  </si>
  <si>
    <t xml:space="preserve">      Комплектование книжных фондов библиотек муниципальных образований</t>
  </si>
  <si>
    <t>41900R5191</t>
  </si>
  <si>
    <t xml:space="preserve">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</si>
  <si>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</si>
  <si>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</si>
  <si>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</si>
  <si>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 xml:space="preserve">        Иные непрограммные мероприятия</t>
  </si>
  <si>
    <t>4290000000</t>
  </si>
  <si>
    <t xml:space="preserve">                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</si>
  <si>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</si>
  <si>
    <t xml:space="preserve">      Наказы избирателей депутатам Ивановской областной Думы</t>
  </si>
  <si>
    <t>4300000000</t>
  </si>
  <si>
    <t>4390000000</t>
  </si>
  <si>
    <t xml:space="preserve">                Укрепление материально-технической базы муниципальных образовательных организаций Ивановской области</t>
  </si>
  <si>
    <t>4390081950</t>
  </si>
  <si>
    <t xml:space="preserve">    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 в 2016 году</t>
  </si>
  <si>
    <t>43900L0970</t>
  </si>
  <si>
    <t xml:space="preserve">              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 в 2016 году</t>
  </si>
  <si>
    <t>43900R0970</t>
  </si>
  <si>
    <t>43900S1950</t>
  </si>
  <si>
    <t>ВСЕГО РАСХОДОВ ПО НЕПРОГРАММНЫМ НАПРАВЛЕНИЯМ ДЕЯТЕЛЬНОСТИ:</t>
  </si>
  <si>
    <t>ВСЕГО РАСХОДОВ: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</si>
</sst>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5"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4" borderId="12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64">
    <xf numFmtId="0" fontId="0" fillId="0" borderId="0" xfId="0" applyAlignment="1">
      <alignment/>
    </xf>
    <xf numFmtId="0" fontId="50" fillId="0" borderId="0" xfId="41" applyNumberFormat="1" applyFont="1" applyBorder="1" applyAlignment="1" applyProtection="1">
      <alignment horizontal="center" wrapText="1"/>
      <protection locked="0"/>
    </xf>
    <xf numFmtId="0" fontId="50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0" fillId="0" borderId="0" xfId="0" applyFont="1" applyAlignment="1" applyProtection="1">
      <alignment/>
      <protection locked="0"/>
    </xf>
    <xf numFmtId="0" fontId="50" fillId="0" borderId="0" xfId="41" applyNumberFormat="1" applyFont="1" applyBorder="1" applyAlignment="1" applyProtection="1">
      <alignment horizontal="center" wrapText="1"/>
      <protection/>
    </xf>
    <xf numFmtId="0" fontId="50" fillId="0" borderId="0" xfId="41" applyFont="1" applyBorder="1" applyAlignment="1">
      <alignment horizontal="center" wrapText="1"/>
      <protection/>
    </xf>
    <xf numFmtId="0" fontId="33" fillId="0" borderId="0" xfId="41" applyNumberFormat="1" applyBorder="1" applyProtection="1">
      <alignment horizontal="center"/>
      <protection/>
    </xf>
    <xf numFmtId="0" fontId="33" fillId="0" borderId="0" xfId="41" applyBorder="1">
      <alignment horizontal="center"/>
      <protection/>
    </xf>
    <xf numFmtId="0" fontId="51" fillId="0" borderId="0" xfId="42" applyNumberFormat="1" applyFont="1" applyBorder="1" applyProtection="1">
      <alignment horizontal="right"/>
      <protection/>
    </xf>
    <xf numFmtId="0" fontId="51" fillId="0" borderId="0" xfId="42" applyFont="1" applyBorder="1">
      <alignment horizontal="right"/>
      <protection/>
    </xf>
    <xf numFmtId="0" fontId="52" fillId="0" borderId="14" xfId="44" applyNumberFormat="1" applyFont="1" applyBorder="1" applyAlignment="1" applyProtection="1">
      <alignment horizontal="center" vertical="center" wrapText="1"/>
      <protection/>
    </xf>
    <xf numFmtId="0" fontId="52" fillId="0" borderId="15" xfId="44" applyNumberFormat="1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52" fillId="0" borderId="19" xfId="44" applyNumberFormat="1" applyFont="1" applyBorder="1" applyAlignment="1" applyProtection="1">
      <alignment horizontal="center" vertical="center" wrapText="1"/>
      <protection/>
    </xf>
    <xf numFmtId="0" fontId="52" fillId="0" borderId="20" xfId="44" applyNumberFormat="1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52" fillId="0" borderId="23" xfId="44" applyNumberFormat="1" applyFont="1" applyBorder="1" applyAlignment="1" applyProtection="1">
      <alignment horizontal="center" vertical="center" wrapText="1"/>
      <protection/>
    </xf>
    <xf numFmtId="0" fontId="52" fillId="0" borderId="24" xfId="44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52" fillId="36" borderId="2" xfId="51" applyNumberFormat="1" applyFont="1" applyFill="1" applyAlignment="1" applyProtection="1">
      <alignment horizontal="justify" vertical="top" wrapText="1"/>
      <protection/>
    </xf>
    <xf numFmtId="49" fontId="52" fillId="36" borderId="26" xfId="52" applyNumberFormat="1" applyFont="1" applyFill="1" applyBorder="1" applyProtection="1">
      <alignment horizontal="center" vertical="top" shrinkToFit="1"/>
      <protection/>
    </xf>
    <xf numFmtId="4" fontId="52" fillId="36" borderId="22" xfId="53" applyNumberFormat="1" applyFont="1" applyFill="1" applyBorder="1" applyProtection="1">
      <alignment horizontal="right" vertical="top" shrinkToFit="1"/>
      <protection/>
    </xf>
    <xf numFmtId="164" fontId="26" fillId="0" borderId="22" xfId="85" applyNumberFormat="1" applyFont="1" applyBorder="1" applyAlignment="1" applyProtection="1">
      <alignment vertical="top"/>
      <protection locked="0"/>
    </xf>
    <xf numFmtId="0" fontId="51" fillId="36" borderId="2" xfId="51" applyNumberFormat="1" applyFont="1" applyFill="1" applyAlignment="1" applyProtection="1">
      <alignment horizontal="justify" vertical="top" wrapText="1"/>
      <protection/>
    </xf>
    <xf numFmtId="49" fontId="51" fillId="36" borderId="26" xfId="52" applyNumberFormat="1" applyFont="1" applyFill="1" applyBorder="1" applyProtection="1">
      <alignment horizontal="center" vertical="top" shrinkToFit="1"/>
      <protection/>
    </xf>
    <xf numFmtId="4" fontId="51" fillId="36" borderId="22" xfId="53" applyNumberFormat="1" applyFont="1" applyFill="1" applyBorder="1" applyProtection="1">
      <alignment horizontal="right" vertical="top" shrinkToFit="1"/>
      <protection/>
    </xf>
    <xf numFmtId="164" fontId="20" fillId="0" borderId="22" xfId="85" applyNumberFormat="1" applyFont="1" applyBorder="1" applyAlignment="1" applyProtection="1">
      <alignment vertical="top"/>
      <protection locked="0"/>
    </xf>
    <xf numFmtId="0" fontId="51" fillId="36" borderId="2" xfId="57" applyNumberFormat="1" applyFont="1" applyFill="1" applyAlignment="1" applyProtection="1">
      <alignment horizontal="justify" vertical="top" wrapText="1"/>
      <protection locked="0"/>
    </xf>
    <xf numFmtId="49" fontId="51" fillId="36" borderId="2" xfId="48" applyNumberFormat="1" applyFont="1" applyFill="1" applyBorder="1" applyAlignment="1" applyProtection="1">
      <alignment horizontal="center" vertical="top" shrinkToFit="1"/>
      <protection locked="0"/>
    </xf>
    <xf numFmtId="49" fontId="51" fillId="36" borderId="2" xfId="52" applyNumberFormat="1" applyFont="1" applyFill="1" applyProtection="1">
      <alignment horizontal="center" vertical="top" shrinkToFit="1"/>
      <protection/>
    </xf>
    <xf numFmtId="49" fontId="52" fillId="36" borderId="2" xfId="52" applyNumberFormat="1" applyFont="1" applyFill="1" applyProtection="1">
      <alignment horizontal="center" vertical="top" shrinkToFit="1"/>
      <protection/>
    </xf>
    <xf numFmtId="0" fontId="52" fillId="36" borderId="2" xfId="57" applyNumberFormat="1" applyFont="1" applyFill="1" applyAlignment="1" applyProtection="1">
      <alignment vertical="top" wrapText="1"/>
      <protection locked="0"/>
    </xf>
    <xf numFmtId="49" fontId="52" fillId="36" borderId="2" xfId="48" applyNumberFormat="1" applyFont="1" applyFill="1" applyBorder="1" applyAlignment="1" applyProtection="1">
      <alignment horizontal="center" vertical="top" shrinkToFit="1"/>
      <protection locked="0"/>
    </xf>
    <xf numFmtId="0" fontId="51" fillId="36" borderId="2" xfId="57" applyNumberFormat="1" applyFont="1" applyFill="1" applyAlignment="1" applyProtection="1">
      <alignment vertical="top" wrapText="1"/>
      <protection locked="0"/>
    </xf>
    <xf numFmtId="0" fontId="51" fillId="0" borderId="2" xfId="57" applyNumberFormat="1" applyFont="1" applyAlignment="1" applyProtection="1">
      <alignment vertical="top" wrapText="1"/>
      <protection locked="0"/>
    </xf>
    <xf numFmtId="0" fontId="52" fillId="0" borderId="2" xfId="57" applyNumberFormat="1" applyFont="1" applyAlignment="1" applyProtection="1">
      <alignment horizontal="justify" vertical="top" wrapText="1"/>
      <protection locked="0"/>
    </xf>
    <xf numFmtId="49" fontId="53" fillId="36" borderId="2" xfId="48" applyNumberFormat="1" applyFont="1" applyFill="1" applyBorder="1" applyAlignment="1" applyProtection="1">
      <alignment horizontal="center" vertical="top" shrinkToFit="1"/>
      <protection locked="0"/>
    </xf>
    <xf numFmtId="0" fontId="51" fillId="0" borderId="2" xfId="57" applyNumberFormat="1" applyFont="1" applyAlignment="1" applyProtection="1">
      <alignment horizontal="justify" vertical="top" wrapText="1"/>
      <protection locked="0"/>
    </xf>
    <xf numFmtId="49" fontId="54" fillId="36" borderId="2" xfId="48" applyNumberFormat="1" applyFont="1" applyFill="1" applyBorder="1" applyAlignment="1" applyProtection="1">
      <alignment horizontal="center" vertical="top" shrinkToFit="1"/>
      <protection locked="0"/>
    </xf>
    <xf numFmtId="164" fontId="26" fillId="0" borderId="22" xfId="85" applyNumberFormat="1" applyFont="1" applyBorder="1" applyAlignment="1" applyProtection="1">
      <alignment vertical="top" shrinkToFit="1"/>
      <protection locked="0"/>
    </xf>
    <xf numFmtId="164" fontId="20" fillId="0" borderId="22" xfId="85" applyNumberFormat="1" applyFont="1" applyBorder="1" applyAlignment="1" applyProtection="1">
      <alignment vertical="top" shrinkToFit="1"/>
      <protection locked="0"/>
    </xf>
    <xf numFmtId="4" fontId="52" fillId="36" borderId="22" xfId="53" applyNumberFormat="1" applyFont="1" applyFill="1" applyBorder="1" applyAlignment="1" applyProtection="1">
      <alignment horizontal="right" vertical="top" shrinkToFit="1"/>
      <protection/>
    </xf>
    <xf numFmtId="4" fontId="51" fillId="36" borderId="2" xfId="53" applyNumberFormat="1" applyFont="1" applyFill="1" applyProtection="1">
      <alignment horizontal="right" vertical="top" shrinkToFit="1"/>
      <protection/>
    </xf>
    <xf numFmtId="0" fontId="52" fillId="36" borderId="2" xfId="57" applyNumberFormat="1" applyFont="1" applyFill="1" applyAlignment="1" applyProtection="1">
      <alignment horizontal="justify" vertical="top" wrapText="1"/>
      <protection locked="0"/>
    </xf>
    <xf numFmtId="0" fontId="53" fillId="0" borderId="2" xfId="52" applyNumberFormat="1" applyFont="1" applyAlignment="1" applyProtection="1">
      <alignment horizontal="left"/>
      <protection locked="0"/>
    </xf>
    <xf numFmtId="0" fontId="53" fillId="0" borderId="26" xfId="52" applyNumberFormat="1" applyFont="1" applyBorder="1" applyAlignment="1">
      <alignment horizontal="left"/>
      <protection/>
    </xf>
    <xf numFmtId="4" fontId="52" fillId="36" borderId="22" xfId="48" applyNumberFormat="1" applyFont="1" applyFill="1" applyBorder="1" applyProtection="1">
      <alignment horizontal="right" vertical="top" shrinkToFit="1"/>
      <protection/>
    </xf>
    <xf numFmtId="0" fontId="53" fillId="0" borderId="2" xfId="52" applyNumberFormat="1" applyFont="1" applyAlignment="1" applyProtection="1">
      <alignment horizontal="left"/>
      <protection locked="0"/>
    </xf>
    <xf numFmtId="0" fontId="53" fillId="0" borderId="26" xfId="52" applyNumberFormat="1" applyFont="1" applyBorder="1" applyAlignment="1">
      <alignment horizontal="left"/>
      <protection/>
    </xf>
    <xf numFmtId="165" fontId="52" fillId="36" borderId="22" xfId="53" applyNumberFormat="1" applyFont="1" applyFill="1" applyBorder="1" applyProtection="1">
      <alignment horizontal="right" vertical="top" shrinkToFit="1"/>
      <protection/>
    </xf>
    <xf numFmtId="0" fontId="53" fillId="0" borderId="14" xfId="52" applyNumberFormat="1" applyFont="1" applyBorder="1" applyAlignment="1" applyProtection="1">
      <alignment horizontal="justify" wrapText="1"/>
      <protection locked="0"/>
    </xf>
    <xf numFmtId="49" fontId="51" fillId="36" borderId="15" xfId="52" applyNumberFormat="1" applyFont="1" applyFill="1" applyBorder="1" applyProtection="1">
      <alignment horizontal="center" vertical="top" shrinkToFit="1"/>
      <protection/>
    </xf>
    <xf numFmtId="0" fontId="53" fillId="0" borderId="22" xfId="52" applyNumberFormat="1" applyFont="1" applyBorder="1" applyAlignment="1" applyProtection="1">
      <alignment horizontal="left"/>
      <protection locked="0"/>
    </xf>
    <xf numFmtId="0" fontId="53" fillId="0" borderId="16" xfId="52" applyNumberFormat="1" applyFont="1" applyBorder="1" applyAlignment="1">
      <alignment horizontal="left"/>
      <protection/>
    </xf>
    <xf numFmtId="0" fontId="51" fillId="0" borderId="0" xfId="40" applyNumberFormat="1" applyFont="1" applyProtection="1">
      <alignment/>
      <protection/>
    </xf>
    <xf numFmtId="0" fontId="0" fillId="0" borderId="0" xfId="0" applyAlignment="1" applyProtection="1">
      <alignment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Процентный 2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n3\&#1052;&#1086;&#1080;%20&#1076;&#1086;&#1082;&#1091;&#1084;&#1077;&#1085;&#1090;&#1099;\&#1052;&#1086;&#1080;%20&#1076;&#1086;&#1082;&#1091;&#1084;&#1077;&#1085;&#1090;&#1099;%202\C&#1080;&#1076;&#1086;&#1088;&#1086;&#1074;&#1072;\&#1055;&#1088;&#1086;&#1075;&#1088;&#1072;&#1084;&#1084;&#1099;\2017%20&#1075;&#1086;&#1076;\&#1052;&#1091;&#1085;.&#1088;&#1072;&#1081;&#1086;&#1085;\&#1080;&#1089;&#1087;&#1086;&#1083;&#1085;&#1077;&#1085;&#1080;&#1077;%204%20&#1082;&#1074;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  <sheetName val="17 с 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1"/>
  <sheetViews>
    <sheetView showGridLines="0" tabSelected="1" zoomScale="80" zoomScaleNormal="80" zoomScalePageLayoutView="0" workbookViewId="0" topLeftCell="A1">
      <pane xSplit="2" ySplit="7" topLeftCell="C2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29" sqref="J229"/>
    </sheetView>
  </sheetViews>
  <sheetFormatPr defaultColWidth="9.140625" defaultRowHeight="15" outlineLevelRow="6"/>
  <cols>
    <col min="1" max="1" width="47.57421875" style="4" customWidth="1"/>
    <col min="2" max="2" width="10.7109375" style="4" customWidth="1"/>
    <col min="3" max="3" width="14.7109375" style="4" customWidth="1"/>
    <col min="4" max="6" width="13.00390625" style="4" customWidth="1"/>
    <col min="7" max="7" width="14.7109375" style="4" customWidth="1"/>
    <col min="8" max="10" width="13.00390625" style="4" customWidth="1"/>
    <col min="11" max="11" width="14.7109375" style="4" customWidth="1"/>
    <col min="12" max="14" width="13.00390625" style="4" customWidth="1"/>
    <col min="15" max="42" width="9.140625" style="4" customWidth="1"/>
    <col min="43" max="16384" width="9.140625" style="63" customWidth="1"/>
  </cols>
  <sheetData>
    <row r="1" spans="1:15" ht="16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customHeight="1">
      <c r="A2" s="5" t="s">
        <v>1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" ht="15.75" customHeight="1">
      <c r="A3" s="7"/>
      <c r="B3" s="8"/>
    </row>
    <row r="4" spans="1:2" ht="12" customHeight="1">
      <c r="A4" s="9"/>
      <c r="B4" s="10"/>
    </row>
    <row r="5" spans="1:15" s="4" customFormat="1" ht="22.5" customHeight="1">
      <c r="A5" s="11" t="s">
        <v>2</v>
      </c>
      <c r="B5" s="12" t="s">
        <v>3</v>
      </c>
      <c r="C5" s="13">
        <v>2016</v>
      </c>
      <c r="D5" s="14"/>
      <c r="E5" s="14"/>
      <c r="F5" s="15"/>
      <c r="G5" s="13">
        <v>2017</v>
      </c>
      <c r="H5" s="14"/>
      <c r="I5" s="14"/>
      <c r="J5" s="15"/>
      <c r="K5" s="13" t="s">
        <v>4</v>
      </c>
      <c r="L5" s="14"/>
      <c r="M5" s="14"/>
      <c r="N5" s="14"/>
      <c r="O5" s="16"/>
    </row>
    <row r="6" spans="1:15" s="4" customFormat="1" ht="22.5" customHeight="1">
      <c r="A6" s="17"/>
      <c r="B6" s="18"/>
      <c r="C6" s="19" t="s">
        <v>5</v>
      </c>
      <c r="D6" s="20" t="s">
        <v>6</v>
      </c>
      <c r="E6" s="20"/>
      <c r="F6" s="20"/>
      <c r="G6" s="19" t="s">
        <v>5</v>
      </c>
      <c r="H6" s="20" t="s">
        <v>6</v>
      </c>
      <c r="I6" s="20"/>
      <c r="J6" s="20"/>
      <c r="K6" s="19" t="s">
        <v>7</v>
      </c>
      <c r="L6" s="20" t="s">
        <v>6</v>
      </c>
      <c r="M6" s="20"/>
      <c r="N6" s="20"/>
      <c r="O6" s="21" t="s">
        <v>8</v>
      </c>
    </row>
    <row r="7" spans="1:15" s="4" customFormat="1" ht="34.5" customHeight="1">
      <c r="A7" s="22"/>
      <c r="B7" s="23"/>
      <c r="C7" s="24"/>
      <c r="D7" s="25" t="s">
        <v>9</v>
      </c>
      <c r="E7" s="25" t="s">
        <v>10</v>
      </c>
      <c r="F7" s="25" t="s">
        <v>11</v>
      </c>
      <c r="G7" s="24"/>
      <c r="H7" s="25" t="s">
        <v>9</v>
      </c>
      <c r="I7" s="25" t="s">
        <v>10</v>
      </c>
      <c r="J7" s="25" t="s">
        <v>11</v>
      </c>
      <c r="K7" s="24"/>
      <c r="L7" s="25" t="s">
        <v>9</v>
      </c>
      <c r="M7" s="25" t="s">
        <v>10</v>
      </c>
      <c r="N7" s="25" t="s">
        <v>11</v>
      </c>
      <c r="O7" s="26"/>
    </row>
    <row r="8" spans="1:15" s="4" customFormat="1" ht="65.25" customHeight="1" outlineLevel="1">
      <c r="A8" s="27" t="s">
        <v>12</v>
      </c>
      <c r="B8" s="28" t="s">
        <v>13</v>
      </c>
      <c r="C8" s="29">
        <f aca="true" t="shared" si="0" ref="C8:N8">SUM(C9+C15+C27+C33+C39+C42+C45+C50+C54+C59)</f>
        <v>113511426.55000001</v>
      </c>
      <c r="D8" s="29">
        <f t="shared" si="0"/>
        <v>1451423</v>
      </c>
      <c r="E8" s="29">
        <f t="shared" si="0"/>
        <v>59584717.86</v>
      </c>
      <c r="F8" s="29">
        <f t="shared" si="0"/>
        <v>52475285.68999999</v>
      </c>
      <c r="G8" s="29">
        <f t="shared" si="0"/>
        <v>138427638.99</v>
      </c>
      <c r="H8" s="29">
        <f t="shared" si="0"/>
        <v>0</v>
      </c>
      <c r="I8" s="29">
        <f t="shared" si="0"/>
        <v>79678509.11999999</v>
      </c>
      <c r="J8" s="29">
        <f t="shared" si="0"/>
        <v>58749129.87</v>
      </c>
      <c r="K8" s="29">
        <f t="shared" si="0"/>
        <v>24916212.439999986</v>
      </c>
      <c r="L8" s="29">
        <f t="shared" si="0"/>
        <v>-1451423</v>
      </c>
      <c r="M8" s="29">
        <f t="shared" si="0"/>
        <v>20093791.259999994</v>
      </c>
      <c r="N8" s="29">
        <f t="shared" si="0"/>
        <v>6273844.179999999</v>
      </c>
      <c r="O8" s="30">
        <f>SUM(G8/C8)*100</f>
        <v>121.95040023483874</v>
      </c>
    </row>
    <row r="9" spans="1:15" s="4" customFormat="1" ht="15" customHeight="1" outlineLevel="2">
      <c r="A9" s="27" t="s">
        <v>14</v>
      </c>
      <c r="B9" s="28" t="s">
        <v>15</v>
      </c>
      <c r="C9" s="29">
        <f aca="true" t="shared" si="1" ref="C9:J9">SUM(C10)</f>
        <v>33935018.239999995</v>
      </c>
      <c r="D9" s="29">
        <f t="shared" si="1"/>
        <v>0</v>
      </c>
      <c r="E9" s="29">
        <f t="shared" si="1"/>
        <v>12958444.91</v>
      </c>
      <c r="F9" s="29">
        <f t="shared" si="1"/>
        <v>20976573.33</v>
      </c>
      <c r="G9" s="29">
        <f t="shared" si="1"/>
        <v>36032413.91</v>
      </c>
      <c r="H9" s="29">
        <f t="shared" si="1"/>
        <v>0</v>
      </c>
      <c r="I9" s="29">
        <f t="shared" si="1"/>
        <v>12376958.09</v>
      </c>
      <c r="J9" s="29">
        <f t="shared" si="1"/>
        <v>23655455.82</v>
      </c>
      <c r="K9" s="29">
        <f>SUM(K10)</f>
        <v>2097395.6700000023</v>
      </c>
      <c r="L9" s="29">
        <f>SUM(L10)</f>
        <v>0</v>
      </c>
      <c r="M9" s="29">
        <f>SUM(M10)</f>
        <v>-581486.8200000001</v>
      </c>
      <c r="N9" s="29">
        <f>SUM(N10)</f>
        <v>2678882.490000002</v>
      </c>
      <c r="O9" s="30">
        <f aca="true" t="shared" si="2" ref="O9:O128">SUM(G9/C9)*100</f>
        <v>106.18062337602564</v>
      </c>
    </row>
    <row r="10" spans="1:15" s="4" customFormat="1" ht="34.5" customHeight="1" outlineLevel="4">
      <c r="A10" s="31" t="s">
        <v>16</v>
      </c>
      <c r="B10" s="32" t="s">
        <v>17</v>
      </c>
      <c r="C10" s="33">
        <f aca="true" t="shared" si="3" ref="C10:J10">SUM(C11:C14)</f>
        <v>33935018.239999995</v>
      </c>
      <c r="D10" s="33">
        <f t="shared" si="3"/>
        <v>0</v>
      </c>
      <c r="E10" s="33">
        <f t="shared" si="3"/>
        <v>12958444.91</v>
      </c>
      <c r="F10" s="33">
        <f t="shared" si="3"/>
        <v>20976573.33</v>
      </c>
      <c r="G10" s="33">
        <f t="shared" si="3"/>
        <v>36032413.91</v>
      </c>
      <c r="H10" s="33">
        <f t="shared" si="3"/>
        <v>0</v>
      </c>
      <c r="I10" s="33">
        <f t="shared" si="3"/>
        <v>12376958.09</v>
      </c>
      <c r="J10" s="33">
        <f t="shared" si="3"/>
        <v>23655455.82</v>
      </c>
      <c r="K10" s="33">
        <f>SUM(K11:K14)</f>
        <v>2097395.6700000023</v>
      </c>
      <c r="L10" s="33">
        <f>SUM(L11:L14)</f>
        <v>0</v>
      </c>
      <c r="M10" s="33">
        <f>SUM(M11:M14)</f>
        <v>-581486.8200000001</v>
      </c>
      <c r="N10" s="33">
        <f>SUM(N11:N14)</f>
        <v>2678882.490000002</v>
      </c>
      <c r="O10" s="34">
        <f t="shared" si="2"/>
        <v>106.18062337602564</v>
      </c>
    </row>
    <row r="11" spans="1:15" s="4" customFormat="1" ht="33" customHeight="1" outlineLevel="6">
      <c r="A11" s="31" t="s">
        <v>18</v>
      </c>
      <c r="B11" s="32" t="s">
        <v>19</v>
      </c>
      <c r="C11" s="33">
        <f>SUM(D11:F11)</f>
        <v>20976573.33</v>
      </c>
      <c r="D11" s="33"/>
      <c r="E11" s="33"/>
      <c r="F11" s="33">
        <v>20976573.33</v>
      </c>
      <c r="G11" s="33">
        <f>SUM(H11:J11)</f>
        <v>23655455.82</v>
      </c>
      <c r="H11" s="33"/>
      <c r="I11" s="33"/>
      <c r="J11" s="33">
        <v>23655455.82</v>
      </c>
      <c r="K11" s="33">
        <f>SUM(L11:N11)</f>
        <v>2678882.490000002</v>
      </c>
      <c r="L11" s="33">
        <f aca="true" t="shared" si="4" ref="L11:N14">SUM(H11-D11)</f>
        <v>0</v>
      </c>
      <c r="M11" s="33">
        <f t="shared" si="4"/>
        <v>0</v>
      </c>
      <c r="N11" s="33">
        <f t="shared" si="4"/>
        <v>2678882.490000002</v>
      </c>
      <c r="O11" s="34">
        <f t="shared" si="2"/>
        <v>112.7708298579385</v>
      </c>
    </row>
    <row r="12" spans="1:15" s="4" customFormat="1" ht="161.25" customHeight="1" outlineLevel="6">
      <c r="A12" s="31" t="s">
        <v>20</v>
      </c>
      <c r="B12" s="32" t="s">
        <v>21</v>
      </c>
      <c r="C12" s="33">
        <f>SUM(D12:F12)</f>
        <v>361003.6</v>
      </c>
      <c r="D12" s="33"/>
      <c r="E12" s="33">
        <v>361003.6</v>
      </c>
      <c r="F12" s="33"/>
      <c r="G12" s="33">
        <f>SUM(H12:J12)</f>
        <v>315897.82</v>
      </c>
      <c r="H12" s="33"/>
      <c r="I12" s="33">
        <v>315897.82</v>
      </c>
      <c r="J12" s="33"/>
      <c r="K12" s="33">
        <f>SUM(L12:N12)</f>
        <v>-45105.77999999997</v>
      </c>
      <c r="L12" s="33">
        <f t="shared" si="4"/>
        <v>0</v>
      </c>
      <c r="M12" s="33">
        <f t="shared" si="4"/>
        <v>-45105.77999999997</v>
      </c>
      <c r="N12" s="33">
        <f t="shared" si="4"/>
        <v>0</v>
      </c>
      <c r="O12" s="34">
        <f t="shared" si="2"/>
        <v>87.50544869912656</v>
      </c>
    </row>
    <row r="13" spans="1:15" s="4" customFormat="1" ht="108.75" customHeight="1" outlineLevel="6">
      <c r="A13" s="31" t="s">
        <v>22</v>
      </c>
      <c r="B13" s="32" t="s">
        <v>23</v>
      </c>
      <c r="C13" s="33">
        <f>SUM(D13:F13)</f>
        <v>843803.31</v>
      </c>
      <c r="D13" s="33"/>
      <c r="E13" s="33">
        <v>843803.31</v>
      </c>
      <c r="F13" s="33"/>
      <c r="G13" s="33">
        <f>SUM(H13:J13)</f>
        <v>499694.27</v>
      </c>
      <c r="H13" s="33"/>
      <c r="I13" s="33">
        <v>499694.27</v>
      </c>
      <c r="J13" s="33"/>
      <c r="K13" s="33">
        <f>SUM(L13:N13)</f>
        <v>-344109.04000000004</v>
      </c>
      <c r="L13" s="33">
        <f t="shared" si="4"/>
        <v>0</v>
      </c>
      <c r="M13" s="33">
        <f t="shared" si="4"/>
        <v>-344109.04000000004</v>
      </c>
      <c r="N13" s="33">
        <f t="shared" si="4"/>
        <v>0</v>
      </c>
      <c r="O13" s="34">
        <f t="shared" si="2"/>
        <v>59.219282986695085</v>
      </c>
    </row>
    <row r="14" spans="1:15" s="4" customFormat="1" ht="204.75" customHeight="1" outlineLevel="6">
      <c r="A14" s="31" t="s">
        <v>24</v>
      </c>
      <c r="B14" s="32" t="s">
        <v>25</v>
      </c>
      <c r="C14" s="33">
        <f>SUM(D14:F14)</f>
        <v>11753638</v>
      </c>
      <c r="D14" s="33"/>
      <c r="E14" s="33">
        <v>11753638</v>
      </c>
      <c r="F14" s="33"/>
      <c r="G14" s="33">
        <f>SUM(H14:J14)</f>
        <v>11561366</v>
      </c>
      <c r="H14" s="33"/>
      <c r="I14" s="33">
        <v>11561366</v>
      </c>
      <c r="J14" s="33"/>
      <c r="K14" s="33">
        <f>SUM(L14:N14)</f>
        <v>-192272</v>
      </c>
      <c r="L14" s="33">
        <f t="shared" si="4"/>
        <v>0</v>
      </c>
      <c r="M14" s="33">
        <f t="shared" si="4"/>
        <v>-192272</v>
      </c>
      <c r="N14" s="33">
        <f t="shared" si="4"/>
        <v>0</v>
      </c>
      <c r="O14" s="34">
        <f t="shared" si="2"/>
        <v>98.36414904049282</v>
      </c>
    </row>
    <row r="15" spans="1:15" s="4" customFormat="1" ht="18.75" customHeight="1" outlineLevel="2">
      <c r="A15" s="27" t="s">
        <v>26</v>
      </c>
      <c r="B15" s="28" t="s">
        <v>27</v>
      </c>
      <c r="C15" s="29">
        <f aca="true" t="shared" si="5" ref="C15:N15">SUM(C16+C23)</f>
        <v>64155555.38</v>
      </c>
      <c r="D15" s="29">
        <f t="shared" si="5"/>
        <v>1451423</v>
      </c>
      <c r="E15" s="29">
        <f t="shared" si="5"/>
        <v>46325972.95</v>
      </c>
      <c r="F15" s="29">
        <f t="shared" si="5"/>
        <v>16378159.430000002</v>
      </c>
      <c r="G15" s="29">
        <f t="shared" si="5"/>
        <v>86324807.1</v>
      </c>
      <c r="H15" s="29">
        <f t="shared" si="5"/>
        <v>0</v>
      </c>
      <c r="I15" s="29">
        <f t="shared" si="5"/>
        <v>66864220.17999999</v>
      </c>
      <c r="J15" s="29">
        <f t="shared" si="5"/>
        <v>19460586.919999998</v>
      </c>
      <c r="K15" s="29">
        <f t="shared" si="5"/>
        <v>22169251.71999999</v>
      </c>
      <c r="L15" s="29">
        <f t="shared" si="5"/>
        <v>-1451423</v>
      </c>
      <c r="M15" s="29">
        <f t="shared" si="5"/>
        <v>20538247.229999993</v>
      </c>
      <c r="N15" s="29">
        <f t="shared" si="5"/>
        <v>3082427.4899999974</v>
      </c>
      <c r="O15" s="30">
        <f t="shared" si="2"/>
        <v>134.55546692517774</v>
      </c>
    </row>
    <row r="16" spans="1:15" s="4" customFormat="1" ht="30.75" customHeight="1" outlineLevel="4">
      <c r="A16" s="31" t="s">
        <v>28</v>
      </c>
      <c r="B16" s="32" t="s">
        <v>29</v>
      </c>
      <c r="C16" s="33">
        <f>SUM(C17:C22)</f>
        <v>64155555.38</v>
      </c>
      <c r="D16" s="33">
        <f aca="true" t="shared" si="6" ref="D16:N16">SUM(D17:D22)</f>
        <v>1451423</v>
      </c>
      <c r="E16" s="33">
        <f t="shared" si="6"/>
        <v>46325972.95</v>
      </c>
      <c r="F16" s="33">
        <f t="shared" si="6"/>
        <v>16378159.430000002</v>
      </c>
      <c r="G16" s="33">
        <f t="shared" si="6"/>
        <v>64027936.25</v>
      </c>
      <c r="H16" s="33">
        <f t="shared" si="6"/>
        <v>0</v>
      </c>
      <c r="I16" s="33">
        <f t="shared" si="6"/>
        <v>45915408.37</v>
      </c>
      <c r="J16" s="33">
        <f t="shared" si="6"/>
        <v>18112527.88</v>
      </c>
      <c r="K16" s="33">
        <f t="shared" si="6"/>
        <v>-127619.13000000804</v>
      </c>
      <c r="L16" s="33">
        <f t="shared" si="6"/>
        <v>-1451423</v>
      </c>
      <c r="M16" s="33">
        <f t="shared" si="6"/>
        <v>-410564.58000000566</v>
      </c>
      <c r="N16" s="33">
        <f t="shared" si="6"/>
        <v>1734368.4499999976</v>
      </c>
      <c r="O16" s="34">
        <f t="shared" si="2"/>
        <v>99.80107859834725</v>
      </c>
    </row>
    <row r="17" spans="1:15" s="4" customFormat="1" ht="48.75" customHeight="1" outlineLevel="6">
      <c r="A17" s="31" t="s">
        <v>30</v>
      </c>
      <c r="B17" s="32" t="s">
        <v>31</v>
      </c>
      <c r="C17" s="33">
        <f aca="true" t="shared" si="7" ref="C17:C22">SUM(D17:F17)</f>
        <v>14945349.71</v>
      </c>
      <c r="D17" s="33"/>
      <c r="E17" s="33"/>
      <c r="F17" s="33">
        <v>14945349.71</v>
      </c>
      <c r="G17" s="33">
        <f>SUM(H17:J17)</f>
        <v>16891234.4</v>
      </c>
      <c r="H17" s="33"/>
      <c r="I17" s="33"/>
      <c r="J17" s="33">
        <v>16891234.4</v>
      </c>
      <c r="K17" s="33">
        <f aca="true" t="shared" si="8" ref="K17:K22">SUM(L17:N17)</f>
        <v>1945884.6899999976</v>
      </c>
      <c r="L17" s="33">
        <f aca="true" t="shared" si="9" ref="L17:N21">SUM(H17-D17)</f>
        <v>0</v>
      </c>
      <c r="M17" s="33">
        <f t="shared" si="9"/>
        <v>0</v>
      </c>
      <c r="N17" s="33">
        <f t="shared" si="9"/>
        <v>1945884.6899999976</v>
      </c>
      <c r="O17" s="34">
        <f t="shared" si="2"/>
        <v>113.02000105556577</v>
      </c>
    </row>
    <row r="18" spans="1:15" s="4" customFormat="1" ht="48.75" customHeight="1" outlineLevel="6">
      <c r="A18" s="31" t="s">
        <v>32</v>
      </c>
      <c r="B18" s="32" t="s">
        <v>33</v>
      </c>
      <c r="C18" s="33">
        <f t="shared" si="7"/>
        <v>1243819.72</v>
      </c>
      <c r="D18" s="33"/>
      <c r="E18" s="33"/>
      <c r="F18" s="33">
        <v>1243819.72</v>
      </c>
      <c r="G18" s="33">
        <f>SUM(H18:J18)</f>
        <v>1221293.48</v>
      </c>
      <c r="H18" s="33"/>
      <c r="I18" s="33"/>
      <c r="J18" s="33">
        <v>1221293.48</v>
      </c>
      <c r="K18" s="33">
        <f t="shared" si="8"/>
        <v>-22526.23999999999</v>
      </c>
      <c r="L18" s="33">
        <f t="shared" si="9"/>
        <v>0</v>
      </c>
      <c r="M18" s="33">
        <f t="shared" si="9"/>
        <v>0</v>
      </c>
      <c r="N18" s="33">
        <f t="shared" si="9"/>
        <v>-22526.23999999999</v>
      </c>
      <c r="O18" s="34">
        <f t="shared" si="2"/>
        <v>98.18894654604769</v>
      </c>
    </row>
    <row r="19" spans="1:15" s="4" customFormat="1" ht="65.25" customHeight="1" outlineLevel="6">
      <c r="A19" s="35" t="s">
        <v>34</v>
      </c>
      <c r="B19" s="36" t="s">
        <v>35</v>
      </c>
      <c r="C19" s="33">
        <f t="shared" si="7"/>
        <v>1451423</v>
      </c>
      <c r="D19" s="33">
        <v>1451423</v>
      </c>
      <c r="E19" s="33"/>
      <c r="F19" s="33"/>
      <c r="G19" s="33">
        <f>SUM(H19:J19)</f>
        <v>0</v>
      </c>
      <c r="H19" s="33"/>
      <c r="I19" s="33"/>
      <c r="J19" s="33"/>
      <c r="K19" s="33">
        <f t="shared" si="8"/>
        <v>-1451423</v>
      </c>
      <c r="L19" s="33">
        <f t="shared" si="9"/>
        <v>-1451423</v>
      </c>
      <c r="M19" s="33">
        <f t="shared" si="9"/>
        <v>0</v>
      </c>
      <c r="N19" s="33">
        <f t="shared" si="9"/>
        <v>0</v>
      </c>
      <c r="O19" s="34">
        <f t="shared" si="2"/>
        <v>0</v>
      </c>
    </row>
    <row r="20" spans="1:15" s="4" customFormat="1" ht="129" customHeight="1" outlineLevel="6">
      <c r="A20" s="31" t="s">
        <v>36</v>
      </c>
      <c r="B20" s="37" t="s">
        <v>37</v>
      </c>
      <c r="C20" s="33">
        <f t="shared" si="7"/>
        <v>0</v>
      </c>
      <c r="D20" s="33"/>
      <c r="E20" s="33"/>
      <c r="F20" s="33"/>
      <c r="G20" s="33">
        <f>SUM(H20:J20)</f>
        <v>33806</v>
      </c>
      <c r="H20" s="33"/>
      <c r="I20" s="33">
        <v>33806</v>
      </c>
      <c r="J20" s="33"/>
      <c r="K20" s="33">
        <f t="shared" si="8"/>
        <v>33806</v>
      </c>
      <c r="L20" s="33">
        <f t="shared" si="9"/>
        <v>0</v>
      </c>
      <c r="M20" s="33">
        <f t="shared" si="9"/>
        <v>33806</v>
      </c>
      <c r="N20" s="33">
        <f t="shared" si="9"/>
        <v>0</v>
      </c>
      <c r="O20" s="34" t="e">
        <f>SUM(G20/C20)*100</f>
        <v>#DIV/0!</v>
      </c>
    </row>
    <row r="21" spans="1:15" s="4" customFormat="1" ht="224.25" customHeight="1" outlineLevel="6">
      <c r="A21" s="31" t="s">
        <v>38</v>
      </c>
      <c r="B21" s="32" t="s">
        <v>39</v>
      </c>
      <c r="C21" s="33">
        <f t="shared" si="7"/>
        <v>46325972.95</v>
      </c>
      <c r="D21" s="33"/>
      <c r="E21" s="33">
        <v>46325972.95</v>
      </c>
      <c r="F21" s="33"/>
      <c r="G21" s="33">
        <f>SUM(H21:J21)</f>
        <v>45881602.37</v>
      </c>
      <c r="H21" s="33"/>
      <c r="I21" s="33">
        <v>45881602.37</v>
      </c>
      <c r="J21" s="33"/>
      <c r="K21" s="33">
        <f t="shared" si="8"/>
        <v>-444370.58000000566</v>
      </c>
      <c r="L21" s="33">
        <f t="shared" si="9"/>
        <v>0</v>
      </c>
      <c r="M21" s="33">
        <f t="shared" si="9"/>
        <v>-444370.58000000566</v>
      </c>
      <c r="N21" s="33">
        <f t="shared" si="9"/>
        <v>0</v>
      </c>
      <c r="O21" s="34">
        <f t="shared" si="2"/>
        <v>99.04077442587203</v>
      </c>
    </row>
    <row r="22" spans="1:15" s="4" customFormat="1" ht="66" customHeight="1" outlineLevel="6">
      <c r="A22" s="35" t="s">
        <v>40</v>
      </c>
      <c r="B22" s="36" t="s">
        <v>41</v>
      </c>
      <c r="C22" s="33">
        <f t="shared" si="7"/>
        <v>188990</v>
      </c>
      <c r="D22" s="33"/>
      <c r="E22" s="33"/>
      <c r="F22" s="33">
        <v>188990</v>
      </c>
      <c r="G22" s="33"/>
      <c r="H22" s="33"/>
      <c r="I22" s="33"/>
      <c r="J22" s="33"/>
      <c r="K22" s="33">
        <f t="shared" si="8"/>
        <v>-188990</v>
      </c>
      <c r="L22" s="33">
        <f>SUM(H22-D22)</f>
        <v>0</v>
      </c>
      <c r="M22" s="33">
        <f>SUM(I22-E22)</f>
        <v>0</v>
      </c>
      <c r="N22" s="33">
        <f>SUM(J22-F22)</f>
        <v>-188990</v>
      </c>
      <c r="O22" s="34">
        <f>SUM(G22/C22)*100</f>
        <v>0</v>
      </c>
    </row>
    <row r="23" spans="1:15" s="4" customFormat="1" ht="28.5" customHeight="1" outlineLevel="4">
      <c r="A23" s="31" t="s">
        <v>42</v>
      </c>
      <c r="B23" s="32" t="s">
        <v>43</v>
      </c>
      <c r="C23" s="33">
        <f>SUM(C24:C26)</f>
        <v>0</v>
      </c>
      <c r="D23" s="33">
        <f aca="true" t="shared" si="10" ref="D23:N23">SUM(D24:D26)</f>
        <v>0</v>
      </c>
      <c r="E23" s="33">
        <f t="shared" si="10"/>
        <v>0</v>
      </c>
      <c r="F23" s="33">
        <f t="shared" si="10"/>
        <v>0</v>
      </c>
      <c r="G23" s="33">
        <f t="shared" si="10"/>
        <v>22296870.849999998</v>
      </c>
      <c r="H23" s="33">
        <f t="shared" si="10"/>
        <v>0</v>
      </c>
      <c r="I23" s="33">
        <f t="shared" si="10"/>
        <v>20948811.81</v>
      </c>
      <c r="J23" s="33">
        <f t="shared" si="10"/>
        <v>1348059.04</v>
      </c>
      <c r="K23" s="33">
        <f t="shared" si="10"/>
        <v>22296870.849999998</v>
      </c>
      <c r="L23" s="33">
        <f t="shared" si="10"/>
        <v>0</v>
      </c>
      <c r="M23" s="33">
        <f t="shared" si="10"/>
        <v>20948811.81</v>
      </c>
      <c r="N23" s="33">
        <f t="shared" si="10"/>
        <v>1348059.04</v>
      </c>
      <c r="O23" s="34"/>
    </row>
    <row r="24" spans="1:15" s="4" customFormat="1" ht="50.25" customHeight="1" outlineLevel="4">
      <c r="A24" s="31" t="s">
        <v>44</v>
      </c>
      <c r="B24" s="32" t="s">
        <v>45</v>
      </c>
      <c r="C24" s="33">
        <f>SUM(D24:F24)</f>
        <v>0</v>
      </c>
      <c r="D24" s="33"/>
      <c r="E24" s="33"/>
      <c r="F24" s="33"/>
      <c r="G24" s="33">
        <f>SUM(H24:J24)</f>
        <v>1126064</v>
      </c>
      <c r="H24" s="33"/>
      <c r="I24" s="33"/>
      <c r="J24" s="33">
        <v>1126064</v>
      </c>
      <c r="K24" s="33">
        <f>SUM(L24:N24)</f>
        <v>1126064</v>
      </c>
      <c r="L24" s="33">
        <f aca="true" t="shared" si="11" ref="L24:N26">SUM(H24-D24)</f>
        <v>0</v>
      </c>
      <c r="M24" s="33">
        <f t="shared" si="11"/>
        <v>0</v>
      </c>
      <c r="N24" s="33">
        <f t="shared" si="11"/>
        <v>1126064</v>
      </c>
      <c r="O24" s="34"/>
    </row>
    <row r="25" spans="1:15" s="4" customFormat="1" ht="159.75" customHeight="1" outlineLevel="4">
      <c r="A25" s="31" t="s">
        <v>46</v>
      </c>
      <c r="B25" s="37" t="s">
        <v>47</v>
      </c>
      <c r="C25" s="33">
        <f>SUM(D25:F25)</f>
        <v>0</v>
      </c>
      <c r="D25" s="33"/>
      <c r="E25" s="33"/>
      <c r="F25" s="33"/>
      <c r="G25" s="33">
        <f>SUM(H25:J25)</f>
        <v>20948811.81</v>
      </c>
      <c r="H25" s="33"/>
      <c r="I25" s="33">
        <v>20948811.81</v>
      </c>
      <c r="J25" s="33"/>
      <c r="K25" s="33">
        <f>SUM(L25:N25)</f>
        <v>20948811.81</v>
      </c>
      <c r="L25" s="33">
        <f t="shared" si="11"/>
        <v>0</v>
      </c>
      <c r="M25" s="33">
        <f t="shared" si="11"/>
        <v>20948811.81</v>
      </c>
      <c r="N25" s="33">
        <f t="shared" si="11"/>
        <v>0</v>
      </c>
      <c r="O25" s="34"/>
    </row>
    <row r="26" spans="1:15" s="4" customFormat="1" ht="175.5" customHeight="1" outlineLevel="4">
      <c r="A26" s="31" t="s">
        <v>48</v>
      </c>
      <c r="B26" s="37" t="s">
        <v>49</v>
      </c>
      <c r="C26" s="33">
        <f>SUM(D26:F26)</f>
        <v>0</v>
      </c>
      <c r="D26" s="33"/>
      <c r="E26" s="33"/>
      <c r="F26" s="33"/>
      <c r="G26" s="33">
        <f>SUM(H26:J26)</f>
        <v>221995.04</v>
      </c>
      <c r="H26" s="33"/>
      <c r="I26" s="33"/>
      <c r="J26" s="33">
        <v>221995.04</v>
      </c>
      <c r="K26" s="33">
        <f>SUM(L26:N26)</f>
        <v>221995.04</v>
      </c>
      <c r="L26" s="33">
        <f t="shared" si="11"/>
        <v>0</v>
      </c>
      <c r="M26" s="33">
        <f t="shared" si="11"/>
        <v>0</v>
      </c>
      <c r="N26" s="33">
        <f t="shared" si="11"/>
        <v>221995.04</v>
      </c>
      <c r="O26" s="34"/>
    </row>
    <row r="27" spans="1:15" s="4" customFormat="1" ht="34.5" customHeight="1" outlineLevel="2">
      <c r="A27" s="27" t="s">
        <v>50</v>
      </c>
      <c r="B27" s="28" t="s">
        <v>51</v>
      </c>
      <c r="C27" s="29">
        <f>SUM(C28)</f>
        <v>5013965.79</v>
      </c>
      <c r="D27" s="29">
        <f aca="true" t="shared" si="12" ref="D27:N27">SUM(D28)</f>
        <v>0</v>
      </c>
      <c r="E27" s="29">
        <f t="shared" si="12"/>
        <v>0</v>
      </c>
      <c r="F27" s="29">
        <f t="shared" si="12"/>
        <v>5013965.79</v>
      </c>
      <c r="G27" s="29">
        <f>SUM(G28)</f>
        <v>5147560.6899999995</v>
      </c>
      <c r="H27" s="29">
        <f t="shared" si="12"/>
        <v>0</v>
      </c>
      <c r="I27" s="29">
        <f t="shared" si="12"/>
        <v>137030.85</v>
      </c>
      <c r="J27" s="29">
        <f t="shared" si="12"/>
        <v>5010529.84</v>
      </c>
      <c r="K27" s="29">
        <f>SUM(K28)</f>
        <v>133594.89999999997</v>
      </c>
      <c r="L27" s="29">
        <f t="shared" si="12"/>
        <v>0</v>
      </c>
      <c r="M27" s="29">
        <f t="shared" si="12"/>
        <v>137030.85</v>
      </c>
      <c r="N27" s="29">
        <f t="shared" si="12"/>
        <v>-3435.9500000000116</v>
      </c>
      <c r="O27" s="30">
        <f t="shared" si="2"/>
        <v>102.6644557540948</v>
      </c>
    </row>
    <row r="28" spans="1:15" s="4" customFormat="1" ht="33.75" customHeight="1" outlineLevel="4">
      <c r="A28" s="31" t="s">
        <v>52</v>
      </c>
      <c r="B28" s="32" t="s">
        <v>53</v>
      </c>
      <c r="C28" s="33">
        <f>SUM(C29:C32)</f>
        <v>5013965.79</v>
      </c>
      <c r="D28" s="33">
        <f aca="true" t="shared" si="13" ref="D28:J28">SUM(D29:D32)</f>
        <v>0</v>
      </c>
      <c r="E28" s="33">
        <f t="shared" si="13"/>
        <v>0</v>
      </c>
      <c r="F28" s="33">
        <f t="shared" si="13"/>
        <v>5013965.79</v>
      </c>
      <c r="G28" s="33">
        <f t="shared" si="13"/>
        <v>5147560.6899999995</v>
      </c>
      <c r="H28" s="33">
        <f t="shared" si="13"/>
        <v>0</v>
      </c>
      <c r="I28" s="33">
        <f t="shared" si="13"/>
        <v>137030.85</v>
      </c>
      <c r="J28" s="33">
        <f t="shared" si="13"/>
        <v>5010529.84</v>
      </c>
      <c r="K28" s="33">
        <f>SUM(K29:K32)</f>
        <v>133594.89999999997</v>
      </c>
      <c r="L28" s="33">
        <f>SUM(L29:L32)</f>
        <v>0</v>
      </c>
      <c r="M28" s="33">
        <f>SUM(M29:M32)</f>
        <v>137030.85</v>
      </c>
      <c r="N28" s="33">
        <f>SUM(N29:N32)</f>
        <v>-3435.9500000000116</v>
      </c>
      <c r="O28" s="34">
        <f t="shared" si="2"/>
        <v>102.6644557540948</v>
      </c>
    </row>
    <row r="29" spans="1:15" s="4" customFormat="1" ht="48" customHeight="1" outlineLevel="6">
      <c r="A29" s="31" t="s">
        <v>54</v>
      </c>
      <c r="B29" s="32" t="s">
        <v>55</v>
      </c>
      <c r="C29" s="33">
        <f>SUM(D29:F29)</f>
        <v>4470361.38</v>
      </c>
      <c r="D29" s="33"/>
      <c r="E29" s="33"/>
      <c r="F29" s="33">
        <v>4470361.38</v>
      </c>
      <c r="G29" s="33">
        <f>SUM(H29:J29)</f>
        <v>4617676.59</v>
      </c>
      <c r="H29" s="33"/>
      <c r="I29" s="33"/>
      <c r="J29" s="33">
        <v>4617676.59</v>
      </c>
      <c r="K29" s="33">
        <f>SUM(L29:N29)</f>
        <v>147315.20999999996</v>
      </c>
      <c r="L29" s="33">
        <f aca="true" t="shared" si="14" ref="L29:N32">SUM(H29-D29)</f>
        <v>0</v>
      </c>
      <c r="M29" s="33">
        <f t="shared" si="14"/>
        <v>0</v>
      </c>
      <c r="N29" s="33">
        <f t="shared" si="14"/>
        <v>147315.20999999996</v>
      </c>
      <c r="O29" s="34">
        <f t="shared" si="2"/>
        <v>103.2953758651163</v>
      </c>
    </row>
    <row r="30" spans="1:15" s="4" customFormat="1" ht="114" customHeight="1" outlineLevel="6">
      <c r="A30" s="31" t="s">
        <v>56</v>
      </c>
      <c r="B30" s="37" t="s">
        <v>57</v>
      </c>
      <c r="C30" s="33">
        <f>SUM(D30:F30)</f>
        <v>0</v>
      </c>
      <c r="D30" s="33"/>
      <c r="E30" s="33"/>
      <c r="F30" s="33"/>
      <c r="G30" s="33">
        <f>SUM(H30:J30)</f>
        <v>137030.85</v>
      </c>
      <c r="H30" s="33"/>
      <c r="I30" s="33">
        <v>137030.85</v>
      </c>
      <c r="J30" s="33"/>
      <c r="K30" s="33">
        <f>SUM(L30:N30)</f>
        <v>137030.85</v>
      </c>
      <c r="L30" s="33">
        <f>SUM(H30-D30)</f>
        <v>0</v>
      </c>
      <c r="M30" s="33">
        <f>SUM(I30-E30)</f>
        <v>137030.85</v>
      </c>
      <c r="N30" s="33">
        <f>SUM(J30-F30)</f>
        <v>0</v>
      </c>
      <c r="O30" s="34"/>
    </row>
    <row r="31" spans="1:15" s="4" customFormat="1" ht="95.25" customHeight="1" outlineLevel="6">
      <c r="A31" s="35" t="s">
        <v>58</v>
      </c>
      <c r="B31" s="36" t="s">
        <v>59</v>
      </c>
      <c r="C31" s="33">
        <f>SUM(D31:F31)</f>
        <v>242883.3</v>
      </c>
      <c r="D31" s="33"/>
      <c r="E31" s="33"/>
      <c r="F31" s="33">
        <v>242883.3</v>
      </c>
      <c r="G31" s="33">
        <f>SUM(H31:J31)</f>
        <v>392853.25</v>
      </c>
      <c r="H31" s="33"/>
      <c r="I31" s="33"/>
      <c r="J31" s="33">
        <v>392853.25</v>
      </c>
      <c r="K31" s="33">
        <f>SUM(L31:N31)</f>
        <v>149969.95</v>
      </c>
      <c r="L31" s="33">
        <f t="shared" si="14"/>
        <v>0</v>
      </c>
      <c r="M31" s="33">
        <f t="shared" si="14"/>
        <v>0</v>
      </c>
      <c r="N31" s="33">
        <f t="shared" si="14"/>
        <v>149969.95</v>
      </c>
      <c r="O31" s="34">
        <f t="shared" si="2"/>
        <v>161.74568197978206</v>
      </c>
    </row>
    <row r="32" spans="1:15" s="4" customFormat="1" ht="90.75" customHeight="1" outlineLevel="6">
      <c r="A32" s="35" t="s">
        <v>60</v>
      </c>
      <c r="B32" s="36" t="s">
        <v>61</v>
      </c>
      <c r="C32" s="33">
        <f>SUM(D32:F32)</f>
        <v>300721.11</v>
      </c>
      <c r="D32" s="33"/>
      <c r="E32" s="33"/>
      <c r="F32" s="33">
        <v>300721.11</v>
      </c>
      <c r="G32" s="33">
        <f>SUM(H32:J32)</f>
        <v>0</v>
      </c>
      <c r="H32" s="33"/>
      <c r="I32" s="33"/>
      <c r="J32" s="33"/>
      <c r="K32" s="33">
        <f>SUM(L32:N32)</f>
        <v>-300721.11</v>
      </c>
      <c r="L32" s="33">
        <f t="shared" si="14"/>
        <v>0</v>
      </c>
      <c r="M32" s="33">
        <f t="shared" si="14"/>
        <v>0</v>
      </c>
      <c r="N32" s="33">
        <f t="shared" si="14"/>
        <v>-300721.11</v>
      </c>
      <c r="O32" s="34">
        <f t="shared" si="2"/>
        <v>0</v>
      </c>
    </row>
    <row r="33" spans="1:15" s="4" customFormat="1" ht="32.25" customHeight="1" outlineLevel="2">
      <c r="A33" s="27" t="s">
        <v>62</v>
      </c>
      <c r="B33" s="28" t="s">
        <v>63</v>
      </c>
      <c r="C33" s="29">
        <f aca="true" t="shared" si="15" ref="C33:J33">SUM(C34)</f>
        <v>875202.87</v>
      </c>
      <c r="D33" s="29">
        <f t="shared" si="15"/>
        <v>0</v>
      </c>
      <c r="E33" s="29">
        <f t="shared" si="15"/>
        <v>300300</v>
      </c>
      <c r="F33" s="29">
        <f t="shared" si="15"/>
        <v>574902.87</v>
      </c>
      <c r="G33" s="29">
        <f t="shared" si="15"/>
        <v>894275.2</v>
      </c>
      <c r="H33" s="29">
        <f t="shared" si="15"/>
        <v>0</v>
      </c>
      <c r="I33" s="29">
        <f t="shared" si="15"/>
        <v>300300</v>
      </c>
      <c r="J33" s="29">
        <f t="shared" si="15"/>
        <v>593975.2</v>
      </c>
      <c r="K33" s="29">
        <f>SUM(K34)</f>
        <v>19072.330000000016</v>
      </c>
      <c r="L33" s="29">
        <f>SUM(L34)</f>
        <v>0</v>
      </c>
      <c r="M33" s="29">
        <f>SUM(M34)</f>
        <v>0</v>
      </c>
      <c r="N33" s="29">
        <f>SUM(N34)</f>
        <v>19072.330000000016</v>
      </c>
      <c r="O33" s="34">
        <f t="shared" si="2"/>
        <v>102.1791896089189</v>
      </c>
    </row>
    <row r="34" spans="1:15" s="4" customFormat="1" ht="33" customHeight="1" outlineLevel="4">
      <c r="A34" s="31" t="s">
        <v>64</v>
      </c>
      <c r="B34" s="32" t="s">
        <v>65</v>
      </c>
      <c r="C34" s="33">
        <f>SUM(C35:C38)</f>
        <v>875202.87</v>
      </c>
      <c r="D34" s="33">
        <f aca="true" t="shared" si="16" ref="D34:N34">SUM(D35:D38)</f>
        <v>0</v>
      </c>
      <c r="E34" s="33">
        <f t="shared" si="16"/>
        <v>300300</v>
      </c>
      <c r="F34" s="33">
        <f t="shared" si="16"/>
        <v>574902.87</v>
      </c>
      <c r="G34" s="33">
        <f t="shared" si="16"/>
        <v>894275.2</v>
      </c>
      <c r="H34" s="33">
        <f t="shared" si="16"/>
        <v>0</v>
      </c>
      <c r="I34" s="33">
        <f t="shared" si="16"/>
        <v>300300</v>
      </c>
      <c r="J34" s="33">
        <f t="shared" si="16"/>
        <v>593975.2</v>
      </c>
      <c r="K34" s="33">
        <f t="shared" si="16"/>
        <v>19072.330000000016</v>
      </c>
      <c r="L34" s="33">
        <f t="shared" si="16"/>
        <v>0</v>
      </c>
      <c r="M34" s="33">
        <f t="shared" si="16"/>
        <v>0</v>
      </c>
      <c r="N34" s="33">
        <f t="shared" si="16"/>
        <v>19072.330000000016</v>
      </c>
      <c r="O34" s="34">
        <f t="shared" si="2"/>
        <v>102.1791896089189</v>
      </c>
    </row>
    <row r="35" spans="1:15" s="4" customFormat="1" ht="33.75" customHeight="1" outlineLevel="6">
      <c r="A35" s="31" t="s">
        <v>66</v>
      </c>
      <c r="B35" s="32" t="s">
        <v>67</v>
      </c>
      <c r="C35" s="33">
        <f>SUM(D35:F35)</f>
        <v>374902.87</v>
      </c>
      <c r="D35" s="33"/>
      <c r="E35" s="33"/>
      <c r="F35" s="33">
        <v>374902.87</v>
      </c>
      <c r="G35" s="33">
        <f>SUM(H35:J35)</f>
        <v>393005.2</v>
      </c>
      <c r="H35" s="33"/>
      <c r="I35" s="33"/>
      <c r="J35" s="33">
        <v>393005.2</v>
      </c>
      <c r="K35" s="33">
        <f>SUM(L35:N35)</f>
        <v>18102.330000000016</v>
      </c>
      <c r="L35" s="33">
        <f aca="true" t="shared" si="17" ref="L35:N38">SUM(H35-D35)</f>
        <v>0</v>
      </c>
      <c r="M35" s="33">
        <f t="shared" si="17"/>
        <v>0</v>
      </c>
      <c r="N35" s="33">
        <f t="shared" si="17"/>
        <v>18102.330000000016</v>
      </c>
      <c r="O35" s="34">
        <f t="shared" si="2"/>
        <v>104.82853865589239</v>
      </c>
    </row>
    <row r="36" spans="1:15" s="4" customFormat="1" ht="33.75" customHeight="1" outlineLevel="6">
      <c r="A36" s="31" t="s">
        <v>68</v>
      </c>
      <c r="B36" s="37" t="s">
        <v>69</v>
      </c>
      <c r="C36" s="33">
        <f>SUM(D36:F36)</f>
        <v>277200</v>
      </c>
      <c r="D36" s="33"/>
      <c r="E36" s="33">
        <v>277200</v>
      </c>
      <c r="F36" s="33"/>
      <c r="G36" s="33">
        <f>SUM(H36:J36)</f>
        <v>277200</v>
      </c>
      <c r="H36" s="33"/>
      <c r="I36" s="33">
        <v>277200</v>
      </c>
      <c r="J36" s="33"/>
      <c r="K36" s="33">
        <f>SUM(L36:N36)</f>
        <v>0</v>
      </c>
      <c r="L36" s="33">
        <f t="shared" si="17"/>
        <v>0</v>
      </c>
      <c r="M36" s="33">
        <f t="shared" si="17"/>
        <v>0</v>
      </c>
      <c r="N36" s="33">
        <f t="shared" si="17"/>
        <v>0</v>
      </c>
      <c r="O36" s="34">
        <f t="shared" si="2"/>
        <v>100</v>
      </c>
    </row>
    <row r="37" spans="1:15" s="4" customFormat="1" ht="33.75" customHeight="1" outlineLevel="6">
      <c r="A37" s="31" t="s">
        <v>70</v>
      </c>
      <c r="B37" s="37" t="s">
        <v>71</v>
      </c>
      <c r="C37" s="33">
        <f>SUM(D37:F37)</f>
        <v>23100</v>
      </c>
      <c r="D37" s="33"/>
      <c r="E37" s="33">
        <v>23100</v>
      </c>
      <c r="F37" s="33"/>
      <c r="G37" s="33">
        <f>SUM(H37:J37)</f>
        <v>23100</v>
      </c>
      <c r="H37" s="33"/>
      <c r="I37" s="33">
        <v>23100</v>
      </c>
      <c r="J37" s="33"/>
      <c r="K37" s="33">
        <f>SUM(L37:N37)</f>
        <v>0</v>
      </c>
      <c r="L37" s="33">
        <f t="shared" si="17"/>
        <v>0</v>
      </c>
      <c r="M37" s="33">
        <f t="shared" si="17"/>
        <v>0</v>
      </c>
      <c r="N37" s="33">
        <f t="shared" si="17"/>
        <v>0</v>
      </c>
      <c r="O37" s="34">
        <f t="shared" si="2"/>
        <v>100</v>
      </c>
    </row>
    <row r="38" spans="1:15" s="4" customFormat="1" ht="33.75" customHeight="1" outlineLevel="6">
      <c r="A38" s="31" t="s">
        <v>68</v>
      </c>
      <c r="B38" s="37" t="s">
        <v>72</v>
      </c>
      <c r="C38" s="33">
        <f>SUM(D38:F38)</f>
        <v>200000</v>
      </c>
      <c r="D38" s="33"/>
      <c r="E38" s="33"/>
      <c r="F38" s="33">
        <v>200000</v>
      </c>
      <c r="G38" s="33">
        <f>SUM(H38:J38)</f>
        <v>200970</v>
      </c>
      <c r="H38" s="33"/>
      <c r="I38" s="33"/>
      <c r="J38" s="33">
        <v>200970</v>
      </c>
      <c r="K38" s="33">
        <f>SUM(L38:N38)</f>
        <v>970</v>
      </c>
      <c r="L38" s="33">
        <f t="shared" si="17"/>
        <v>0</v>
      </c>
      <c r="M38" s="33">
        <f t="shared" si="17"/>
        <v>0</v>
      </c>
      <c r="N38" s="33">
        <f t="shared" si="17"/>
        <v>970</v>
      </c>
      <c r="O38" s="34">
        <f t="shared" si="2"/>
        <v>100.485</v>
      </c>
    </row>
    <row r="39" spans="1:15" s="4" customFormat="1" ht="79.5" customHeight="1" outlineLevel="2">
      <c r="A39" s="27" t="s">
        <v>73</v>
      </c>
      <c r="B39" s="28" t="s">
        <v>74</v>
      </c>
      <c r="C39" s="29">
        <f>SUM(C40)</f>
        <v>1254413.96</v>
      </c>
      <c r="D39" s="29">
        <f aca="true" t="shared" si="18" ref="D39:N40">SUM(D40)</f>
        <v>0</v>
      </c>
      <c r="E39" s="29">
        <f t="shared" si="18"/>
        <v>0</v>
      </c>
      <c r="F39" s="29">
        <f t="shared" si="18"/>
        <v>1254413.96</v>
      </c>
      <c r="G39" s="29">
        <f>SUM(G40)</f>
        <v>1233924.04</v>
      </c>
      <c r="H39" s="29">
        <f t="shared" si="18"/>
        <v>0</v>
      </c>
      <c r="I39" s="29">
        <f t="shared" si="18"/>
        <v>0</v>
      </c>
      <c r="J39" s="29">
        <f t="shared" si="18"/>
        <v>1233924.04</v>
      </c>
      <c r="K39" s="29">
        <f>SUM(K40)</f>
        <v>-20489.919999999925</v>
      </c>
      <c r="L39" s="29">
        <f t="shared" si="18"/>
        <v>0</v>
      </c>
      <c r="M39" s="29">
        <f t="shared" si="18"/>
        <v>0</v>
      </c>
      <c r="N39" s="29">
        <f t="shared" si="18"/>
        <v>-20489.919999999925</v>
      </c>
      <c r="O39" s="30">
        <f t="shared" si="2"/>
        <v>98.36657430056025</v>
      </c>
    </row>
    <row r="40" spans="1:15" s="4" customFormat="1" ht="51" customHeight="1" outlineLevel="4">
      <c r="A40" s="31" t="s">
        <v>75</v>
      </c>
      <c r="B40" s="32" t="s">
        <v>76</v>
      </c>
      <c r="C40" s="33">
        <f>SUM(C41)</f>
        <v>1254413.96</v>
      </c>
      <c r="D40" s="33">
        <f t="shared" si="18"/>
        <v>0</v>
      </c>
      <c r="E40" s="33">
        <f t="shared" si="18"/>
        <v>0</v>
      </c>
      <c r="F40" s="33">
        <f t="shared" si="18"/>
        <v>1254413.96</v>
      </c>
      <c r="G40" s="33">
        <f>SUM(G41)</f>
        <v>1233924.04</v>
      </c>
      <c r="H40" s="33">
        <f t="shared" si="18"/>
        <v>0</v>
      </c>
      <c r="I40" s="33">
        <f t="shared" si="18"/>
        <v>0</v>
      </c>
      <c r="J40" s="33">
        <f t="shared" si="18"/>
        <v>1233924.04</v>
      </c>
      <c r="K40" s="33">
        <f>SUM(K41)</f>
        <v>-20489.919999999925</v>
      </c>
      <c r="L40" s="33">
        <f aca="true" t="shared" si="19" ref="L40:N41">SUM(H40-D40)</f>
        <v>0</v>
      </c>
      <c r="M40" s="33">
        <f t="shared" si="19"/>
        <v>0</v>
      </c>
      <c r="N40" s="33">
        <f t="shared" si="19"/>
        <v>-20489.919999999925</v>
      </c>
      <c r="O40" s="34">
        <f t="shared" si="2"/>
        <v>98.36657430056025</v>
      </c>
    </row>
    <row r="41" spans="1:15" s="4" customFormat="1" ht="46.5" customHeight="1" outlineLevel="6">
      <c r="A41" s="31" t="s">
        <v>77</v>
      </c>
      <c r="B41" s="32" t="s">
        <v>78</v>
      </c>
      <c r="C41" s="33">
        <f>SUM(D41:F41)</f>
        <v>1254413.96</v>
      </c>
      <c r="D41" s="33"/>
      <c r="E41" s="33"/>
      <c r="F41" s="33">
        <v>1254413.96</v>
      </c>
      <c r="G41" s="33">
        <f>SUM(H41:J41)</f>
        <v>1233924.04</v>
      </c>
      <c r="H41" s="33"/>
      <c r="I41" s="33"/>
      <c r="J41" s="33">
        <v>1233924.04</v>
      </c>
      <c r="K41" s="33">
        <f>SUM(L41:N41)</f>
        <v>-20489.919999999925</v>
      </c>
      <c r="L41" s="33">
        <f t="shared" si="19"/>
        <v>0</v>
      </c>
      <c r="M41" s="33">
        <f t="shared" si="19"/>
        <v>0</v>
      </c>
      <c r="N41" s="33">
        <f t="shared" si="19"/>
        <v>-20489.919999999925</v>
      </c>
      <c r="O41" s="34">
        <f t="shared" si="2"/>
        <v>98.36657430056025</v>
      </c>
    </row>
    <row r="42" spans="1:15" s="4" customFormat="1" ht="46.5" customHeight="1" outlineLevel="6">
      <c r="A42" s="27" t="s">
        <v>79</v>
      </c>
      <c r="B42" s="38" t="s">
        <v>80</v>
      </c>
      <c r="C42" s="29">
        <f>SUM(C43)</f>
        <v>20164.26</v>
      </c>
      <c r="D42" s="29">
        <f aca="true" t="shared" si="20" ref="D42:N42">SUM(D43)</f>
        <v>0</v>
      </c>
      <c r="E42" s="29">
        <f t="shared" si="20"/>
        <v>0</v>
      </c>
      <c r="F42" s="29">
        <f t="shared" si="20"/>
        <v>20164.26</v>
      </c>
      <c r="G42" s="29">
        <f t="shared" si="20"/>
        <v>26438.76</v>
      </c>
      <c r="H42" s="29">
        <f t="shared" si="20"/>
        <v>0</v>
      </c>
      <c r="I42" s="29">
        <f t="shared" si="20"/>
        <v>0</v>
      </c>
      <c r="J42" s="29">
        <f t="shared" si="20"/>
        <v>26438.76</v>
      </c>
      <c r="K42" s="29">
        <f t="shared" si="20"/>
        <v>6274.5</v>
      </c>
      <c r="L42" s="29">
        <f t="shared" si="20"/>
        <v>0</v>
      </c>
      <c r="M42" s="29">
        <f t="shared" si="20"/>
        <v>0</v>
      </c>
      <c r="N42" s="29">
        <f t="shared" si="20"/>
        <v>6274.5</v>
      </c>
      <c r="O42" s="30">
        <f t="shared" si="2"/>
        <v>131.1169365997066</v>
      </c>
    </row>
    <row r="43" spans="1:15" s="4" customFormat="1" ht="46.5" customHeight="1" outlineLevel="6">
      <c r="A43" s="31" t="s">
        <v>81</v>
      </c>
      <c r="B43" s="37" t="s">
        <v>82</v>
      </c>
      <c r="C43" s="33">
        <f>SUM(C44)</f>
        <v>20164.26</v>
      </c>
      <c r="D43" s="33">
        <f aca="true" t="shared" si="21" ref="D43:N43">SUM(D44)</f>
        <v>0</v>
      </c>
      <c r="E43" s="33">
        <f t="shared" si="21"/>
        <v>0</v>
      </c>
      <c r="F43" s="33">
        <f t="shared" si="21"/>
        <v>20164.26</v>
      </c>
      <c r="G43" s="33">
        <f t="shared" si="21"/>
        <v>26438.76</v>
      </c>
      <c r="H43" s="33">
        <f t="shared" si="21"/>
        <v>0</v>
      </c>
      <c r="I43" s="33">
        <f t="shared" si="21"/>
        <v>0</v>
      </c>
      <c r="J43" s="33">
        <f t="shared" si="21"/>
        <v>26438.76</v>
      </c>
      <c r="K43" s="33">
        <f t="shared" si="21"/>
        <v>6274.5</v>
      </c>
      <c r="L43" s="33">
        <f t="shared" si="21"/>
        <v>0</v>
      </c>
      <c r="M43" s="33">
        <f t="shared" si="21"/>
        <v>0</v>
      </c>
      <c r="N43" s="33">
        <f t="shared" si="21"/>
        <v>6274.5</v>
      </c>
      <c r="O43" s="34">
        <f t="shared" si="2"/>
        <v>131.1169365997066</v>
      </c>
    </row>
    <row r="44" spans="1:15" s="4" customFormat="1" ht="31.5" customHeight="1" outlineLevel="6">
      <c r="A44" s="31" t="s">
        <v>83</v>
      </c>
      <c r="B44" s="37" t="s">
        <v>84</v>
      </c>
      <c r="C44" s="33">
        <f>SUM(D44:F44)</f>
        <v>20164.26</v>
      </c>
      <c r="D44" s="33"/>
      <c r="E44" s="33"/>
      <c r="F44" s="33">
        <v>20164.26</v>
      </c>
      <c r="G44" s="33">
        <f>SUM(H44:J44)</f>
        <v>26438.76</v>
      </c>
      <c r="H44" s="33"/>
      <c r="I44" s="33"/>
      <c r="J44" s="33">
        <v>26438.76</v>
      </c>
      <c r="K44" s="33">
        <f>SUM(L44:N44)</f>
        <v>6274.5</v>
      </c>
      <c r="L44" s="33">
        <f>SUM(H44-D44)</f>
        <v>0</v>
      </c>
      <c r="M44" s="33">
        <f>SUM(I44-E44)</f>
        <v>0</v>
      </c>
      <c r="N44" s="33">
        <f>SUM(J44-F44)</f>
        <v>6274.5</v>
      </c>
      <c r="O44" s="34">
        <f t="shared" si="2"/>
        <v>131.1169365997066</v>
      </c>
    </row>
    <row r="45" spans="1:15" s="4" customFormat="1" ht="16.5" customHeight="1" outlineLevel="6">
      <c r="A45" s="39" t="s">
        <v>85</v>
      </c>
      <c r="B45" s="40" t="s">
        <v>86</v>
      </c>
      <c r="C45" s="29">
        <f>SUM(C46)</f>
        <v>48006.91</v>
      </c>
      <c r="D45" s="29">
        <f aca="true" t="shared" si="22" ref="D45:N45">SUM(D46)</f>
        <v>0</v>
      </c>
      <c r="E45" s="29">
        <f t="shared" si="22"/>
        <v>0</v>
      </c>
      <c r="F45" s="29">
        <f t="shared" si="22"/>
        <v>48006.91</v>
      </c>
      <c r="G45" s="29">
        <f t="shared" si="22"/>
        <v>28000</v>
      </c>
      <c r="H45" s="29">
        <f t="shared" si="22"/>
        <v>0</v>
      </c>
      <c r="I45" s="29">
        <f t="shared" si="22"/>
        <v>0</v>
      </c>
      <c r="J45" s="29">
        <f t="shared" si="22"/>
        <v>28000</v>
      </c>
      <c r="K45" s="29">
        <f t="shared" si="22"/>
        <v>-20006.91</v>
      </c>
      <c r="L45" s="29">
        <f t="shared" si="22"/>
        <v>0</v>
      </c>
      <c r="M45" s="29">
        <f t="shared" si="22"/>
        <v>0</v>
      </c>
      <c r="N45" s="29">
        <f t="shared" si="22"/>
        <v>-20006.91</v>
      </c>
      <c r="O45" s="30">
        <f t="shared" si="2"/>
        <v>58.324936972614985</v>
      </c>
    </row>
    <row r="46" spans="1:15" s="4" customFormat="1" ht="31.5" customHeight="1" outlineLevel="6">
      <c r="A46" s="35" t="s">
        <v>87</v>
      </c>
      <c r="B46" s="36" t="s">
        <v>88</v>
      </c>
      <c r="C46" s="33">
        <f>SUM(C47:C49)</f>
        <v>48006.91</v>
      </c>
      <c r="D46" s="33">
        <f aca="true" t="shared" si="23" ref="D46:N46">SUM(D47:D49)</f>
        <v>0</v>
      </c>
      <c r="E46" s="33">
        <f t="shared" si="23"/>
        <v>0</v>
      </c>
      <c r="F46" s="33">
        <f t="shared" si="23"/>
        <v>48006.91</v>
      </c>
      <c r="G46" s="33">
        <f t="shared" si="23"/>
        <v>28000</v>
      </c>
      <c r="H46" s="33">
        <f t="shared" si="23"/>
        <v>0</v>
      </c>
      <c r="I46" s="33">
        <f t="shared" si="23"/>
        <v>0</v>
      </c>
      <c r="J46" s="33">
        <f t="shared" si="23"/>
        <v>28000</v>
      </c>
      <c r="K46" s="33">
        <f t="shared" si="23"/>
        <v>-20006.91</v>
      </c>
      <c r="L46" s="33">
        <f t="shared" si="23"/>
        <v>0</v>
      </c>
      <c r="M46" s="33">
        <f t="shared" si="23"/>
        <v>0</v>
      </c>
      <c r="N46" s="33">
        <f t="shared" si="23"/>
        <v>-20006.91</v>
      </c>
      <c r="O46" s="34">
        <f t="shared" si="2"/>
        <v>58.324936972614985</v>
      </c>
    </row>
    <row r="47" spans="1:15" s="4" customFormat="1" ht="21" customHeight="1" outlineLevel="6">
      <c r="A47" s="41" t="s">
        <v>89</v>
      </c>
      <c r="B47" s="36" t="s">
        <v>90</v>
      </c>
      <c r="C47" s="33">
        <f>SUM(D47:F47)</f>
        <v>18006.91</v>
      </c>
      <c r="D47" s="33"/>
      <c r="E47" s="33"/>
      <c r="F47" s="33">
        <v>18006.91</v>
      </c>
      <c r="G47" s="33">
        <f>SUM(H47:J47)</f>
        <v>0</v>
      </c>
      <c r="H47" s="33"/>
      <c r="I47" s="33"/>
      <c r="J47" s="33"/>
      <c r="K47" s="33">
        <f>SUM(L47:N47)</f>
        <v>-18006.91</v>
      </c>
      <c r="L47" s="33">
        <f aca="true" t="shared" si="24" ref="L47:N49">SUM(H47-D47)</f>
        <v>0</v>
      </c>
      <c r="M47" s="33">
        <f t="shared" si="24"/>
        <v>0</v>
      </c>
      <c r="N47" s="33">
        <f t="shared" si="24"/>
        <v>-18006.91</v>
      </c>
      <c r="O47" s="34">
        <f t="shared" si="2"/>
        <v>0</v>
      </c>
    </row>
    <row r="48" spans="1:15" s="4" customFormat="1" ht="32.25" customHeight="1" outlineLevel="6">
      <c r="A48" s="42" t="s">
        <v>91</v>
      </c>
      <c r="B48" s="36" t="s">
        <v>92</v>
      </c>
      <c r="C48" s="33">
        <f>SUM(D48:F48)</f>
        <v>20000</v>
      </c>
      <c r="D48" s="33"/>
      <c r="E48" s="33"/>
      <c r="F48" s="33">
        <v>20000</v>
      </c>
      <c r="G48" s="33">
        <f>SUM(H48:J48)</f>
        <v>20000</v>
      </c>
      <c r="H48" s="33"/>
      <c r="I48" s="33"/>
      <c r="J48" s="33">
        <v>20000</v>
      </c>
      <c r="K48" s="33">
        <f>SUM(L48:N48)</f>
        <v>0</v>
      </c>
      <c r="L48" s="33">
        <f t="shared" si="24"/>
        <v>0</v>
      </c>
      <c r="M48" s="33">
        <f t="shared" si="24"/>
        <v>0</v>
      </c>
      <c r="N48" s="33">
        <f t="shared" si="24"/>
        <v>0</v>
      </c>
      <c r="O48" s="34">
        <f t="shared" si="2"/>
        <v>100</v>
      </c>
    </row>
    <row r="49" spans="1:15" s="4" customFormat="1" ht="29.25" customHeight="1" outlineLevel="6">
      <c r="A49" s="42" t="s">
        <v>93</v>
      </c>
      <c r="B49" s="36" t="s">
        <v>94</v>
      </c>
      <c r="C49" s="33">
        <f>SUM(D49:F49)</f>
        <v>10000</v>
      </c>
      <c r="D49" s="33"/>
      <c r="E49" s="33"/>
      <c r="F49" s="33">
        <v>10000</v>
      </c>
      <c r="G49" s="33">
        <f>SUM(H49:J49)</f>
        <v>8000</v>
      </c>
      <c r="H49" s="33"/>
      <c r="I49" s="33"/>
      <c r="J49" s="33">
        <v>8000</v>
      </c>
      <c r="K49" s="33">
        <f>SUM(L49:N49)</f>
        <v>-2000</v>
      </c>
      <c r="L49" s="33">
        <f t="shared" si="24"/>
        <v>0</v>
      </c>
      <c r="M49" s="33">
        <f t="shared" si="24"/>
        <v>0</v>
      </c>
      <c r="N49" s="33">
        <f t="shared" si="24"/>
        <v>-2000</v>
      </c>
      <c r="O49" s="34">
        <f t="shared" si="2"/>
        <v>80</v>
      </c>
    </row>
    <row r="50" spans="1:15" s="4" customFormat="1" ht="62.25" customHeight="1" outlineLevel="2">
      <c r="A50" s="27" t="s">
        <v>95</v>
      </c>
      <c r="B50" s="28" t="s">
        <v>96</v>
      </c>
      <c r="C50" s="29">
        <f aca="true" t="shared" si="25" ref="C50:J50">SUM(C51)</f>
        <v>6090509.73</v>
      </c>
      <c r="D50" s="29">
        <f t="shared" si="25"/>
        <v>0</v>
      </c>
      <c r="E50" s="29">
        <f t="shared" si="25"/>
        <v>0</v>
      </c>
      <c r="F50" s="29">
        <f t="shared" si="25"/>
        <v>6090509.73</v>
      </c>
      <c r="G50" s="29">
        <f t="shared" si="25"/>
        <v>6068654.38</v>
      </c>
      <c r="H50" s="29">
        <f t="shared" si="25"/>
        <v>0</v>
      </c>
      <c r="I50" s="29">
        <f t="shared" si="25"/>
        <v>0</v>
      </c>
      <c r="J50" s="29">
        <f t="shared" si="25"/>
        <v>6068654.38</v>
      </c>
      <c r="K50" s="29">
        <f>SUM(K51)</f>
        <v>-21855.35000000079</v>
      </c>
      <c r="L50" s="29">
        <f>SUM(L51)</f>
        <v>0</v>
      </c>
      <c r="M50" s="29">
        <f>SUM(M51)</f>
        <v>0</v>
      </c>
      <c r="N50" s="29">
        <f>SUM(N51)</f>
        <v>-21855.35000000079</v>
      </c>
      <c r="O50" s="30">
        <f t="shared" si="2"/>
        <v>99.64115729275748</v>
      </c>
    </row>
    <row r="51" spans="1:15" s="4" customFormat="1" ht="66" customHeight="1" outlineLevel="4">
      <c r="A51" s="31" t="s">
        <v>97</v>
      </c>
      <c r="B51" s="32" t="s">
        <v>98</v>
      </c>
      <c r="C51" s="33">
        <f aca="true" t="shared" si="26" ref="C51:J51">SUM(C52:C53)</f>
        <v>6090509.73</v>
      </c>
      <c r="D51" s="33">
        <f t="shared" si="26"/>
        <v>0</v>
      </c>
      <c r="E51" s="33">
        <f t="shared" si="26"/>
        <v>0</v>
      </c>
      <c r="F51" s="33">
        <f t="shared" si="26"/>
        <v>6090509.73</v>
      </c>
      <c r="G51" s="33">
        <f t="shared" si="26"/>
        <v>6068654.38</v>
      </c>
      <c r="H51" s="33">
        <f t="shared" si="26"/>
        <v>0</v>
      </c>
      <c r="I51" s="33">
        <f t="shared" si="26"/>
        <v>0</v>
      </c>
      <c r="J51" s="33">
        <f t="shared" si="26"/>
        <v>6068654.38</v>
      </c>
      <c r="K51" s="33">
        <f>SUM(K52:K53)</f>
        <v>-21855.35000000079</v>
      </c>
      <c r="L51" s="33">
        <f>SUM(L52:L53)</f>
        <v>0</v>
      </c>
      <c r="M51" s="33">
        <f>SUM(M52:M53)</f>
        <v>0</v>
      </c>
      <c r="N51" s="33">
        <f>SUM(N52:N53)</f>
        <v>-21855.35000000079</v>
      </c>
      <c r="O51" s="34">
        <f t="shared" si="2"/>
        <v>99.64115729275748</v>
      </c>
    </row>
    <row r="52" spans="1:15" s="4" customFormat="1" ht="50.25" customHeight="1" outlineLevel="6">
      <c r="A52" s="31" t="s">
        <v>99</v>
      </c>
      <c r="B52" s="32" t="s">
        <v>100</v>
      </c>
      <c r="C52" s="33">
        <f>SUM(D52:F52)</f>
        <v>1501903.04</v>
      </c>
      <c r="D52" s="33"/>
      <c r="E52" s="33"/>
      <c r="F52" s="33">
        <v>1501903.04</v>
      </c>
      <c r="G52" s="33">
        <f>SUM(H52:J52)</f>
        <v>1515168.07</v>
      </c>
      <c r="H52" s="33"/>
      <c r="I52" s="33"/>
      <c r="J52" s="33">
        <v>1515168.07</v>
      </c>
      <c r="K52" s="33">
        <f>SUM(L52:N52)</f>
        <v>13265.030000000028</v>
      </c>
      <c r="L52" s="33">
        <f aca="true" t="shared" si="27" ref="L52:N53">SUM(H52-D52)</f>
        <v>0</v>
      </c>
      <c r="M52" s="33">
        <f t="shared" si="27"/>
        <v>0</v>
      </c>
      <c r="N52" s="33">
        <f t="shared" si="27"/>
        <v>13265.030000000028</v>
      </c>
      <c r="O52" s="34">
        <f t="shared" si="2"/>
        <v>100.88321480459884</v>
      </c>
    </row>
    <row r="53" spans="1:15" s="4" customFormat="1" ht="63" customHeight="1" outlineLevel="6">
      <c r="A53" s="31" t="s">
        <v>101</v>
      </c>
      <c r="B53" s="32" t="s">
        <v>102</v>
      </c>
      <c r="C53" s="33">
        <f>SUM(D53:F53)</f>
        <v>4588606.69</v>
      </c>
      <c r="D53" s="33"/>
      <c r="E53" s="33"/>
      <c r="F53" s="33">
        <v>4588606.69</v>
      </c>
      <c r="G53" s="33">
        <f>SUM(H53:J53)</f>
        <v>4553486.31</v>
      </c>
      <c r="H53" s="33"/>
      <c r="I53" s="33"/>
      <c r="J53" s="33">
        <v>4553486.31</v>
      </c>
      <c r="K53" s="33">
        <f>SUM(L53:N53)</f>
        <v>-35120.38000000082</v>
      </c>
      <c r="L53" s="33">
        <f t="shared" si="27"/>
        <v>0</v>
      </c>
      <c r="M53" s="33">
        <f t="shared" si="27"/>
        <v>0</v>
      </c>
      <c r="N53" s="33">
        <f t="shared" si="27"/>
        <v>-35120.38000000082</v>
      </c>
      <c r="O53" s="34">
        <f t="shared" si="2"/>
        <v>99.2346177745733</v>
      </c>
    </row>
    <row r="54" spans="1:15" s="4" customFormat="1" ht="21" customHeight="1" outlineLevel="2">
      <c r="A54" s="27" t="s">
        <v>103</v>
      </c>
      <c r="B54" s="28" t="s">
        <v>104</v>
      </c>
      <c r="C54" s="29">
        <f>SUM(C55)</f>
        <v>50737.53</v>
      </c>
      <c r="D54" s="29">
        <f aca="true" t="shared" si="28" ref="D54:N54">SUM(D55)</f>
        <v>0</v>
      </c>
      <c r="E54" s="29">
        <f t="shared" si="28"/>
        <v>0</v>
      </c>
      <c r="F54" s="29">
        <f t="shared" si="28"/>
        <v>50737.53</v>
      </c>
      <c r="G54" s="29">
        <f>SUM(G55)</f>
        <v>209793.4</v>
      </c>
      <c r="H54" s="29">
        <f t="shared" si="28"/>
        <v>0</v>
      </c>
      <c r="I54" s="29">
        <f t="shared" si="28"/>
        <v>0</v>
      </c>
      <c r="J54" s="29">
        <f t="shared" si="28"/>
        <v>209793.4</v>
      </c>
      <c r="K54" s="29">
        <f>SUM(K55)</f>
        <v>159055.87</v>
      </c>
      <c r="L54" s="29">
        <f t="shared" si="28"/>
        <v>0</v>
      </c>
      <c r="M54" s="29">
        <f t="shared" si="28"/>
        <v>0</v>
      </c>
      <c r="N54" s="29">
        <f t="shared" si="28"/>
        <v>159055.87</v>
      </c>
      <c r="O54" s="30">
        <f t="shared" si="2"/>
        <v>413.48760966487725</v>
      </c>
    </row>
    <row r="55" spans="1:15" s="4" customFormat="1" ht="30.75" customHeight="1" outlineLevel="4">
      <c r="A55" s="31" t="s">
        <v>105</v>
      </c>
      <c r="B55" s="32" t="s">
        <v>106</v>
      </c>
      <c r="C55" s="33">
        <f>SUM(C56:C58)</f>
        <v>50737.53</v>
      </c>
      <c r="D55" s="33">
        <f aca="true" t="shared" si="29" ref="D55:N55">SUM(D56:D58)</f>
        <v>0</v>
      </c>
      <c r="E55" s="33">
        <f t="shared" si="29"/>
        <v>0</v>
      </c>
      <c r="F55" s="33">
        <f t="shared" si="29"/>
        <v>50737.53</v>
      </c>
      <c r="G55" s="33">
        <f t="shared" si="29"/>
        <v>209793.4</v>
      </c>
      <c r="H55" s="33">
        <f t="shared" si="29"/>
        <v>0</v>
      </c>
      <c r="I55" s="33">
        <f t="shared" si="29"/>
        <v>0</v>
      </c>
      <c r="J55" s="33">
        <f t="shared" si="29"/>
        <v>209793.4</v>
      </c>
      <c r="K55" s="33">
        <f t="shared" si="29"/>
        <v>159055.87</v>
      </c>
      <c r="L55" s="33">
        <f t="shared" si="29"/>
        <v>0</v>
      </c>
      <c r="M55" s="33">
        <f t="shared" si="29"/>
        <v>0</v>
      </c>
      <c r="N55" s="33">
        <f t="shared" si="29"/>
        <v>159055.87</v>
      </c>
      <c r="O55" s="34">
        <f t="shared" si="2"/>
        <v>413.48760966487725</v>
      </c>
    </row>
    <row r="56" spans="1:15" s="4" customFormat="1" ht="30.75" customHeight="1" outlineLevel="4">
      <c r="A56" s="31" t="s">
        <v>107</v>
      </c>
      <c r="B56" s="32" t="s">
        <v>108</v>
      </c>
      <c r="C56" s="33">
        <f>SUM(D56:F56)</f>
        <v>50737.53</v>
      </c>
      <c r="D56" s="33"/>
      <c r="E56" s="33"/>
      <c r="F56" s="33">
        <v>50737.53</v>
      </c>
      <c r="G56" s="33">
        <f>SUM(H56:J56)</f>
        <v>194793.4</v>
      </c>
      <c r="H56" s="33"/>
      <c r="I56" s="33"/>
      <c r="J56" s="33">
        <v>194793.4</v>
      </c>
      <c r="K56" s="33">
        <f>SUM(L56:N56)</f>
        <v>144055.87</v>
      </c>
      <c r="L56" s="33">
        <f aca="true" t="shared" si="30" ref="L56:N58">SUM(H56-D56)</f>
        <v>0</v>
      </c>
      <c r="M56" s="33">
        <f t="shared" si="30"/>
        <v>0</v>
      </c>
      <c r="N56" s="33">
        <f t="shared" si="30"/>
        <v>144055.87</v>
      </c>
      <c r="O56" s="34">
        <f>SUM(G56/C56)*100</f>
        <v>383.92369514243205</v>
      </c>
    </row>
    <row r="57" spans="1:15" s="4" customFormat="1" ht="30.75" customHeight="1" outlineLevel="4">
      <c r="A57" s="31" t="s">
        <v>109</v>
      </c>
      <c r="B57" s="37" t="s">
        <v>110</v>
      </c>
      <c r="C57" s="33">
        <f>SUM(D57:F57)</f>
        <v>0</v>
      </c>
      <c r="D57" s="33"/>
      <c r="E57" s="33"/>
      <c r="F57" s="33"/>
      <c r="G57" s="33">
        <f>SUM(H57:J57)</f>
        <v>5000</v>
      </c>
      <c r="H57" s="33"/>
      <c r="I57" s="33"/>
      <c r="J57" s="33">
        <v>5000</v>
      </c>
      <c r="K57" s="33">
        <f>SUM(L57:N57)</f>
        <v>5000</v>
      </c>
      <c r="L57" s="33">
        <f t="shared" si="30"/>
        <v>0</v>
      </c>
      <c r="M57" s="33">
        <f t="shared" si="30"/>
        <v>0</v>
      </c>
      <c r="N57" s="33">
        <f t="shared" si="30"/>
        <v>5000</v>
      </c>
      <c r="O57" s="34" t="e">
        <f>SUM(G57/C57)*100</f>
        <v>#DIV/0!</v>
      </c>
    </row>
    <row r="58" spans="1:15" s="4" customFormat="1" ht="30.75" customHeight="1" outlineLevel="4">
      <c r="A58" s="31" t="s">
        <v>111</v>
      </c>
      <c r="B58" s="37" t="s">
        <v>112</v>
      </c>
      <c r="C58" s="33">
        <f>SUM(D58:F58)</f>
        <v>0</v>
      </c>
      <c r="D58" s="33"/>
      <c r="E58" s="33"/>
      <c r="F58" s="33"/>
      <c r="G58" s="33">
        <f>SUM(H58:J58)</f>
        <v>10000</v>
      </c>
      <c r="H58" s="33"/>
      <c r="I58" s="33"/>
      <c r="J58" s="33">
        <v>10000</v>
      </c>
      <c r="K58" s="33">
        <f>SUM(L58:N58)</f>
        <v>10000</v>
      </c>
      <c r="L58" s="33">
        <f t="shared" si="30"/>
        <v>0</v>
      </c>
      <c r="M58" s="33">
        <f t="shared" si="30"/>
        <v>0</v>
      </c>
      <c r="N58" s="33">
        <f t="shared" si="30"/>
        <v>10000</v>
      </c>
      <c r="O58" s="34" t="e">
        <f>SUM(G58/C58)*100</f>
        <v>#DIV/0!</v>
      </c>
    </row>
    <row r="59" spans="1:15" s="4" customFormat="1" ht="66.75" customHeight="1" outlineLevel="2">
      <c r="A59" s="27" t="s">
        <v>113</v>
      </c>
      <c r="B59" s="28" t="s">
        <v>114</v>
      </c>
      <c r="C59" s="29">
        <f>SUM(C60)</f>
        <v>2067851.88</v>
      </c>
      <c r="D59" s="29">
        <f aca="true" t="shared" si="31" ref="D59:N60">SUM(D60)</f>
        <v>0</v>
      </c>
      <c r="E59" s="29">
        <f t="shared" si="31"/>
        <v>0</v>
      </c>
      <c r="F59" s="29">
        <f t="shared" si="31"/>
        <v>2067851.88</v>
      </c>
      <c r="G59" s="29">
        <f>SUM(G60)</f>
        <v>2461771.51</v>
      </c>
      <c r="H59" s="29">
        <f t="shared" si="31"/>
        <v>0</v>
      </c>
      <c r="I59" s="29">
        <f t="shared" si="31"/>
        <v>0</v>
      </c>
      <c r="J59" s="29">
        <f t="shared" si="31"/>
        <v>2461771.51</v>
      </c>
      <c r="K59" s="29">
        <f>SUM(K60)</f>
        <v>393919.6299999999</v>
      </c>
      <c r="L59" s="29">
        <f t="shared" si="31"/>
        <v>0</v>
      </c>
      <c r="M59" s="29">
        <f t="shared" si="31"/>
        <v>0</v>
      </c>
      <c r="N59" s="29">
        <f t="shared" si="31"/>
        <v>393919.6299999999</v>
      </c>
      <c r="O59" s="30">
        <f t="shared" si="2"/>
        <v>119.04970243806822</v>
      </c>
    </row>
    <row r="60" spans="1:15" s="4" customFormat="1" ht="50.25" customHeight="1" outlineLevel="4">
      <c r="A60" s="31" t="s">
        <v>115</v>
      </c>
      <c r="B60" s="32" t="s">
        <v>116</v>
      </c>
      <c r="C60" s="33">
        <f>SUM(C61)</f>
        <v>2067851.88</v>
      </c>
      <c r="D60" s="33">
        <f t="shared" si="31"/>
        <v>0</v>
      </c>
      <c r="E60" s="33">
        <f t="shared" si="31"/>
        <v>0</v>
      </c>
      <c r="F60" s="33">
        <f t="shared" si="31"/>
        <v>2067851.88</v>
      </c>
      <c r="G60" s="33">
        <f>SUM(G61)</f>
        <v>2461771.51</v>
      </c>
      <c r="H60" s="33">
        <f t="shared" si="31"/>
        <v>0</v>
      </c>
      <c r="I60" s="33">
        <f t="shared" si="31"/>
        <v>0</v>
      </c>
      <c r="J60" s="33">
        <f t="shared" si="31"/>
        <v>2461771.51</v>
      </c>
      <c r="K60" s="33">
        <f>SUM(K61)</f>
        <v>393919.6299999999</v>
      </c>
      <c r="L60" s="33">
        <f t="shared" si="31"/>
        <v>0</v>
      </c>
      <c r="M60" s="33">
        <f t="shared" si="31"/>
        <v>0</v>
      </c>
      <c r="N60" s="33">
        <f t="shared" si="31"/>
        <v>393919.6299999999</v>
      </c>
      <c r="O60" s="34">
        <f t="shared" si="2"/>
        <v>119.04970243806822</v>
      </c>
    </row>
    <row r="61" spans="1:15" s="4" customFormat="1" ht="18.75" customHeight="1" outlineLevel="6">
      <c r="A61" s="31" t="s">
        <v>117</v>
      </c>
      <c r="B61" s="32" t="s">
        <v>118</v>
      </c>
      <c r="C61" s="33">
        <f>SUM(D61:F61)</f>
        <v>2067851.88</v>
      </c>
      <c r="D61" s="33"/>
      <c r="E61" s="33"/>
      <c r="F61" s="33">
        <v>2067851.88</v>
      </c>
      <c r="G61" s="33">
        <f>SUM(H61:J61)</f>
        <v>2461771.51</v>
      </c>
      <c r="H61" s="33"/>
      <c r="I61" s="33"/>
      <c r="J61" s="33">
        <v>2461771.51</v>
      </c>
      <c r="K61" s="33">
        <f>SUM(L61:N61)</f>
        <v>393919.6299999999</v>
      </c>
      <c r="L61" s="33">
        <f>SUM(H61-D61)</f>
        <v>0</v>
      </c>
      <c r="M61" s="33">
        <f>SUM(I61-E61)</f>
        <v>0</v>
      </c>
      <c r="N61" s="33">
        <f>SUM(J61-F61)</f>
        <v>393919.6299999999</v>
      </c>
      <c r="O61" s="34">
        <f t="shared" si="2"/>
        <v>119.04970243806822</v>
      </c>
    </row>
    <row r="62" spans="1:15" s="4" customFormat="1" ht="112.5" customHeight="1" outlineLevel="1">
      <c r="A62" s="27" t="s">
        <v>119</v>
      </c>
      <c r="B62" s="28" t="s">
        <v>120</v>
      </c>
      <c r="C62" s="29">
        <f>SUM(C63+C68+C73+C78)</f>
        <v>349650</v>
      </c>
      <c r="D62" s="29">
        <f aca="true" t="shared" si="32" ref="D62:N62">SUM(D63+D68+D73+D78)</f>
        <v>111370.76</v>
      </c>
      <c r="E62" s="29">
        <f t="shared" si="32"/>
        <v>178709.43</v>
      </c>
      <c r="F62" s="29">
        <f t="shared" si="32"/>
        <v>59569.81</v>
      </c>
      <c r="G62" s="29">
        <f t="shared" si="32"/>
        <v>1583962.13</v>
      </c>
      <c r="H62" s="29">
        <f t="shared" si="32"/>
        <v>0</v>
      </c>
      <c r="I62" s="29">
        <f t="shared" si="32"/>
        <v>1045378.79</v>
      </c>
      <c r="J62" s="29">
        <f t="shared" si="32"/>
        <v>538583.34</v>
      </c>
      <c r="K62" s="29">
        <f t="shared" si="32"/>
        <v>1234312.13</v>
      </c>
      <c r="L62" s="29">
        <f t="shared" si="32"/>
        <v>-111370.76</v>
      </c>
      <c r="M62" s="29">
        <f t="shared" si="32"/>
        <v>866669.3600000001</v>
      </c>
      <c r="N62" s="29">
        <f t="shared" si="32"/>
        <v>479013.53</v>
      </c>
      <c r="O62" s="30">
        <f t="shared" si="2"/>
        <v>453.0136221936222</v>
      </c>
    </row>
    <row r="63" spans="1:15" s="4" customFormat="1" ht="30.75" customHeight="1" outlineLevel="1">
      <c r="A63" s="43" t="s">
        <v>121</v>
      </c>
      <c r="B63" s="44" t="s">
        <v>122</v>
      </c>
      <c r="C63" s="29">
        <f>SUM(C64)</f>
        <v>349650</v>
      </c>
      <c r="D63" s="29">
        <f aca="true" t="shared" si="33" ref="D63:N63">SUM(D64)</f>
        <v>111370.76</v>
      </c>
      <c r="E63" s="29">
        <f t="shared" si="33"/>
        <v>178709.43</v>
      </c>
      <c r="F63" s="29">
        <f t="shared" si="33"/>
        <v>59569.81</v>
      </c>
      <c r="G63" s="29">
        <f t="shared" si="33"/>
        <v>0</v>
      </c>
      <c r="H63" s="29">
        <f t="shared" si="33"/>
        <v>0</v>
      </c>
      <c r="I63" s="29">
        <f t="shared" si="33"/>
        <v>0</v>
      </c>
      <c r="J63" s="29">
        <f t="shared" si="33"/>
        <v>0</v>
      </c>
      <c r="K63" s="29">
        <f t="shared" si="33"/>
        <v>-349650</v>
      </c>
      <c r="L63" s="29">
        <f t="shared" si="33"/>
        <v>-111370.76</v>
      </c>
      <c r="M63" s="29">
        <f t="shared" si="33"/>
        <v>-178709.43</v>
      </c>
      <c r="N63" s="29">
        <f t="shared" si="33"/>
        <v>-59569.81</v>
      </c>
      <c r="O63" s="30">
        <f t="shared" si="2"/>
        <v>0</v>
      </c>
    </row>
    <row r="64" spans="1:15" s="4" customFormat="1" ht="30.75" customHeight="1" outlineLevel="1">
      <c r="A64" s="45" t="s">
        <v>123</v>
      </c>
      <c r="B64" s="46" t="s">
        <v>124</v>
      </c>
      <c r="C64" s="33">
        <f>SUM(C65:C67)</f>
        <v>349650</v>
      </c>
      <c r="D64" s="33">
        <f aca="true" t="shared" si="34" ref="D64:N64">SUM(D65:D67)</f>
        <v>111370.76</v>
      </c>
      <c r="E64" s="33">
        <f t="shared" si="34"/>
        <v>178709.43</v>
      </c>
      <c r="F64" s="33">
        <f t="shared" si="34"/>
        <v>59569.81</v>
      </c>
      <c r="G64" s="33">
        <f t="shared" si="34"/>
        <v>0</v>
      </c>
      <c r="H64" s="33">
        <f t="shared" si="34"/>
        <v>0</v>
      </c>
      <c r="I64" s="33">
        <f t="shared" si="34"/>
        <v>0</v>
      </c>
      <c r="J64" s="33">
        <f t="shared" si="34"/>
        <v>0</v>
      </c>
      <c r="K64" s="33">
        <f t="shared" si="34"/>
        <v>-349650</v>
      </c>
      <c r="L64" s="33">
        <f t="shared" si="34"/>
        <v>-111370.76</v>
      </c>
      <c r="M64" s="33">
        <f t="shared" si="34"/>
        <v>-178709.43</v>
      </c>
      <c r="N64" s="33">
        <f t="shared" si="34"/>
        <v>-59569.81</v>
      </c>
      <c r="O64" s="30">
        <f t="shared" si="2"/>
        <v>0</v>
      </c>
    </row>
    <row r="65" spans="1:15" s="4" customFormat="1" ht="66.75" customHeight="1" outlineLevel="1">
      <c r="A65" s="45" t="s">
        <v>125</v>
      </c>
      <c r="B65" s="46" t="s">
        <v>126</v>
      </c>
      <c r="C65" s="33">
        <f>SUM(D65:F65)</f>
        <v>111370.76</v>
      </c>
      <c r="D65" s="33">
        <v>111370.76</v>
      </c>
      <c r="E65" s="33"/>
      <c r="F65" s="33"/>
      <c r="G65" s="33">
        <f>SUM(H65:J65)</f>
        <v>0</v>
      </c>
      <c r="H65" s="29"/>
      <c r="I65" s="29"/>
      <c r="J65" s="29"/>
      <c r="K65" s="33">
        <f>SUM(L65:N65)</f>
        <v>-111370.76</v>
      </c>
      <c r="L65" s="33">
        <f aca="true" t="shared" si="35" ref="L65:N67">SUM(H65-D65)</f>
        <v>-111370.76</v>
      </c>
      <c r="M65" s="33">
        <f t="shared" si="35"/>
        <v>0</v>
      </c>
      <c r="N65" s="33">
        <f t="shared" si="35"/>
        <v>0</v>
      </c>
      <c r="O65" s="30">
        <f t="shared" si="2"/>
        <v>0</v>
      </c>
    </row>
    <row r="66" spans="1:15" s="4" customFormat="1" ht="51.75" customHeight="1" outlineLevel="1">
      <c r="A66" s="42" t="s">
        <v>127</v>
      </c>
      <c r="B66" s="46" t="s">
        <v>128</v>
      </c>
      <c r="C66" s="33">
        <f>SUM(D66:F66)</f>
        <v>59569.81</v>
      </c>
      <c r="D66" s="33"/>
      <c r="E66" s="33"/>
      <c r="F66" s="33">
        <v>59569.81</v>
      </c>
      <c r="G66" s="33">
        <f>SUM(H66:J66)</f>
        <v>0</v>
      </c>
      <c r="H66" s="29"/>
      <c r="I66" s="29"/>
      <c r="J66" s="29"/>
      <c r="K66" s="33">
        <f>SUM(L66:N66)</f>
        <v>-59569.81</v>
      </c>
      <c r="L66" s="33">
        <f t="shared" si="35"/>
        <v>0</v>
      </c>
      <c r="M66" s="33">
        <f t="shared" si="35"/>
        <v>0</v>
      </c>
      <c r="N66" s="33">
        <f t="shared" si="35"/>
        <v>-59569.81</v>
      </c>
      <c r="O66" s="30">
        <f t="shared" si="2"/>
        <v>0</v>
      </c>
    </row>
    <row r="67" spans="1:15" s="4" customFormat="1" ht="47.25" customHeight="1" outlineLevel="1">
      <c r="A67" s="45" t="s">
        <v>127</v>
      </c>
      <c r="B67" s="46" t="s">
        <v>129</v>
      </c>
      <c r="C67" s="33">
        <f>SUM(D67:F67)</f>
        <v>178709.43</v>
      </c>
      <c r="D67" s="33"/>
      <c r="E67" s="33">
        <v>178709.43</v>
      </c>
      <c r="F67" s="33"/>
      <c r="G67" s="33">
        <f>SUM(H67:J67)</f>
        <v>0</v>
      </c>
      <c r="H67" s="29"/>
      <c r="I67" s="29"/>
      <c r="J67" s="29"/>
      <c r="K67" s="33">
        <f>SUM(L67:N67)</f>
        <v>-178709.43</v>
      </c>
      <c r="L67" s="33">
        <f t="shared" si="35"/>
        <v>0</v>
      </c>
      <c r="M67" s="33">
        <f t="shared" si="35"/>
        <v>-178709.43</v>
      </c>
      <c r="N67" s="33">
        <f t="shared" si="35"/>
        <v>0</v>
      </c>
      <c r="O67" s="34">
        <f t="shared" si="2"/>
        <v>0</v>
      </c>
    </row>
    <row r="68" spans="1:15" s="4" customFormat="1" ht="33.75" customHeight="1" outlineLevel="2">
      <c r="A68" s="27" t="s">
        <v>130</v>
      </c>
      <c r="B68" s="28" t="s">
        <v>131</v>
      </c>
      <c r="C68" s="29">
        <f aca="true" t="shared" si="36" ref="C68:N68">SUM(C69)</f>
        <v>0</v>
      </c>
      <c r="D68" s="29">
        <f t="shared" si="36"/>
        <v>0</v>
      </c>
      <c r="E68" s="29">
        <f t="shared" si="36"/>
        <v>0</v>
      </c>
      <c r="F68" s="29">
        <f t="shared" si="36"/>
        <v>0</v>
      </c>
      <c r="G68" s="29">
        <f t="shared" si="36"/>
        <v>1204938.17</v>
      </c>
      <c r="H68" s="29">
        <f t="shared" si="36"/>
        <v>0</v>
      </c>
      <c r="I68" s="29">
        <f t="shared" si="36"/>
        <v>1045378.79</v>
      </c>
      <c r="J68" s="29">
        <f t="shared" si="36"/>
        <v>159559.38</v>
      </c>
      <c r="K68" s="29">
        <f t="shared" si="36"/>
        <v>1204938.17</v>
      </c>
      <c r="L68" s="29">
        <f t="shared" si="36"/>
        <v>0</v>
      </c>
      <c r="M68" s="29">
        <f t="shared" si="36"/>
        <v>1045378.79</v>
      </c>
      <c r="N68" s="29">
        <f t="shared" si="36"/>
        <v>159559.38</v>
      </c>
      <c r="O68" s="47"/>
    </row>
    <row r="69" spans="1:15" s="4" customFormat="1" ht="47.25" customHeight="1" outlineLevel="4">
      <c r="A69" s="31" t="s">
        <v>132</v>
      </c>
      <c r="B69" s="32" t="s">
        <v>133</v>
      </c>
      <c r="C69" s="33">
        <f>SUM(C70:C72)</f>
        <v>0</v>
      </c>
      <c r="D69" s="33">
        <f aca="true" t="shared" si="37" ref="D69:N69">SUM(D70:D72)</f>
        <v>0</v>
      </c>
      <c r="E69" s="33">
        <f t="shared" si="37"/>
        <v>0</v>
      </c>
      <c r="F69" s="33">
        <f t="shared" si="37"/>
        <v>0</v>
      </c>
      <c r="G69" s="33">
        <f t="shared" si="37"/>
        <v>1204938.17</v>
      </c>
      <c r="H69" s="33">
        <f t="shared" si="37"/>
        <v>0</v>
      </c>
      <c r="I69" s="33">
        <f t="shared" si="37"/>
        <v>1045378.79</v>
      </c>
      <c r="J69" s="33">
        <f t="shared" si="37"/>
        <v>159559.38</v>
      </c>
      <c r="K69" s="33">
        <f t="shared" si="37"/>
        <v>1204938.17</v>
      </c>
      <c r="L69" s="33">
        <f t="shared" si="37"/>
        <v>0</v>
      </c>
      <c r="M69" s="33">
        <f t="shared" si="37"/>
        <v>1045378.79</v>
      </c>
      <c r="N69" s="33">
        <f t="shared" si="37"/>
        <v>159559.38</v>
      </c>
      <c r="O69" s="48"/>
    </row>
    <row r="70" spans="1:15" s="4" customFormat="1" ht="96.75" customHeight="1" outlineLevel="6">
      <c r="A70" s="31" t="s">
        <v>134</v>
      </c>
      <c r="B70" s="32" t="s">
        <v>135</v>
      </c>
      <c r="C70" s="33">
        <f>SUM(D70:F70)</f>
        <v>0</v>
      </c>
      <c r="D70" s="33"/>
      <c r="E70" s="33"/>
      <c r="F70" s="33"/>
      <c r="G70" s="33">
        <f>SUM(H70:J70)</f>
        <v>149000</v>
      </c>
      <c r="H70" s="33"/>
      <c r="I70" s="33"/>
      <c r="J70" s="33">
        <v>149000</v>
      </c>
      <c r="K70" s="33">
        <f>SUM(L70:N70)</f>
        <v>149000</v>
      </c>
      <c r="L70" s="33">
        <f aca="true" t="shared" si="38" ref="L70:N72">SUM(H70-D70)</f>
        <v>0</v>
      </c>
      <c r="M70" s="33">
        <f t="shared" si="38"/>
        <v>0</v>
      </c>
      <c r="N70" s="33">
        <f t="shared" si="38"/>
        <v>149000</v>
      </c>
      <c r="O70" s="48"/>
    </row>
    <row r="71" spans="1:15" s="4" customFormat="1" ht="66" customHeight="1" outlineLevel="6">
      <c r="A71" s="31" t="s">
        <v>136</v>
      </c>
      <c r="B71" s="37" t="s">
        <v>137</v>
      </c>
      <c r="C71" s="33">
        <f>SUM(D71:F71)</f>
        <v>0</v>
      </c>
      <c r="D71" s="33"/>
      <c r="E71" s="33"/>
      <c r="F71" s="33"/>
      <c r="G71" s="33">
        <f>SUM(H71:J71)</f>
        <v>1045378.79</v>
      </c>
      <c r="H71" s="33"/>
      <c r="I71" s="33">
        <v>1045378.79</v>
      </c>
      <c r="J71" s="33"/>
      <c r="K71" s="33">
        <f>SUM(L71:N71)</f>
        <v>1045378.79</v>
      </c>
      <c r="L71" s="33">
        <f t="shared" si="38"/>
        <v>0</v>
      </c>
      <c r="M71" s="33">
        <f t="shared" si="38"/>
        <v>1045378.79</v>
      </c>
      <c r="N71" s="33">
        <f t="shared" si="38"/>
        <v>0</v>
      </c>
      <c r="O71" s="48"/>
    </row>
    <row r="72" spans="1:15" s="4" customFormat="1" ht="69.75" customHeight="1" outlineLevel="6">
      <c r="A72" s="31" t="s">
        <v>138</v>
      </c>
      <c r="B72" s="37" t="s">
        <v>139</v>
      </c>
      <c r="C72" s="33">
        <f>SUM(D72:F72)</f>
        <v>0</v>
      </c>
      <c r="D72" s="33"/>
      <c r="E72" s="33"/>
      <c r="F72" s="33"/>
      <c r="G72" s="33">
        <f>SUM(H72:J72)</f>
        <v>10559.38</v>
      </c>
      <c r="H72" s="33"/>
      <c r="I72" s="33"/>
      <c r="J72" s="33">
        <v>10559.38</v>
      </c>
      <c r="K72" s="33">
        <f>SUM(L72:N72)</f>
        <v>10559.38</v>
      </c>
      <c r="L72" s="33">
        <f t="shared" si="38"/>
        <v>0</v>
      </c>
      <c r="M72" s="33">
        <f t="shared" si="38"/>
        <v>0</v>
      </c>
      <c r="N72" s="33">
        <f t="shared" si="38"/>
        <v>10559.38</v>
      </c>
      <c r="O72" s="48"/>
    </row>
    <row r="73" spans="1:15" s="4" customFormat="1" ht="33.75" customHeight="1" outlineLevel="6">
      <c r="A73" s="27" t="s">
        <v>140</v>
      </c>
      <c r="B73" s="38" t="s">
        <v>141</v>
      </c>
      <c r="C73" s="29">
        <f>SUM(C74)</f>
        <v>0</v>
      </c>
      <c r="D73" s="29">
        <f aca="true" t="shared" si="39" ref="D73:N73">SUM(D74)</f>
        <v>0</v>
      </c>
      <c r="E73" s="29">
        <f t="shared" si="39"/>
        <v>0</v>
      </c>
      <c r="F73" s="29">
        <f t="shared" si="39"/>
        <v>0</v>
      </c>
      <c r="G73" s="29">
        <f t="shared" si="39"/>
        <v>123504</v>
      </c>
      <c r="H73" s="29">
        <f t="shared" si="39"/>
        <v>0</v>
      </c>
      <c r="I73" s="29">
        <f t="shared" si="39"/>
        <v>0</v>
      </c>
      <c r="J73" s="29">
        <f t="shared" si="39"/>
        <v>123504</v>
      </c>
      <c r="K73" s="29">
        <f t="shared" si="39"/>
        <v>123504</v>
      </c>
      <c r="L73" s="29">
        <f t="shared" si="39"/>
        <v>0</v>
      </c>
      <c r="M73" s="29">
        <f t="shared" si="39"/>
        <v>0</v>
      </c>
      <c r="N73" s="29">
        <f t="shared" si="39"/>
        <v>123504</v>
      </c>
      <c r="O73" s="48"/>
    </row>
    <row r="74" spans="1:15" s="4" customFormat="1" ht="32.25" customHeight="1" outlineLevel="6">
      <c r="A74" s="31" t="s">
        <v>142</v>
      </c>
      <c r="B74" s="37" t="s">
        <v>143</v>
      </c>
      <c r="C74" s="33">
        <f>SUM(C75:C77)</f>
        <v>0</v>
      </c>
      <c r="D74" s="33">
        <f aca="true" t="shared" si="40" ref="D74:N74">SUM(D75:D77)</f>
        <v>0</v>
      </c>
      <c r="E74" s="33">
        <f t="shared" si="40"/>
        <v>0</v>
      </c>
      <c r="F74" s="33">
        <f t="shared" si="40"/>
        <v>0</v>
      </c>
      <c r="G74" s="33">
        <f t="shared" si="40"/>
        <v>123504</v>
      </c>
      <c r="H74" s="33">
        <f t="shared" si="40"/>
        <v>0</v>
      </c>
      <c r="I74" s="33">
        <f t="shared" si="40"/>
        <v>0</v>
      </c>
      <c r="J74" s="33">
        <f t="shared" si="40"/>
        <v>123504</v>
      </c>
      <c r="K74" s="33">
        <f t="shared" si="40"/>
        <v>123504</v>
      </c>
      <c r="L74" s="33">
        <f t="shared" si="40"/>
        <v>0</v>
      </c>
      <c r="M74" s="33">
        <f t="shared" si="40"/>
        <v>0</v>
      </c>
      <c r="N74" s="33">
        <f t="shared" si="40"/>
        <v>123504</v>
      </c>
      <c r="O74" s="48"/>
    </row>
    <row r="75" spans="1:15" s="4" customFormat="1" ht="20.25" customHeight="1" outlineLevel="6">
      <c r="A75" s="31" t="s">
        <v>144</v>
      </c>
      <c r="B75" s="37" t="s">
        <v>145</v>
      </c>
      <c r="C75" s="33">
        <f>SUM(D75:F75)</f>
        <v>0</v>
      </c>
      <c r="D75" s="33"/>
      <c r="E75" s="33"/>
      <c r="F75" s="33"/>
      <c r="G75" s="33">
        <f>SUM(H75:J75)</f>
        <v>45000</v>
      </c>
      <c r="H75" s="33"/>
      <c r="I75" s="33"/>
      <c r="J75" s="33">
        <v>45000</v>
      </c>
      <c r="K75" s="33">
        <f>SUM(L75:N75)</f>
        <v>45000</v>
      </c>
      <c r="L75" s="33">
        <f aca="true" t="shared" si="41" ref="L75:N77">SUM(H75-D75)</f>
        <v>0</v>
      </c>
      <c r="M75" s="33">
        <f t="shared" si="41"/>
        <v>0</v>
      </c>
      <c r="N75" s="33">
        <f t="shared" si="41"/>
        <v>45000</v>
      </c>
      <c r="O75" s="48"/>
    </row>
    <row r="76" spans="1:15" s="4" customFormat="1" ht="32.25" customHeight="1" outlineLevel="6">
      <c r="A76" s="31" t="s">
        <v>146</v>
      </c>
      <c r="B76" s="37" t="s">
        <v>147</v>
      </c>
      <c r="C76" s="33">
        <f>SUM(D76:F76)</f>
        <v>0</v>
      </c>
      <c r="D76" s="33"/>
      <c r="E76" s="33"/>
      <c r="F76" s="33"/>
      <c r="G76" s="33">
        <f>SUM(H76:J76)</f>
        <v>18504</v>
      </c>
      <c r="H76" s="33"/>
      <c r="I76" s="33"/>
      <c r="J76" s="33">
        <v>18504</v>
      </c>
      <c r="K76" s="33">
        <f>SUM(L76:N76)</f>
        <v>18504</v>
      </c>
      <c r="L76" s="33">
        <f t="shared" si="41"/>
        <v>0</v>
      </c>
      <c r="M76" s="33">
        <f t="shared" si="41"/>
        <v>0</v>
      </c>
      <c r="N76" s="33">
        <f t="shared" si="41"/>
        <v>18504</v>
      </c>
      <c r="O76" s="48"/>
    </row>
    <row r="77" spans="1:15" s="4" customFormat="1" ht="67.5" customHeight="1" outlineLevel="6">
      <c r="A77" s="31" t="s">
        <v>148</v>
      </c>
      <c r="B77" s="37" t="s">
        <v>149</v>
      </c>
      <c r="C77" s="33">
        <f>SUM(D77:F77)</f>
        <v>0</v>
      </c>
      <c r="D77" s="33"/>
      <c r="E77" s="33"/>
      <c r="F77" s="33"/>
      <c r="G77" s="33">
        <f>SUM(H77:J77)</f>
        <v>60000</v>
      </c>
      <c r="H77" s="33"/>
      <c r="I77" s="33"/>
      <c r="J77" s="33">
        <v>60000</v>
      </c>
      <c r="K77" s="33">
        <f>SUM(L77:N77)</f>
        <v>60000</v>
      </c>
      <c r="L77" s="33">
        <f t="shared" si="41"/>
        <v>0</v>
      </c>
      <c r="M77" s="33">
        <f t="shared" si="41"/>
        <v>0</v>
      </c>
      <c r="N77" s="33">
        <f t="shared" si="41"/>
        <v>60000</v>
      </c>
      <c r="O77" s="48"/>
    </row>
    <row r="78" spans="1:15" s="4" customFormat="1" ht="34.5" customHeight="1" outlineLevel="6">
      <c r="A78" s="27" t="s">
        <v>150</v>
      </c>
      <c r="B78" s="38" t="s">
        <v>151</v>
      </c>
      <c r="C78" s="29">
        <f>SUM(C79)</f>
        <v>0</v>
      </c>
      <c r="D78" s="29">
        <f aca="true" t="shared" si="42" ref="D78:N78">SUM(D79)</f>
        <v>0</v>
      </c>
      <c r="E78" s="29">
        <f t="shared" si="42"/>
        <v>0</v>
      </c>
      <c r="F78" s="29">
        <f t="shared" si="42"/>
        <v>0</v>
      </c>
      <c r="G78" s="29">
        <f t="shared" si="42"/>
        <v>255519.96</v>
      </c>
      <c r="H78" s="29">
        <f t="shared" si="42"/>
        <v>0</v>
      </c>
      <c r="I78" s="29">
        <f t="shared" si="42"/>
        <v>0</v>
      </c>
      <c r="J78" s="29">
        <f t="shared" si="42"/>
        <v>255519.96</v>
      </c>
      <c r="K78" s="29">
        <f t="shared" si="42"/>
        <v>255519.96</v>
      </c>
      <c r="L78" s="29">
        <f t="shared" si="42"/>
        <v>0</v>
      </c>
      <c r="M78" s="29">
        <f t="shared" si="42"/>
        <v>0</v>
      </c>
      <c r="N78" s="29">
        <f t="shared" si="42"/>
        <v>255519.96</v>
      </c>
      <c r="O78" s="47"/>
    </row>
    <row r="79" spans="1:15" s="4" customFormat="1" ht="33.75" customHeight="1" outlineLevel="6">
      <c r="A79" s="31" t="s">
        <v>152</v>
      </c>
      <c r="B79" s="37" t="s">
        <v>153</v>
      </c>
      <c r="C79" s="33">
        <f>SUM(C80:C81)</f>
        <v>0</v>
      </c>
      <c r="D79" s="33">
        <f aca="true" t="shared" si="43" ref="D79:N79">SUM(D80:D81)</f>
        <v>0</v>
      </c>
      <c r="E79" s="33">
        <f t="shared" si="43"/>
        <v>0</v>
      </c>
      <c r="F79" s="33">
        <f t="shared" si="43"/>
        <v>0</v>
      </c>
      <c r="G79" s="33">
        <f t="shared" si="43"/>
        <v>255519.96</v>
      </c>
      <c r="H79" s="33">
        <f t="shared" si="43"/>
        <v>0</v>
      </c>
      <c r="I79" s="33">
        <f t="shared" si="43"/>
        <v>0</v>
      </c>
      <c r="J79" s="33">
        <f t="shared" si="43"/>
        <v>255519.96</v>
      </c>
      <c r="K79" s="33">
        <f t="shared" si="43"/>
        <v>255519.96</v>
      </c>
      <c r="L79" s="33">
        <f t="shared" si="43"/>
        <v>0</v>
      </c>
      <c r="M79" s="33">
        <f t="shared" si="43"/>
        <v>0</v>
      </c>
      <c r="N79" s="33">
        <f t="shared" si="43"/>
        <v>255519.96</v>
      </c>
      <c r="O79" s="48"/>
    </row>
    <row r="80" spans="1:15" s="4" customFormat="1" ht="33" customHeight="1" outlineLevel="6">
      <c r="A80" s="31" t="s">
        <v>154</v>
      </c>
      <c r="B80" s="37" t="s">
        <v>155</v>
      </c>
      <c r="C80" s="33">
        <f>SUM(D80:F80)</f>
        <v>0</v>
      </c>
      <c r="D80" s="33"/>
      <c r="E80" s="33"/>
      <c r="F80" s="33"/>
      <c r="G80" s="33">
        <f>SUM(H80:J80)</f>
        <v>86958.97</v>
      </c>
      <c r="H80" s="33"/>
      <c r="I80" s="33"/>
      <c r="J80" s="33">
        <v>86958.97</v>
      </c>
      <c r="K80" s="33">
        <f>SUM(L80:N80)</f>
        <v>86958.97</v>
      </c>
      <c r="L80" s="33">
        <f aca="true" t="shared" si="44" ref="L80:N81">SUM(H80-D80)</f>
        <v>0</v>
      </c>
      <c r="M80" s="33">
        <f t="shared" si="44"/>
        <v>0</v>
      </c>
      <c r="N80" s="33">
        <f t="shared" si="44"/>
        <v>86958.97</v>
      </c>
      <c r="O80" s="48"/>
    </row>
    <row r="81" spans="1:15" s="4" customFormat="1" ht="48" customHeight="1" outlineLevel="6">
      <c r="A81" s="31" t="s">
        <v>156</v>
      </c>
      <c r="B81" s="37" t="s">
        <v>157</v>
      </c>
      <c r="C81" s="33">
        <f>SUM(D81:F81)</f>
        <v>0</v>
      </c>
      <c r="D81" s="33"/>
      <c r="E81" s="33"/>
      <c r="F81" s="33"/>
      <c r="G81" s="33">
        <f>SUM(H81:J81)</f>
        <v>168560.99</v>
      </c>
      <c r="H81" s="33"/>
      <c r="I81" s="33"/>
      <c r="J81" s="33">
        <v>168560.99</v>
      </c>
      <c r="K81" s="33">
        <f>SUM(L81:N81)</f>
        <v>168560.99</v>
      </c>
      <c r="L81" s="33">
        <f t="shared" si="44"/>
        <v>0</v>
      </c>
      <c r="M81" s="33">
        <f t="shared" si="44"/>
        <v>0</v>
      </c>
      <c r="N81" s="33">
        <f t="shared" si="44"/>
        <v>168560.99</v>
      </c>
      <c r="O81" s="48"/>
    </row>
    <row r="82" spans="1:15" s="4" customFormat="1" ht="83.25" customHeight="1" outlineLevel="6">
      <c r="A82" s="27" t="s">
        <v>158</v>
      </c>
      <c r="B82" s="28" t="s">
        <v>159</v>
      </c>
      <c r="C82" s="29">
        <f>SUM(C83)</f>
        <v>9810</v>
      </c>
      <c r="D82" s="29">
        <f aca="true" t="shared" si="45" ref="D82:N83">SUM(D83)</f>
        <v>0</v>
      </c>
      <c r="E82" s="29">
        <f t="shared" si="45"/>
        <v>0</v>
      </c>
      <c r="F82" s="29">
        <f t="shared" si="45"/>
        <v>9810</v>
      </c>
      <c r="G82" s="29">
        <f t="shared" si="45"/>
        <v>16800</v>
      </c>
      <c r="H82" s="29">
        <f t="shared" si="45"/>
        <v>0</v>
      </c>
      <c r="I82" s="29">
        <f t="shared" si="45"/>
        <v>0</v>
      </c>
      <c r="J82" s="29">
        <f t="shared" si="45"/>
        <v>16800</v>
      </c>
      <c r="K82" s="29">
        <f t="shared" si="45"/>
        <v>6990</v>
      </c>
      <c r="L82" s="29">
        <f t="shared" si="45"/>
        <v>0</v>
      </c>
      <c r="M82" s="29">
        <f t="shared" si="45"/>
        <v>0</v>
      </c>
      <c r="N82" s="29">
        <f t="shared" si="45"/>
        <v>6990</v>
      </c>
      <c r="O82" s="47">
        <f t="shared" si="2"/>
        <v>171.25382262996942</v>
      </c>
    </row>
    <row r="83" spans="1:15" s="4" customFormat="1" ht="50.25" customHeight="1" outlineLevel="6">
      <c r="A83" s="27" t="s">
        <v>160</v>
      </c>
      <c r="B83" s="28" t="s">
        <v>161</v>
      </c>
      <c r="C83" s="29">
        <f>SUM(C84)</f>
        <v>9810</v>
      </c>
      <c r="D83" s="29">
        <f t="shared" si="45"/>
        <v>0</v>
      </c>
      <c r="E83" s="29">
        <f t="shared" si="45"/>
        <v>0</v>
      </c>
      <c r="F83" s="29">
        <f t="shared" si="45"/>
        <v>9810</v>
      </c>
      <c r="G83" s="29">
        <f t="shared" si="45"/>
        <v>16800</v>
      </c>
      <c r="H83" s="29">
        <f t="shared" si="45"/>
        <v>0</v>
      </c>
      <c r="I83" s="29">
        <f t="shared" si="45"/>
        <v>0</v>
      </c>
      <c r="J83" s="29">
        <f t="shared" si="45"/>
        <v>16800</v>
      </c>
      <c r="K83" s="29">
        <f t="shared" si="45"/>
        <v>6990</v>
      </c>
      <c r="L83" s="29">
        <f t="shared" si="45"/>
        <v>0</v>
      </c>
      <c r="M83" s="29">
        <f t="shared" si="45"/>
        <v>0</v>
      </c>
      <c r="N83" s="29">
        <f t="shared" si="45"/>
        <v>6990</v>
      </c>
      <c r="O83" s="47">
        <f t="shared" si="2"/>
        <v>171.25382262996942</v>
      </c>
    </row>
    <row r="84" spans="1:15" s="4" customFormat="1" ht="50.25" customHeight="1" outlineLevel="6">
      <c r="A84" s="45" t="s">
        <v>162</v>
      </c>
      <c r="B84" s="36" t="s">
        <v>163</v>
      </c>
      <c r="C84" s="33">
        <f>SUM(C85:C87)</f>
        <v>9810</v>
      </c>
      <c r="D84" s="33">
        <f aca="true" t="shared" si="46" ref="D84:N84">SUM(D85:D87)</f>
        <v>0</v>
      </c>
      <c r="E84" s="33">
        <f t="shared" si="46"/>
        <v>0</v>
      </c>
      <c r="F84" s="33">
        <f t="shared" si="46"/>
        <v>9810</v>
      </c>
      <c r="G84" s="33">
        <f t="shared" si="46"/>
        <v>16800</v>
      </c>
      <c r="H84" s="33">
        <f t="shared" si="46"/>
        <v>0</v>
      </c>
      <c r="I84" s="33">
        <f t="shared" si="46"/>
        <v>0</v>
      </c>
      <c r="J84" s="33">
        <f t="shared" si="46"/>
        <v>16800</v>
      </c>
      <c r="K84" s="33">
        <f t="shared" si="46"/>
        <v>6990</v>
      </c>
      <c r="L84" s="33">
        <f t="shared" si="46"/>
        <v>0</v>
      </c>
      <c r="M84" s="33">
        <f t="shared" si="46"/>
        <v>0</v>
      </c>
      <c r="N84" s="33">
        <f t="shared" si="46"/>
        <v>6990</v>
      </c>
      <c r="O84" s="48">
        <f t="shared" si="2"/>
        <v>171.25382262996942</v>
      </c>
    </row>
    <row r="85" spans="1:15" s="4" customFormat="1" ht="66.75" customHeight="1" outlineLevel="6">
      <c r="A85" s="45" t="s">
        <v>164</v>
      </c>
      <c r="B85" s="36" t="s">
        <v>165</v>
      </c>
      <c r="C85" s="33">
        <f>SUM(D85:F85)</f>
        <v>2000</v>
      </c>
      <c r="D85" s="33"/>
      <c r="E85" s="33"/>
      <c r="F85" s="33">
        <v>2000</v>
      </c>
      <c r="G85" s="33">
        <f>SUM(H85:J85)</f>
        <v>0</v>
      </c>
      <c r="H85" s="33"/>
      <c r="I85" s="33"/>
      <c r="J85" s="33"/>
      <c r="K85" s="33">
        <f>SUM(L85:N85)</f>
        <v>-2000</v>
      </c>
      <c r="L85" s="33">
        <f aca="true" t="shared" si="47" ref="L85:N87">SUM(H85-D85)</f>
        <v>0</v>
      </c>
      <c r="M85" s="33">
        <f t="shared" si="47"/>
        <v>0</v>
      </c>
      <c r="N85" s="33">
        <f t="shared" si="47"/>
        <v>-2000</v>
      </c>
      <c r="O85" s="48">
        <f t="shared" si="2"/>
        <v>0</v>
      </c>
    </row>
    <row r="86" spans="1:15" s="4" customFormat="1" ht="66.75" customHeight="1" outlineLevel="6">
      <c r="A86" s="31" t="s">
        <v>166</v>
      </c>
      <c r="B86" s="37" t="s">
        <v>167</v>
      </c>
      <c r="C86" s="33">
        <f>SUM(D86:F86)</f>
        <v>0</v>
      </c>
      <c r="D86" s="33"/>
      <c r="E86" s="33"/>
      <c r="F86" s="33"/>
      <c r="G86" s="33">
        <f>SUM(H86:J86)</f>
        <v>16800</v>
      </c>
      <c r="H86" s="33"/>
      <c r="I86" s="33"/>
      <c r="J86" s="33">
        <v>16800</v>
      </c>
      <c r="K86" s="33">
        <f>SUM(L86:N86)</f>
        <v>16800</v>
      </c>
      <c r="L86" s="33">
        <f t="shared" si="47"/>
        <v>0</v>
      </c>
      <c r="M86" s="33">
        <f t="shared" si="47"/>
        <v>0</v>
      </c>
      <c r="N86" s="33">
        <f t="shared" si="47"/>
        <v>16800</v>
      </c>
      <c r="O86" s="48" t="e">
        <f t="shared" si="2"/>
        <v>#DIV/0!</v>
      </c>
    </row>
    <row r="87" spans="1:15" s="4" customFormat="1" ht="32.25" customHeight="1" outlineLevel="6">
      <c r="A87" s="45" t="s">
        <v>168</v>
      </c>
      <c r="B87" s="36" t="s">
        <v>169</v>
      </c>
      <c r="C87" s="33">
        <f>SUM(D87:F87)</f>
        <v>7810</v>
      </c>
      <c r="D87" s="33"/>
      <c r="E87" s="33"/>
      <c r="F87" s="33">
        <v>7810</v>
      </c>
      <c r="G87" s="33">
        <f>SUM(H87:J87)</f>
        <v>0</v>
      </c>
      <c r="H87" s="33"/>
      <c r="I87" s="33"/>
      <c r="J87" s="33"/>
      <c r="K87" s="33">
        <f>SUM(L87:N87)</f>
        <v>-7810</v>
      </c>
      <c r="L87" s="33">
        <f t="shared" si="47"/>
        <v>0</v>
      </c>
      <c r="M87" s="33">
        <f t="shared" si="47"/>
        <v>0</v>
      </c>
      <c r="N87" s="33">
        <f t="shared" si="47"/>
        <v>-7810</v>
      </c>
      <c r="O87" s="48">
        <f t="shared" si="2"/>
        <v>0</v>
      </c>
    </row>
    <row r="88" spans="1:15" s="4" customFormat="1" ht="63" customHeight="1" outlineLevel="1">
      <c r="A88" s="27" t="s">
        <v>170</v>
      </c>
      <c r="B88" s="28" t="s">
        <v>171</v>
      </c>
      <c r="C88" s="29">
        <f>SUM(C89+C92+C95)</f>
        <v>12000</v>
      </c>
      <c r="D88" s="29">
        <f aca="true" t="shared" si="48" ref="D88:N88">SUM(D89+D92+D95)</f>
        <v>0</v>
      </c>
      <c r="E88" s="29">
        <f t="shared" si="48"/>
        <v>12000</v>
      </c>
      <c r="F88" s="29">
        <f t="shared" si="48"/>
        <v>0</v>
      </c>
      <c r="G88" s="29">
        <f t="shared" si="48"/>
        <v>267830.55</v>
      </c>
      <c r="H88" s="29">
        <f t="shared" si="48"/>
        <v>0</v>
      </c>
      <c r="I88" s="29">
        <f t="shared" si="48"/>
        <v>12000</v>
      </c>
      <c r="J88" s="29">
        <f t="shared" si="48"/>
        <v>255830.55</v>
      </c>
      <c r="K88" s="29">
        <f t="shared" si="48"/>
        <v>255830.55</v>
      </c>
      <c r="L88" s="29">
        <f t="shared" si="48"/>
        <v>0</v>
      </c>
      <c r="M88" s="29">
        <f t="shared" si="48"/>
        <v>0</v>
      </c>
      <c r="N88" s="29">
        <f t="shared" si="48"/>
        <v>255830.55</v>
      </c>
      <c r="O88" s="30">
        <f t="shared" si="2"/>
        <v>2231.92125</v>
      </c>
    </row>
    <row r="89" spans="1:15" s="4" customFormat="1" ht="51" customHeight="1" outlineLevel="2">
      <c r="A89" s="27" t="s">
        <v>172</v>
      </c>
      <c r="B89" s="28" t="s">
        <v>173</v>
      </c>
      <c r="C89" s="29">
        <f>SUM(C90)</f>
        <v>12000</v>
      </c>
      <c r="D89" s="29">
        <f aca="true" t="shared" si="49" ref="D89:N90">SUM(D90)</f>
        <v>0</v>
      </c>
      <c r="E89" s="29">
        <f t="shared" si="49"/>
        <v>12000</v>
      </c>
      <c r="F89" s="29">
        <f t="shared" si="49"/>
        <v>0</v>
      </c>
      <c r="G89" s="29">
        <f>SUM(G90)</f>
        <v>12000</v>
      </c>
      <c r="H89" s="29">
        <f t="shared" si="49"/>
        <v>0</v>
      </c>
      <c r="I89" s="29">
        <f t="shared" si="49"/>
        <v>12000</v>
      </c>
      <c r="J89" s="29">
        <f t="shared" si="49"/>
        <v>0</v>
      </c>
      <c r="K89" s="29">
        <f>SUM(K90)</f>
        <v>0</v>
      </c>
      <c r="L89" s="29">
        <f t="shared" si="49"/>
        <v>0</v>
      </c>
      <c r="M89" s="29">
        <f t="shared" si="49"/>
        <v>0</v>
      </c>
      <c r="N89" s="29">
        <f t="shared" si="49"/>
        <v>0</v>
      </c>
      <c r="O89" s="30">
        <f t="shared" si="2"/>
        <v>100</v>
      </c>
    </row>
    <row r="90" spans="1:15" s="4" customFormat="1" ht="47.25" customHeight="1" outlineLevel="4">
      <c r="A90" s="31" t="s">
        <v>174</v>
      </c>
      <c r="B90" s="32" t="s">
        <v>175</v>
      </c>
      <c r="C90" s="33">
        <f>SUM(C91)</f>
        <v>12000</v>
      </c>
      <c r="D90" s="33">
        <f t="shared" si="49"/>
        <v>0</v>
      </c>
      <c r="E90" s="33">
        <f t="shared" si="49"/>
        <v>12000</v>
      </c>
      <c r="F90" s="33">
        <f t="shared" si="49"/>
        <v>0</v>
      </c>
      <c r="G90" s="33">
        <f>SUM(G91)</f>
        <v>12000</v>
      </c>
      <c r="H90" s="33">
        <f t="shared" si="49"/>
        <v>0</v>
      </c>
      <c r="I90" s="33">
        <f t="shared" si="49"/>
        <v>12000</v>
      </c>
      <c r="J90" s="33">
        <f t="shared" si="49"/>
        <v>0</v>
      </c>
      <c r="K90" s="33">
        <f>SUM(K91)</f>
        <v>0</v>
      </c>
      <c r="L90" s="33">
        <f t="shared" si="49"/>
        <v>0</v>
      </c>
      <c r="M90" s="33">
        <f t="shared" si="49"/>
        <v>0</v>
      </c>
      <c r="N90" s="33">
        <f t="shared" si="49"/>
        <v>0</v>
      </c>
      <c r="O90" s="34">
        <f t="shared" si="2"/>
        <v>100</v>
      </c>
    </row>
    <row r="91" spans="1:15" s="4" customFormat="1" ht="141.75" customHeight="1" outlineLevel="6">
      <c r="A91" s="31" t="s">
        <v>176</v>
      </c>
      <c r="B91" s="32" t="s">
        <v>177</v>
      </c>
      <c r="C91" s="33">
        <f>SUM(D91:F91)</f>
        <v>12000</v>
      </c>
      <c r="D91" s="33"/>
      <c r="E91" s="33">
        <v>12000</v>
      </c>
      <c r="F91" s="33"/>
      <c r="G91" s="33">
        <f>SUM(H91:J91)</f>
        <v>12000</v>
      </c>
      <c r="H91" s="33"/>
      <c r="I91" s="33">
        <v>12000</v>
      </c>
      <c r="J91" s="33"/>
      <c r="K91" s="33">
        <f>SUM(L91:N91)</f>
        <v>0</v>
      </c>
      <c r="L91" s="33">
        <f>SUM(H91-D91)</f>
        <v>0</v>
      </c>
      <c r="M91" s="33">
        <f>SUM(I91-E91)</f>
        <v>0</v>
      </c>
      <c r="N91" s="33">
        <f>SUM(J91-F91)</f>
        <v>0</v>
      </c>
      <c r="O91" s="34">
        <f t="shared" si="2"/>
        <v>100</v>
      </c>
    </row>
    <row r="92" spans="1:15" s="4" customFormat="1" ht="32.25" customHeight="1" outlineLevel="6">
      <c r="A92" s="27" t="s">
        <v>178</v>
      </c>
      <c r="B92" s="38" t="s">
        <v>179</v>
      </c>
      <c r="C92" s="49">
        <f>SUM(C93)</f>
        <v>0</v>
      </c>
      <c r="D92" s="49">
        <f aca="true" t="shared" si="50" ref="D92:N92">SUM(D93)</f>
        <v>0</v>
      </c>
      <c r="E92" s="49">
        <f t="shared" si="50"/>
        <v>0</v>
      </c>
      <c r="F92" s="49">
        <f t="shared" si="50"/>
        <v>0</v>
      </c>
      <c r="G92" s="49">
        <f t="shared" si="50"/>
        <v>245599</v>
      </c>
      <c r="H92" s="49">
        <f t="shared" si="50"/>
        <v>0</v>
      </c>
      <c r="I92" s="49">
        <f t="shared" si="50"/>
        <v>0</v>
      </c>
      <c r="J92" s="49">
        <f t="shared" si="50"/>
        <v>245599</v>
      </c>
      <c r="K92" s="49">
        <f t="shared" si="50"/>
        <v>245599</v>
      </c>
      <c r="L92" s="49">
        <f t="shared" si="50"/>
        <v>0</v>
      </c>
      <c r="M92" s="49">
        <f t="shared" si="50"/>
        <v>0</v>
      </c>
      <c r="N92" s="49">
        <f t="shared" si="50"/>
        <v>245599</v>
      </c>
      <c r="O92" s="47"/>
    </row>
    <row r="93" spans="1:15" s="4" customFormat="1" ht="48" customHeight="1" outlineLevel="6">
      <c r="A93" s="31" t="s">
        <v>180</v>
      </c>
      <c r="B93" s="37" t="s">
        <v>181</v>
      </c>
      <c r="C93" s="33">
        <f>SUM(C94)</f>
        <v>0</v>
      </c>
      <c r="D93" s="33">
        <f aca="true" t="shared" si="51" ref="D93:N93">SUM(D94)</f>
        <v>0</v>
      </c>
      <c r="E93" s="33">
        <f t="shared" si="51"/>
        <v>0</v>
      </c>
      <c r="F93" s="33">
        <f t="shared" si="51"/>
        <v>0</v>
      </c>
      <c r="G93" s="33">
        <f t="shared" si="51"/>
        <v>245599</v>
      </c>
      <c r="H93" s="33">
        <f t="shared" si="51"/>
        <v>0</v>
      </c>
      <c r="I93" s="33">
        <f t="shared" si="51"/>
        <v>0</v>
      </c>
      <c r="J93" s="33">
        <f t="shared" si="51"/>
        <v>245599</v>
      </c>
      <c r="K93" s="33">
        <f t="shared" si="51"/>
        <v>245599</v>
      </c>
      <c r="L93" s="33">
        <f t="shared" si="51"/>
        <v>0</v>
      </c>
      <c r="M93" s="33">
        <f t="shared" si="51"/>
        <v>0</v>
      </c>
      <c r="N93" s="33">
        <f t="shared" si="51"/>
        <v>245599</v>
      </c>
      <c r="O93" s="34"/>
    </row>
    <row r="94" spans="1:15" s="4" customFormat="1" ht="48.75" customHeight="1" outlineLevel="6">
      <c r="A94" s="31" t="s">
        <v>182</v>
      </c>
      <c r="B94" s="37" t="s">
        <v>183</v>
      </c>
      <c r="C94" s="33">
        <f>SUM(D94:F94)</f>
        <v>0</v>
      </c>
      <c r="D94" s="33"/>
      <c r="E94" s="33"/>
      <c r="F94" s="33"/>
      <c r="G94" s="33">
        <f>SUM(H94:J94)</f>
        <v>245599</v>
      </c>
      <c r="H94" s="33"/>
      <c r="I94" s="33"/>
      <c r="J94" s="33">
        <v>245599</v>
      </c>
      <c r="K94" s="33">
        <f>SUM(L94:N94)</f>
        <v>245599</v>
      </c>
      <c r="L94" s="33">
        <f>SUM(H94-D94)</f>
        <v>0</v>
      </c>
      <c r="M94" s="33">
        <f>SUM(I94-E94)</f>
        <v>0</v>
      </c>
      <c r="N94" s="33">
        <f>SUM(J94-F94)</f>
        <v>245599</v>
      </c>
      <c r="O94" s="34"/>
    </row>
    <row r="95" spans="1:15" s="4" customFormat="1" ht="32.25" customHeight="1" outlineLevel="6">
      <c r="A95" s="27" t="s">
        <v>184</v>
      </c>
      <c r="B95" s="38" t="s">
        <v>185</v>
      </c>
      <c r="C95" s="49">
        <f>SUM(C96)</f>
        <v>0</v>
      </c>
      <c r="D95" s="49">
        <f aca="true" t="shared" si="52" ref="D95:N96">SUM(D96)</f>
        <v>0</v>
      </c>
      <c r="E95" s="49">
        <f t="shared" si="52"/>
        <v>0</v>
      </c>
      <c r="F95" s="49">
        <f t="shared" si="52"/>
        <v>0</v>
      </c>
      <c r="G95" s="49">
        <f t="shared" si="52"/>
        <v>10231.55</v>
      </c>
      <c r="H95" s="49">
        <f t="shared" si="52"/>
        <v>0</v>
      </c>
      <c r="I95" s="49">
        <f t="shared" si="52"/>
        <v>0</v>
      </c>
      <c r="J95" s="49">
        <f t="shared" si="52"/>
        <v>10231.55</v>
      </c>
      <c r="K95" s="49">
        <f t="shared" si="52"/>
        <v>10231.55</v>
      </c>
      <c r="L95" s="49">
        <f t="shared" si="52"/>
        <v>0</v>
      </c>
      <c r="M95" s="49">
        <f t="shared" si="52"/>
        <v>0</v>
      </c>
      <c r="N95" s="49">
        <f t="shared" si="52"/>
        <v>10231.55</v>
      </c>
      <c r="O95" s="47"/>
    </row>
    <row r="96" spans="1:15" s="4" customFormat="1" ht="51.75" customHeight="1" outlineLevel="6">
      <c r="A96" s="31" t="s">
        <v>186</v>
      </c>
      <c r="B96" s="37" t="s">
        <v>187</v>
      </c>
      <c r="C96" s="33">
        <f>SUM(C97)</f>
        <v>0</v>
      </c>
      <c r="D96" s="33">
        <f t="shared" si="52"/>
        <v>0</v>
      </c>
      <c r="E96" s="33">
        <f t="shared" si="52"/>
        <v>0</v>
      </c>
      <c r="F96" s="33">
        <f t="shared" si="52"/>
        <v>0</v>
      </c>
      <c r="G96" s="33">
        <f t="shared" si="52"/>
        <v>10231.55</v>
      </c>
      <c r="H96" s="33">
        <f t="shared" si="52"/>
        <v>0</v>
      </c>
      <c r="I96" s="33">
        <f t="shared" si="52"/>
        <v>0</v>
      </c>
      <c r="J96" s="33">
        <f t="shared" si="52"/>
        <v>10231.55</v>
      </c>
      <c r="K96" s="33">
        <f t="shared" si="52"/>
        <v>10231.55</v>
      </c>
      <c r="L96" s="33">
        <f t="shared" si="52"/>
        <v>0</v>
      </c>
      <c r="M96" s="33">
        <f t="shared" si="52"/>
        <v>0</v>
      </c>
      <c r="N96" s="33">
        <f t="shared" si="52"/>
        <v>10231.55</v>
      </c>
      <c r="O96" s="34"/>
    </row>
    <row r="97" spans="1:15" s="4" customFormat="1" ht="18" customHeight="1" outlineLevel="6">
      <c r="A97" s="31" t="s">
        <v>188</v>
      </c>
      <c r="B97" s="37" t="s">
        <v>189</v>
      </c>
      <c r="C97" s="33">
        <f>SUM(D97:F97)</f>
        <v>0</v>
      </c>
      <c r="D97" s="33"/>
      <c r="E97" s="33"/>
      <c r="F97" s="33"/>
      <c r="G97" s="33">
        <f>SUM(H97:J97)</f>
        <v>10231.55</v>
      </c>
      <c r="H97" s="33"/>
      <c r="I97" s="33"/>
      <c r="J97" s="33">
        <v>10231.55</v>
      </c>
      <c r="K97" s="33">
        <f>SUM(L97:N97)</f>
        <v>10231.55</v>
      </c>
      <c r="L97" s="33">
        <f>SUM(H97-D97)</f>
        <v>0</v>
      </c>
      <c r="M97" s="33">
        <f>SUM(I97-E97)</f>
        <v>0</v>
      </c>
      <c r="N97" s="33">
        <f>SUM(J97-F97)</f>
        <v>10231.55</v>
      </c>
      <c r="O97" s="34"/>
    </row>
    <row r="98" spans="1:15" s="4" customFormat="1" ht="66" customHeight="1" outlineLevel="1">
      <c r="A98" s="27" t="s">
        <v>190</v>
      </c>
      <c r="B98" s="28" t="s">
        <v>191</v>
      </c>
      <c r="C98" s="29">
        <f>SUM(C99)</f>
        <v>1659000</v>
      </c>
      <c r="D98" s="29">
        <f aca="true" t="shared" si="53" ref="D98:N99">SUM(D99)</f>
        <v>0</v>
      </c>
      <c r="E98" s="29">
        <f t="shared" si="53"/>
        <v>0</v>
      </c>
      <c r="F98" s="29">
        <f t="shared" si="53"/>
        <v>1659000</v>
      </c>
      <c r="G98" s="29">
        <f>SUM(G99)</f>
        <v>2029550</v>
      </c>
      <c r="H98" s="29">
        <f t="shared" si="53"/>
        <v>0</v>
      </c>
      <c r="I98" s="29">
        <f t="shared" si="53"/>
        <v>0</v>
      </c>
      <c r="J98" s="29">
        <f t="shared" si="53"/>
        <v>2029550</v>
      </c>
      <c r="K98" s="29">
        <f>SUM(K99)</f>
        <v>370550</v>
      </c>
      <c r="L98" s="29">
        <f t="shared" si="53"/>
        <v>0</v>
      </c>
      <c r="M98" s="29">
        <f t="shared" si="53"/>
        <v>0</v>
      </c>
      <c r="N98" s="29">
        <f t="shared" si="53"/>
        <v>370550</v>
      </c>
      <c r="O98" s="30">
        <f t="shared" si="2"/>
        <v>122.33574442435201</v>
      </c>
    </row>
    <row r="99" spans="1:15" s="4" customFormat="1" ht="64.5" customHeight="1" outlineLevel="2">
      <c r="A99" s="27" t="s">
        <v>192</v>
      </c>
      <c r="B99" s="28" t="s">
        <v>193</v>
      </c>
      <c r="C99" s="29">
        <f>SUM(C100)</f>
        <v>1659000</v>
      </c>
      <c r="D99" s="29">
        <f t="shared" si="53"/>
        <v>0</v>
      </c>
      <c r="E99" s="29">
        <f t="shared" si="53"/>
        <v>0</v>
      </c>
      <c r="F99" s="29">
        <f t="shared" si="53"/>
        <v>1659000</v>
      </c>
      <c r="G99" s="29">
        <f>SUM(G100)</f>
        <v>2029550</v>
      </c>
      <c r="H99" s="29">
        <f t="shared" si="53"/>
        <v>0</v>
      </c>
      <c r="I99" s="29">
        <f t="shared" si="53"/>
        <v>0</v>
      </c>
      <c r="J99" s="29">
        <f t="shared" si="53"/>
        <v>2029550</v>
      </c>
      <c r="K99" s="29">
        <f>SUM(K100)</f>
        <v>370550</v>
      </c>
      <c r="L99" s="29">
        <f t="shared" si="53"/>
        <v>0</v>
      </c>
      <c r="M99" s="29">
        <f t="shared" si="53"/>
        <v>0</v>
      </c>
      <c r="N99" s="29">
        <f t="shared" si="53"/>
        <v>370550</v>
      </c>
      <c r="O99" s="30">
        <f t="shared" si="2"/>
        <v>122.33574442435201</v>
      </c>
    </row>
    <row r="100" spans="1:15" s="4" customFormat="1" ht="64.5" customHeight="1" outlineLevel="4">
      <c r="A100" s="31" t="s">
        <v>194</v>
      </c>
      <c r="B100" s="32" t="s">
        <v>195</v>
      </c>
      <c r="C100" s="33">
        <f aca="true" t="shared" si="54" ref="C100:J100">SUM(C101:C102)</f>
        <v>1659000</v>
      </c>
      <c r="D100" s="33">
        <f t="shared" si="54"/>
        <v>0</v>
      </c>
      <c r="E100" s="33">
        <f t="shared" si="54"/>
        <v>0</v>
      </c>
      <c r="F100" s="33">
        <f t="shared" si="54"/>
        <v>1659000</v>
      </c>
      <c r="G100" s="33">
        <f t="shared" si="54"/>
        <v>2029550</v>
      </c>
      <c r="H100" s="33">
        <f t="shared" si="54"/>
        <v>0</v>
      </c>
      <c r="I100" s="33">
        <f t="shared" si="54"/>
        <v>0</v>
      </c>
      <c r="J100" s="33">
        <f t="shared" si="54"/>
        <v>2029550</v>
      </c>
      <c r="K100" s="33">
        <f>SUM(K101:K102)</f>
        <v>370550</v>
      </c>
      <c r="L100" s="33">
        <f>SUM(L101:L102)</f>
        <v>0</v>
      </c>
      <c r="M100" s="33">
        <f>SUM(M101:M102)</f>
        <v>0</v>
      </c>
      <c r="N100" s="33">
        <f>SUM(N101:N102)</f>
        <v>370550</v>
      </c>
      <c r="O100" s="34">
        <f t="shared" si="2"/>
        <v>122.33574442435201</v>
      </c>
    </row>
    <row r="101" spans="1:15" s="4" customFormat="1" ht="50.25" customHeight="1" outlineLevel="6">
      <c r="A101" s="31" t="s">
        <v>196</v>
      </c>
      <c r="B101" s="32" t="s">
        <v>197</v>
      </c>
      <c r="C101" s="33">
        <f>SUM(D101:F101)</f>
        <v>1449000</v>
      </c>
      <c r="D101" s="33"/>
      <c r="E101" s="33"/>
      <c r="F101" s="33">
        <v>1449000</v>
      </c>
      <c r="G101" s="33">
        <f>SUM(H101:J101)</f>
        <v>1829550</v>
      </c>
      <c r="H101" s="33"/>
      <c r="I101" s="33"/>
      <c r="J101" s="33">
        <v>1829550</v>
      </c>
      <c r="K101" s="33">
        <f>SUM(L101:N101)</f>
        <v>380550</v>
      </c>
      <c r="L101" s="33">
        <f aca="true" t="shared" si="55" ref="L101:N102">SUM(H101-D101)</f>
        <v>0</v>
      </c>
      <c r="M101" s="33">
        <f t="shared" si="55"/>
        <v>0</v>
      </c>
      <c r="N101" s="33">
        <f t="shared" si="55"/>
        <v>380550</v>
      </c>
      <c r="O101" s="34">
        <f t="shared" si="2"/>
        <v>126.26293995859213</v>
      </c>
    </row>
    <row r="102" spans="1:15" s="4" customFormat="1" ht="114" customHeight="1" outlineLevel="6">
      <c r="A102" s="31" t="s">
        <v>198</v>
      </c>
      <c r="B102" s="32" t="s">
        <v>199</v>
      </c>
      <c r="C102" s="33">
        <f>SUM(D102:F102)</f>
        <v>210000</v>
      </c>
      <c r="D102" s="33"/>
      <c r="E102" s="33"/>
      <c r="F102" s="33">
        <v>210000</v>
      </c>
      <c r="G102" s="33">
        <f>SUM(H102:J102)</f>
        <v>200000</v>
      </c>
      <c r="H102" s="33"/>
      <c r="I102" s="33"/>
      <c r="J102" s="33">
        <v>200000</v>
      </c>
      <c r="K102" s="33">
        <f>SUM(L102:N102)</f>
        <v>-10000</v>
      </c>
      <c r="L102" s="33">
        <f t="shared" si="55"/>
        <v>0</v>
      </c>
      <c r="M102" s="33">
        <f t="shared" si="55"/>
        <v>0</v>
      </c>
      <c r="N102" s="33">
        <f t="shared" si="55"/>
        <v>-10000</v>
      </c>
      <c r="O102" s="34">
        <f t="shared" si="2"/>
        <v>95.23809523809523</v>
      </c>
    </row>
    <row r="103" spans="1:15" s="4" customFormat="1" ht="48.75" customHeight="1" outlineLevel="1">
      <c r="A103" s="27" t="s">
        <v>200</v>
      </c>
      <c r="B103" s="28" t="s">
        <v>201</v>
      </c>
      <c r="C103" s="29">
        <f>SUM(C104+C110+C113)</f>
        <v>668675</v>
      </c>
      <c r="D103" s="29">
        <f aca="true" t="shared" si="56" ref="D103:N103">SUM(D104+D110+D113)</f>
        <v>0</v>
      </c>
      <c r="E103" s="29">
        <f t="shared" si="56"/>
        <v>362675</v>
      </c>
      <c r="F103" s="29">
        <f t="shared" si="56"/>
        <v>306000</v>
      </c>
      <c r="G103" s="29">
        <f t="shared" si="56"/>
        <v>666173</v>
      </c>
      <c r="H103" s="29">
        <f t="shared" si="56"/>
        <v>0</v>
      </c>
      <c r="I103" s="29">
        <f t="shared" si="56"/>
        <v>375173</v>
      </c>
      <c r="J103" s="29">
        <f t="shared" si="56"/>
        <v>291000</v>
      </c>
      <c r="K103" s="29">
        <f t="shared" si="56"/>
        <v>-2502</v>
      </c>
      <c r="L103" s="29">
        <f t="shared" si="56"/>
        <v>0</v>
      </c>
      <c r="M103" s="29">
        <f t="shared" si="56"/>
        <v>12498</v>
      </c>
      <c r="N103" s="29">
        <f t="shared" si="56"/>
        <v>-15000</v>
      </c>
      <c r="O103" s="30">
        <f t="shared" si="2"/>
        <v>99.62582719557334</v>
      </c>
    </row>
    <row r="104" spans="1:15" s="4" customFormat="1" ht="48" customHeight="1" outlineLevel="2">
      <c r="A104" s="27" t="s">
        <v>202</v>
      </c>
      <c r="B104" s="28" t="s">
        <v>203</v>
      </c>
      <c r="C104" s="29">
        <f aca="true" t="shared" si="57" ref="C104:J104">SUM(C105+C107)</f>
        <v>460675</v>
      </c>
      <c r="D104" s="29">
        <f t="shared" si="57"/>
        <v>0</v>
      </c>
      <c r="E104" s="29">
        <f t="shared" si="57"/>
        <v>362675</v>
      </c>
      <c r="F104" s="29">
        <f t="shared" si="57"/>
        <v>98000</v>
      </c>
      <c r="G104" s="29">
        <f t="shared" si="57"/>
        <v>467173</v>
      </c>
      <c r="H104" s="29">
        <f t="shared" si="57"/>
        <v>0</v>
      </c>
      <c r="I104" s="29">
        <f t="shared" si="57"/>
        <v>362173</v>
      </c>
      <c r="J104" s="29">
        <f t="shared" si="57"/>
        <v>105000</v>
      </c>
      <c r="K104" s="29">
        <f>SUM(K105+K107)</f>
        <v>6498</v>
      </c>
      <c r="L104" s="29">
        <f>SUM(L105+L107)</f>
        <v>0</v>
      </c>
      <c r="M104" s="29">
        <f>SUM(M105+M107)</f>
        <v>-502</v>
      </c>
      <c r="N104" s="29">
        <f>SUM(N105+N107)</f>
        <v>7000</v>
      </c>
      <c r="O104" s="30">
        <f t="shared" si="2"/>
        <v>101.41053888316058</v>
      </c>
    </row>
    <row r="105" spans="1:15" s="4" customFormat="1" ht="31.5" customHeight="1" outlineLevel="4">
      <c r="A105" s="31" t="s">
        <v>204</v>
      </c>
      <c r="B105" s="32" t="s">
        <v>205</v>
      </c>
      <c r="C105" s="33">
        <f aca="true" t="shared" si="58" ref="C105:J105">SUM(C106:C106)</f>
        <v>76000</v>
      </c>
      <c r="D105" s="33">
        <f t="shared" si="58"/>
        <v>0</v>
      </c>
      <c r="E105" s="33">
        <f t="shared" si="58"/>
        <v>0</v>
      </c>
      <c r="F105" s="33">
        <f t="shared" si="58"/>
        <v>76000</v>
      </c>
      <c r="G105" s="33">
        <f t="shared" si="58"/>
        <v>77550</v>
      </c>
      <c r="H105" s="33">
        <f t="shared" si="58"/>
        <v>0</v>
      </c>
      <c r="I105" s="33">
        <f t="shared" si="58"/>
        <v>0</v>
      </c>
      <c r="J105" s="33">
        <f t="shared" si="58"/>
        <v>77550</v>
      </c>
      <c r="K105" s="33">
        <f>SUM(K106:K106)</f>
        <v>1550</v>
      </c>
      <c r="L105" s="33">
        <f>SUM(L106:L106)</f>
        <v>0</v>
      </c>
      <c r="M105" s="33">
        <f>SUM(M106:M106)</f>
        <v>0</v>
      </c>
      <c r="N105" s="33">
        <f>SUM(N106:N106)</f>
        <v>1550</v>
      </c>
      <c r="O105" s="34">
        <f t="shared" si="2"/>
        <v>102.03947368421053</v>
      </c>
    </row>
    <row r="106" spans="1:15" s="4" customFormat="1" ht="47.25" customHeight="1" outlineLevel="6">
      <c r="A106" s="31" t="s">
        <v>206</v>
      </c>
      <c r="B106" s="32" t="s">
        <v>207</v>
      </c>
      <c r="C106" s="33">
        <f>SUM(D106:F106)</f>
        <v>76000</v>
      </c>
      <c r="D106" s="33"/>
      <c r="E106" s="33"/>
      <c r="F106" s="33">
        <v>76000</v>
      </c>
      <c r="G106" s="33">
        <f>SUM(H106:J106)</f>
        <v>77550</v>
      </c>
      <c r="H106" s="33"/>
      <c r="I106" s="33"/>
      <c r="J106" s="33">
        <v>77550</v>
      </c>
      <c r="K106" s="33">
        <f>SUM(L106:N106)</f>
        <v>1550</v>
      </c>
      <c r="L106" s="33">
        <f>SUM(H106-D106)</f>
        <v>0</v>
      </c>
      <c r="M106" s="33">
        <f>SUM(I106-E106)</f>
        <v>0</v>
      </c>
      <c r="N106" s="33">
        <f>SUM(J106-F106)</f>
        <v>1550</v>
      </c>
      <c r="O106" s="34">
        <f t="shared" si="2"/>
        <v>102.03947368421053</v>
      </c>
    </row>
    <row r="107" spans="1:15" s="4" customFormat="1" ht="48.75" customHeight="1" outlineLevel="4">
      <c r="A107" s="31" t="s">
        <v>208</v>
      </c>
      <c r="B107" s="32" t="s">
        <v>209</v>
      </c>
      <c r="C107" s="33">
        <f>SUM(C108:C109)</f>
        <v>384675</v>
      </c>
      <c r="D107" s="33">
        <f aca="true" t="shared" si="59" ref="D107:N107">SUM(D108:D109)</f>
        <v>0</v>
      </c>
      <c r="E107" s="33">
        <f t="shared" si="59"/>
        <v>362675</v>
      </c>
      <c r="F107" s="33">
        <f t="shared" si="59"/>
        <v>22000</v>
      </c>
      <c r="G107" s="33">
        <f t="shared" si="59"/>
        <v>389623</v>
      </c>
      <c r="H107" s="33">
        <f t="shared" si="59"/>
        <v>0</v>
      </c>
      <c r="I107" s="33">
        <f t="shared" si="59"/>
        <v>362173</v>
      </c>
      <c r="J107" s="33">
        <f t="shared" si="59"/>
        <v>27450</v>
      </c>
      <c r="K107" s="33">
        <f t="shared" si="59"/>
        <v>4948</v>
      </c>
      <c r="L107" s="33">
        <f t="shared" si="59"/>
        <v>0</v>
      </c>
      <c r="M107" s="33">
        <f t="shared" si="59"/>
        <v>-502</v>
      </c>
      <c r="N107" s="33">
        <f t="shared" si="59"/>
        <v>5450</v>
      </c>
      <c r="O107" s="34">
        <f t="shared" si="2"/>
        <v>101.28628062650289</v>
      </c>
    </row>
    <row r="108" spans="1:15" s="4" customFormat="1" ht="48.75" customHeight="1" outlineLevel="4">
      <c r="A108" s="31" t="s">
        <v>206</v>
      </c>
      <c r="B108" s="32" t="s">
        <v>210</v>
      </c>
      <c r="C108" s="33">
        <f>SUM(D108:F108)</f>
        <v>22000</v>
      </c>
      <c r="D108" s="33"/>
      <c r="E108" s="33"/>
      <c r="F108" s="33">
        <v>22000</v>
      </c>
      <c r="G108" s="33">
        <f>SUM(H108:J108)</f>
        <v>27450</v>
      </c>
      <c r="H108" s="33"/>
      <c r="I108" s="33"/>
      <c r="J108" s="33">
        <v>27450</v>
      </c>
      <c r="K108" s="33">
        <f>SUM(L108:N108)</f>
        <v>5450</v>
      </c>
      <c r="L108" s="33">
        <f aca="true" t="shared" si="60" ref="L108:N109">SUM(H108-D108)</f>
        <v>0</v>
      </c>
      <c r="M108" s="33">
        <f t="shared" si="60"/>
        <v>0</v>
      </c>
      <c r="N108" s="33">
        <f t="shared" si="60"/>
        <v>5450</v>
      </c>
      <c r="O108" s="34">
        <f t="shared" si="2"/>
        <v>124.77272727272728</v>
      </c>
    </row>
    <row r="109" spans="1:15" s="4" customFormat="1" ht="63" customHeight="1" outlineLevel="6">
      <c r="A109" s="31" t="s">
        <v>211</v>
      </c>
      <c r="B109" s="32" t="s">
        <v>212</v>
      </c>
      <c r="C109" s="33">
        <f>SUM(D109:F109)</f>
        <v>362675</v>
      </c>
      <c r="D109" s="33"/>
      <c r="E109" s="33">
        <v>362675</v>
      </c>
      <c r="F109" s="33"/>
      <c r="G109" s="33">
        <f>SUM(H109:J109)</f>
        <v>362173</v>
      </c>
      <c r="H109" s="33"/>
      <c r="I109" s="33">
        <v>362173</v>
      </c>
      <c r="J109" s="33"/>
      <c r="K109" s="33">
        <f>SUM(L109:N109)</f>
        <v>-502</v>
      </c>
      <c r="L109" s="33">
        <f t="shared" si="60"/>
        <v>0</v>
      </c>
      <c r="M109" s="33">
        <f t="shared" si="60"/>
        <v>-502</v>
      </c>
      <c r="N109" s="33">
        <f t="shared" si="60"/>
        <v>0</v>
      </c>
      <c r="O109" s="34">
        <f t="shared" si="2"/>
        <v>99.8615840628662</v>
      </c>
    </row>
    <row r="110" spans="1:15" s="4" customFormat="1" ht="45.75" customHeight="1" outlineLevel="6">
      <c r="A110" s="27" t="s">
        <v>213</v>
      </c>
      <c r="B110" s="28" t="s">
        <v>214</v>
      </c>
      <c r="C110" s="29">
        <f>SUM(C111)</f>
        <v>22000</v>
      </c>
      <c r="D110" s="29">
        <f aca="true" t="shared" si="61" ref="D110:N111">SUM(D111)</f>
        <v>0</v>
      </c>
      <c r="E110" s="29">
        <f t="shared" si="61"/>
        <v>0</v>
      </c>
      <c r="F110" s="29">
        <f t="shared" si="61"/>
        <v>22000</v>
      </c>
      <c r="G110" s="29">
        <f t="shared" si="61"/>
        <v>25000</v>
      </c>
      <c r="H110" s="29">
        <f t="shared" si="61"/>
        <v>0</v>
      </c>
      <c r="I110" s="29">
        <f t="shared" si="61"/>
        <v>0</v>
      </c>
      <c r="J110" s="29">
        <f t="shared" si="61"/>
        <v>25000</v>
      </c>
      <c r="K110" s="29">
        <f t="shared" si="61"/>
        <v>3000</v>
      </c>
      <c r="L110" s="29">
        <f t="shared" si="61"/>
        <v>0</v>
      </c>
      <c r="M110" s="29">
        <f t="shared" si="61"/>
        <v>0</v>
      </c>
      <c r="N110" s="29">
        <f t="shared" si="61"/>
        <v>3000</v>
      </c>
      <c r="O110" s="47">
        <f t="shared" si="2"/>
        <v>113.63636363636364</v>
      </c>
    </row>
    <row r="111" spans="1:15" s="4" customFormat="1" ht="30.75" customHeight="1" outlineLevel="6">
      <c r="A111" s="27" t="s">
        <v>215</v>
      </c>
      <c r="B111" s="28" t="s">
        <v>216</v>
      </c>
      <c r="C111" s="29">
        <f>SUM(C112)</f>
        <v>22000</v>
      </c>
      <c r="D111" s="29">
        <f t="shared" si="61"/>
        <v>0</v>
      </c>
      <c r="E111" s="29">
        <f t="shared" si="61"/>
        <v>0</v>
      </c>
      <c r="F111" s="29">
        <f t="shared" si="61"/>
        <v>22000</v>
      </c>
      <c r="G111" s="29">
        <f t="shared" si="61"/>
        <v>25000</v>
      </c>
      <c r="H111" s="29">
        <f t="shared" si="61"/>
        <v>0</v>
      </c>
      <c r="I111" s="29">
        <f t="shared" si="61"/>
        <v>0</v>
      </c>
      <c r="J111" s="29">
        <f t="shared" si="61"/>
        <v>25000</v>
      </c>
      <c r="K111" s="29">
        <f t="shared" si="61"/>
        <v>3000</v>
      </c>
      <c r="L111" s="29">
        <f t="shared" si="61"/>
        <v>0</v>
      </c>
      <c r="M111" s="29">
        <f t="shared" si="61"/>
        <v>0</v>
      </c>
      <c r="N111" s="29">
        <f t="shared" si="61"/>
        <v>3000</v>
      </c>
      <c r="O111" s="47">
        <f t="shared" si="2"/>
        <v>113.63636363636364</v>
      </c>
    </row>
    <row r="112" spans="1:15" s="4" customFormat="1" ht="48" customHeight="1" outlineLevel="6">
      <c r="A112" s="31" t="s">
        <v>217</v>
      </c>
      <c r="B112" s="32" t="s">
        <v>218</v>
      </c>
      <c r="C112" s="33">
        <f>SUM(D112:F112)</f>
        <v>22000</v>
      </c>
      <c r="D112" s="33"/>
      <c r="E112" s="33"/>
      <c r="F112" s="33">
        <v>22000</v>
      </c>
      <c r="G112" s="33">
        <f>SUM(H112:J112)</f>
        <v>25000</v>
      </c>
      <c r="H112" s="33"/>
      <c r="I112" s="33"/>
      <c r="J112" s="33">
        <v>25000</v>
      </c>
      <c r="K112" s="33">
        <f>SUM(L112:N112)</f>
        <v>3000</v>
      </c>
      <c r="L112" s="33">
        <f>SUM(H112-D112)</f>
        <v>0</v>
      </c>
      <c r="M112" s="33">
        <f>SUM(I112-E112)</f>
        <v>0</v>
      </c>
      <c r="N112" s="33">
        <f>SUM(J112-F112)</f>
        <v>3000</v>
      </c>
      <c r="O112" s="34">
        <f t="shared" si="2"/>
        <v>113.63636363636364</v>
      </c>
    </row>
    <row r="113" spans="1:15" s="4" customFormat="1" ht="67.5" customHeight="1" outlineLevel="2">
      <c r="A113" s="27" t="s">
        <v>219</v>
      </c>
      <c r="B113" s="28" t="s">
        <v>220</v>
      </c>
      <c r="C113" s="29">
        <f aca="true" t="shared" si="62" ref="C113:J113">SUM(C114)</f>
        <v>186000</v>
      </c>
      <c r="D113" s="29">
        <f t="shared" si="62"/>
        <v>0</v>
      </c>
      <c r="E113" s="29">
        <f t="shared" si="62"/>
        <v>0</v>
      </c>
      <c r="F113" s="29">
        <f t="shared" si="62"/>
        <v>186000</v>
      </c>
      <c r="G113" s="29">
        <f t="shared" si="62"/>
        <v>174000</v>
      </c>
      <c r="H113" s="29">
        <f t="shared" si="62"/>
        <v>0</v>
      </c>
      <c r="I113" s="29">
        <f t="shared" si="62"/>
        <v>13000</v>
      </c>
      <c r="J113" s="29">
        <f t="shared" si="62"/>
        <v>161000</v>
      </c>
      <c r="K113" s="29">
        <f>SUM(K114)</f>
        <v>-12000</v>
      </c>
      <c r="L113" s="29">
        <f>SUM(L114)</f>
        <v>0</v>
      </c>
      <c r="M113" s="29">
        <f>SUM(M114)</f>
        <v>13000</v>
      </c>
      <c r="N113" s="29">
        <f>SUM(N114)</f>
        <v>-25000</v>
      </c>
      <c r="O113" s="30">
        <f t="shared" si="2"/>
        <v>93.54838709677419</v>
      </c>
    </row>
    <row r="114" spans="1:15" s="4" customFormat="1" ht="49.5" customHeight="1" outlineLevel="4">
      <c r="A114" s="31" t="s">
        <v>221</v>
      </c>
      <c r="B114" s="32" t="s">
        <v>222</v>
      </c>
      <c r="C114" s="33">
        <f>SUM(C115:C119)</f>
        <v>186000</v>
      </c>
      <c r="D114" s="33">
        <f aca="true" t="shared" si="63" ref="D114:N114">SUM(D115:D119)</f>
        <v>0</v>
      </c>
      <c r="E114" s="33">
        <f t="shared" si="63"/>
        <v>0</v>
      </c>
      <c r="F114" s="33">
        <f t="shared" si="63"/>
        <v>186000</v>
      </c>
      <c r="G114" s="33">
        <f t="shared" si="63"/>
        <v>174000</v>
      </c>
      <c r="H114" s="33">
        <f t="shared" si="63"/>
        <v>0</v>
      </c>
      <c r="I114" s="33">
        <f t="shared" si="63"/>
        <v>13000</v>
      </c>
      <c r="J114" s="33">
        <f t="shared" si="63"/>
        <v>161000</v>
      </c>
      <c r="K114" s="33">
        <f t="shared" si="63"/>
        <v>-12000</v>
      </c>
      <c r="L114" s="33">
        <f t="shared" si="63"/>
        <v>0</v>
      </c>
      <c r="M114" s="33">
        <f t="shared" si="63"/>
        <v>13000</v>
      </c>
      <c r="N114" s="33">
        <f t="shared" si="63"/>
        <v>-25000</v>
      </c>
      <c r="O114" s="34">
        <f t="shared" si="2"/>
        <v>93.54838709677419</v>
      </c>
    </row>
    <row r="115" spans="1:15" s="4" customFormat="1" ht="48" customHeight="1" outlineLevel="6">
      <c r="A115" s="31" t="s">
        <v>223</v>
      </c>
      <c r="B115" s="37" t="s">
        <v>224</v>
      </c>
      <c r="C115" s="50">
        <f>SUM(D115:F115)</f>
        <v>0</v>
      </c>
      <c r="D115" s="33"/>
      <c r="E115" s="33"/>
      <c r="F115" s="33"/>
      <c r="G115" s="33">
        <f>SUM(H115:J115)</f>
        <v>13000</v>
      </c>
      <c r="H115" s="33"/>
      <c r="I115" s="33"/>
      <c r="J115" s="33">
        <v>13000</v>
      </c>
      <c r="K115" s="33">
        <f>SUM(L115:N115)</f>
        <v>13000</v>
      </c>
      <c r="L115" s="33">
        <f aca="true" t="shared" si="64" ref="L115:N119">SUM(H115-D115)</f>
        <v>0</v>
      </c>
      <c r="M115" s="33">
        <f t="shared" si="64"/>
        <v>0</v>
      </c>
      <c r="N115" s="33">
        <f t="shared" si="64"/>
        <v>13000</v>
      </c>
      <c r="O115" s="34"/>
    </row>
    <row r="116" spans="1:15" s="4" customFormat="1" ht="79.5" customHeight="1" outlineLevel="6">
      <c r="A116" s="31" t="s">
        <v>225</v>
      </c>
      <c r="B116" s="32" t="s">
        <v>226</v>
      </c>
      <c r="C116" s="33">
        <f>SUM(D116:F116)</f>
        <v>96000</v>
      </c>
      <c r="D116" s="33"/>
      <c r="E116" s="33"/>
      <c r="F116" s="33">
        <v>96000</v>
      </c>
      <c r="G116" s="33">
        <f>SUM(H116:J116)</f>
        <v>66000</v>
      </c>
      <c r="H116" s="33"/>
      <c r="I116" s="33"/>
      <c r="J116" s="33">
        <v>66000</v>
      </c>
      <c r="K116" s="33">
        <f>SUM(L116:N116)</f>
        <v>-30000</v>
      </c>
      <c r="L116" s="33">
        <f>SUM(H116-D116)</f>
        <v>0</v>
      </c>
      <c r="M116" s="33">
        <f>SUM(I116-E116)</f>
        <v>0</v>
      </c>
      <c r="N116" s="33">
        <f>SUM(J116-F116)</f>
        <v>-30000</v>
      </c>
      <c r="O116" s="34">
        <f>SUM(G116/C116)*100</f>
        <v>68.75</v>
      </c>
    </row>
    <row r="117" spans="1:15" s="4" customFormat="1" ht="79.5" customHeight="1" outlineLevel="6">
      <c r="A117" s="35" t="s">
        <v>227</v>
      </c>
      <c r="B117" s="36" t="s">
        <v>228</v>
      </c>
      <c r="C117" s="33">
        <f>SUM(D117:F117)</f>
        <v>90000</v>
      </c>
      <c r="D117" s="33"/>
      <c r="E117" s="33"/>
      <c r="F117" s="33">
        <v>90000</v>
      </c>
      <c r="G117" s="33">
        <f>SUM(H117:J117)</f>
        <v>70000</v>
      </c>
      <c r="H117" s="33"/>
      <c r="I117" s="33"/>
      <c r="J117" s="33">
        <v>70000</v>
      </c>
      <c r="K117" s="33">
        <f>SUM(L117:N117)</f>
        <v>-20000</v>
      </c>
      <c r="L117" s="33">
        <f t="shared" si="64"/>
        <v>0</v>
      </c>
      <c r="M117" s="33">
        <f t="shared" si="64"/>
        <v>0</v>
      </c>
      <c r="N117" s="33">
        <f t="shared" si="64"/>
        <v>-20000</v>
      </c>
      <c r="O117" s="34">
        <f t="shared" si="2"/>
        <v>77.77777777777779</v>
      </c>
    </row>
    <row r="118" spans="1:15" s="4" customFormat="1" ht="79.5" customHeight="1" outlineLevel="6">
      <c r="A118" s="35" t="s">
        <v>229</v>
      </c>
      <c r="B118" s="36" t="s">
        <v>230</v>
      </c>
      <c r="C118" s="33">
        <f>SUM(D118:F118)</f>
        <v>0</v>
      </c>
      <c r="D118" s="33"/>
      <c r="E118" s="33"/>
      <c r="F118" s="33"/>
      <c r="G118" s="33">
        <f>SUM(H118:J118)</f>
        <v>12000</v>
      </c>
      <c r="H118" s="33"/>
      <c r="I118" s="33"/>
      <c r="J118" s="33">
        <v>12000</v>
      </c>
      <c r="K118" s="33">
        <f>SUM(L118:N118)</f>
        <v>12000</v>
      </c>
      <c r="L118" s="33">
        <f>SUM(H118-D118)</f>
        <v>0</v>
      </c>
      <c r="M118" s="33">
        <f>SUM(I118-E118)</f>
        <v>0</v>
      </c>
      <c r="N118" s="33">
        <f>SUM(J118-F118)</f>
        <v>12000</v>
      </c>
      <c r="O118" s="34"/>
    </row>
    <row r="119" spans="1:15" s="4" customFormat="1" ht="61.5" customHeight="1" outlineLevel="6">
      <c r="A119" s="31" t="s">
        <v>231</v>
      </c>
      <c r="B119" s="37" t="s">
        <v>232</v>
      </c>
      <c r="C119" s="33">
        <f>SUM(D119:F119)</f>
        <v>0</v>
      </c>
      <c r="D119" s="33"/>
      <c r="E119" s="33"/>
      <c r="F119" s="33"/>
      <c r="G119" s="33">
        <f>SUM(H119:J119)</f>
        <v>13000</v>
      </c>
      <c r="H119" s="33"/>
      <c r="I119" s="33">
        <v>13000</v>
      </c>
      <c r="J119" s="33"/>
      <c r="K119" s="33">
        <f>SUM(L119:N119)</f>
        <v>13000</v>
      </c>
      <c r="L119" s="33">
        <f t="shared" si="64"/>
        <v>0</v>
      </c>
      <c r="M119" s="33">
        <f t="shared" si="64"/>
        <v>13000</v>
      </c>
      <c r="N119" s="33">
        <f t="shared" si="64"/>
        <v>0</v>
      </c>
      <c r="O119" s="34"/>
    </row>
    <row r="120" spans="1:15" s="4" customFormat="1" ht="65.25" customHeight="1" outlineLevel="1">
      <c r="A120" s="27" t="s">
        <v>233</v>
      </c>
      <c r="B120" s="28" t="s">
        <v>234</v>
      </c>
      <c r="C120" s="29">
        <f>SUM(C121)</f>
        <v>1496118.81</v>
      </c>
      <c r="D120" s="29">
        <f aca="true" t="shared" si="65" ref="D120:N120">SUM(D121)</f>
        <v>0</v>
      </c>
      <c r="E120" s="29">
        <f t="shared" si="65"/>
        <v>0</v>
      </c>
      <c r="F120" s="29">
        <f t="shared" si="65"/>
        <v>1496118.81</v>
      </c>
      <c r="G120" s="29">
        <f t="shared" si="65"/>
        <v>2623320.6</v>
      </c>
      <c r="H120" s="29">
        <f t="shared" si="65"/>
        <v>0</v>
      </c>
      <c r="I120" s="29">
        <f t="shared" si="65"/>
        <v>575228</v>
      </c>
      <c r="J120" s="29">
        <f t="shared" si="65"/>
        <v>2048092.6</v>
      </c>
      <c r="K120" s="29">
        <f t="shared" si="65"/>
        <v>1127201.79</v>
      </c>
      <c r="L120" s="29">
        <f t="shared" si="65"/>
        <v>0</v>
      </c>
      <c r="M120" s="29">
        <f t="shared" si="65"/>
        <v>575228</v>
      </c>
      <c r="N120" s="29">
        <f t="shared" si="65"/>
        <v>551973.7900000002</v>
      </c>
      <c r="O120" s="30">
        <f t="shared" si="2"/>
        <v>175.3417297119605</v>
      </c>
    </row>
    <row r="121" spans="1:15" s="4" customFormat="1" ht="110.25" customHeight="1" outlineLevel="2">
      <c r="A121" s="27" t="s">
        <v>235</v>
      </c>
      <c r="B121" s="28" t="s">
        <v>236</v>
      </c>
      <c r="C121" s="29">
        <f>SUM(C122)</f>
        <v>1496118.81</v>
      </c>
      <c r="D121" s="29">
        <f aca="true" t="shared" si="66" ref="D121:J121">SUM(D122)</f>
        <v>0</v>
      </c>
      <c r="E121" s="29">
        <f t="shared" si="66"/>
        <v>0</v>
      </c>
      <c r="F121" s="29">
        <f t="shared" si="66"/>
        <v>1496118.81</v>
      </c>
      <c r="G121" s="29">
        <f t="shared" si="66"/>
        <v>2623320.6</v>
      </c>
      <c r="H121" s="29">
        <f t="shared" si="66"/>
        <v>0</v>
      </c>
      <c r="I121" s="29">
        <f t="shared" si="66"/>
        <v>575228</v>
      </c>
      <c r="J121" s="29">
        <f t="shared" si="66"/>
        <v>2048092.6</v>
      </c>
      <c r="K121" s="29">
        <f>SUM(K122)</f>
        <v>1127201.79</v>
      </c>
      <c r="L121" s="29">
        <f>SUM(L122)</f>
        <v>0</v>
      </c>
      <c r="M121" s="29">
        <f>SUM(M122)</f>
        <v>575228</v>
      </c>
      <c r="N121" s="29">
        <f>SUM(N122)</f>
        <v>551973.7900000002</v>
      </c>
      <c r="O121" s="30">
        <f t="shared" si="2"/>
        <v>175.3417297119605</v>
      </c>
    </row>
    <row r="122" spans="1:15" s="4" customFormat="1" ht="31.5" customHeight="1" outlineLevel="4">
      <c r="A122" s="31" t="s">
        <v>237</v>
      </c>
      <c r="B122" s="32" t="s">
        <v>238</v>
      </c>
      <c r="C122" s="33">
        <f>SUM(C123:C125)</f>
        <v>1496118.81</v>
      </c>
      <c r="D122" s="33">
        <f aca="true" t="shared" si="67" ref="D122:N122">SUM(D123:D125)</f>
        <v>0</v>
      </c>
      <c r="E122" s="33">
        <f t="shared" si="67"/>
        <v>0</v>
      </c>
      <c r="F122" s="33">
        <f t="shared" si="67"/>
        <v>1496118.81</v>
      </c>
      <c r="G122" s="33">
        <f t="shared" si="67"/>
        <v>2623320.6</v>
      </c>
      <c r="H122" s="33">
        <f t="shared" si="67"/>
        <v>0</v>
      </c>
      <c r="I122" s="33">
        <f t="shared" si="67"/>
        <v>575228</v>
      </c>
      <c r="J122" s="33">
        <f t="shared" si="67"/>
        <v>2048092.6</v>
      </c>
      <c r="K122" s="33">
        <f t="shared" si="67"/>
        <v>1127201.79</v>
      </c>
      <c r="L122" s="33">
        <f t="shared" si="67"/>
        <v>0</v>
      </c>
      <c r="M122" s="33">
        <f t="shared" si="67"/>
        <v>575228</v>
      </c>
      <c r="N122" s="33">
        <f t="shared" si="67"/>
        <v>551973.7900000002</v>
      </c>
      <c r="O122" s="34">
        <f t="shared" si="2"/>
        <v>175.3417297119605</v>
      </c>
    </row>
    <row r="123" spans="1:15" s="4" customFormat="1" ht="78.75" customHeight="1" outlineLevel="6">
      <c r="A123" s="31" t="s">
        <v>239</v>
      </c>
      <c r="B123" s="32" t="s">
        <v>240</v>
      </c>
      <c r="C123" s="33">
        <f>SUM(D123:F123)</f>
        <v>1163401.94</v>
      </c>
      <c r="D123" s="33"/>
      <c r="E123" s="33"/>
      <c r="F123" s="33">
        <v>1163401.94</v>
      </c>
      <c r="G123" s="33">
        <f>SUM(H123:J123)</f>
        <v>1794332.6</v>
      </c>
      <c r="H123" s="33"/>
      <c r="I123" s="33"/>
      <c r="J123" s="33">
        <v>1794332.6</v>
      </c>
      <c r="K123" s="33">
        <f>SUM(L123:N123)</f>
        <v>630930.6600000001</v>
      </c>
      <c r="L123" s="33">
        <f aca="true" t="shared" si="68" ref="L123:N124">SUM(H123-D123)</f>
        <v>0</v>
      </c>
      <c r="M123" s="33">
        <f t="shared" si="68"/>
        <v>0</v>
      </c>
      <c r="N123" s="33">
        <f t="shared" si="68"/>
        <v>630930.6600000001</v>
      </c>
      <c r="O123" s="34">
        <f t="shared" si="2"/>
        <v>154.23152895894262</v>
      </c>
    </row>
    <row r="124" spans="1:15" s="4" customFormat="1" ht="128.25" customHeight="1" outlineLevel="6">
      <c r="A124" s="31" t="s">
        <v>241</v>
      </c>
      <c r="B124" s="32" t="s">
        <v>242</v>
      </c>
      <c r="C124" s="33">
        <f>SUM(D124:F124)</f>
        <v>332716.87</v>
      </c>
      <c r="D124" s="33"/>
      <c r="E124" s="33"/>
      <c r="F124" s="33">
        <v>332716.87</v>
      </c>
      <c r="G124" s="33">
        <f>SUM(H124:J124)</f>
        <v>253760</v>
      </c>
      <c r="H124" s="33"/>
      <c r="I124" s="33"/>
      <c r="J124" s="33">
        <v>253760</v>
      </c>
      <c r="K124" s="33">
        <f>SUM(L124:N124)</f>
        <v>-78956.87</v>
      </c>
      <c r="L124" s="33">
        <f t="shared" si="68"/>
        <v>0</v>
      </c>
      <c r="M124" s="33">
        <f t="shared" si="68"/>
        <v>0</v>
      </c>
      <c r="N124" s="33">
        <f t="shared" si="68"/>
        <v>-78956.87</v>
      </c>
      <c r="O124" s="34">
        <f t="shared" si="2"/>
        <v>76.26905122063692</v>
      </c>
    </row>
    <row r="125" spans="1:15" s="4" customFormat="1" ht="65.25" customHeight="1" outlineLevel="6">
      <c r="A125" s="31" t="s">
        <v>243</v>
      </c>
      <c r="B125" s="37" t="s">
        <v>244</v>
      </c>
      <c r="C125" s="33">
        <f>SUM(D125:F125)</f>
        <v>0</v>
      </c>
      <c r="D125" s="33"/>
      <c r="E125" s="33"/>
      <c r="F125" s="33"/>
      <c r="G125" s="33">
        <f>SUM(H125:J125)</f>
        <v>575228</v>
      </c>
      <c r="H125" s="33"/>
      <c r="I125" s="33">
        <v>575228</v>
      </c>
      <c r="J125" s="33"/>
      <c r="K125" s="33">
        <f>SUM(L125:N125)</f>
        <v>575228</v>
      </c>
      <c r="L125" s="33">
        <f>SUM(H125-D125)</f>
        <v>0</v>
      </c>
      <c r="M125" s="33">
        <f>SUM(I125-E125)</f>
        <v>575228</v>
      </c>
      <c r="N125" s="33">
        <f>SUM(J125-F125)</f>
        <v>0</v>
      </c>
      <c r="O125" s="34"/>
    </row>
    <row r="126" spans="1:15" s="4" customFormat="1" ht="63.75" customHeight="1" outlineLevel="1">
      <c r="A126" s="27" t="s">
        <v>245</v>
      </c>
      <c r="B126" s="28" t="s">
        <v>246</v>
      </c>
      <c r="C126" s="29">
        <f aca="true" t="shared" si="69" ref="C126:N126">SUM(C127+C135)</f>
        <v>20179263.41</v>
      </c>
      <c r="D126" s="29">
        <f t="shared" si="69"/>
        <v>0</v>
      </c>
      <c r="E126" s="29">
        <f t="shared" si="69"/>
        <v>14850000</v>
      </c>
      <c r="F126" s="29">
        <f t="shared" si="69"/>
        <v>5329263.41</v>
      </c>
      <c r="G126" s="29">
        <f t="shared" si="69"/>
        <v>44164458.21</v>
      </c>
      <c r="H126" s="29">
        <f t="shared" si="69"/>
        <v>0</v>
      </c>
      <c r="I126" s="29">
        <f t="shared" si="69"/>
        <v>36856497.72</v>
      </c>
      <c r="J126" s="29">
        <f t="shared" si="69"/>
        <v>7307960.49</v>
      </c>
      <c r="K126" s="29">
        <f t="shared" si="69"/>
        <v>23985194.8</v>
      </c>
      <c r="L126" s="29">
        <f t="shared" si="69"/>
        <v>0</v>
      </c>
      <c r="M126" s="29">
        <f t="shared" si="69"/>
        <v>22006497.72</v>
      </c>
      <c r="N126" s="29">
        <f t="shared" si="69"/>
        <v>1978697.0799999998</v>
      </c>
      <c r="O126" s="30">
        <f t="shared" si="2"/>
        <v>218.86060612159878</v>
      </c>
    </row>
    <row r="127" spans="1:15" s="4" customFormat="1" ht="48" customHeight="1" outlineLevel="2">
      <c r="A127" s="27" t="s">
        <v>247</v>
      </c>
      <c r="B127" s="28" t="s">
        <v>248</v>
      </c>
      <c r="C127" s="29">
        <f aca="true" t="shared" si="70" ref="C127:J127">SUM(C128)</f>
        <v>19179263.41</v>
      </c>
      <c r="D127" s="29">
        <f t="shared" si="70"/>
        <v>0</v>
      </c>
      <c r="E127" s="29">
        <f t="shared" si="70"/>
        <v>14850000</v>
      </c>
      <c r="F127" s="29">
        <f t="shared" si="70"/>
        <v>4329263.41</v>
      </c>
      <c r="G127" s="29">
        <f t="shared" si="70"/>
        <v>43164458.21</v>
      </c>
      <c r="H127" s="29">
        <f t="shared" si="70"/>
        <v>0</v>
      </c>
      <c r="I127" s="29">
        <f t="shared" si="70"/>
        <v>36856497.72</v>
      </c>
      <c r="J127" s="29">
        <f t="shared" si="70"/>
        <v>6307960.49</v>
      </c>
      <c r="K127" s="29">
        <f>SUM(K128)</f>
        <v>23985194.8</v>
      </c>
      <c r="L127" s="29">
        <f>SUM(L128)</f>
        <v>0</v>
      </c>
      <c r="M127" s="29">
        <f>SUM(M128)</f>
        <v>22006497.72</v>
      </c>
      <c r="N127" s="29">
        <f>SUM(N128)</f>
        <v>1978697.0799999998</v>
      </c>
      <c r="O127" s="30">
        <f t="shared" si="2"/>
        <v>225.05795601876036</v>
      </c>
    </row>
    <row r="128" spans="1:15" s="4" customFormat="1" ht="28.5" customHeight="1" outlineLevel="4">
      <c r="A128" s="31" t="s">
        <v>249</v>
      </c>
      <c r="B128" s="32" t="s">
        <v>250</v>
      </c>
      <c r="C128" s="33">
        <f aca="true" t="shared" si="71" ref="C128:N128">SUM(C129:C134)</f>
        <v>19179263.41</v>
      </c>
      <c r="D128" s="33">
        <f t="shared" si="71"/>
        <v>0</v>
      </c>
      <c r="E128" s="33">
        <f t="shared" si="71"/>
        <v>14850000</v>
      </c>
      <c r="F128" s="33">
        <f t="shared" si="71"/>
        <v>4329263.41</v>
      </c>
      <c r="G128" s="33">
        <f t="shared" si="71"/>
        <v>43164458.21</v>
      </c>
      <c r="H128" s="33">
        <f t="shared" si="71"/>
        <v>0</v>
      </c>
      <c r="I128" s="33">
        <f t="shared" si="71"/>
        <v>36856497.72</v>
      </c>
      <c r="J128" s="33">
        <f t="shared" si="71"/>
        <v>6307960.49</v>
      </c>
      <c r="K128" s="33">
        <f t="shared" si="71"/>
        <v>23985194.8</v>
      </c>
      <c r="L128" s="33">
        <f t="shared" si="71"/>
        <v>0</v>
      </c>
      <c r="M128" s="33">
        <f t="shared" si="71"/>
        <v>22006497.72</v>
      </c>
      <c r="N128" s="33">
        <f t="shared" si="71"/>
        <v>1978697.0799999998</v>
      </c>
      <c r="O128" s="34">
        <f t="shared" si="2"/>
        <v>225.05795601876036</v>
      </c>
    </row>
    <row r="129" spans="1:15" s="4" customFormat="1" ht="33" customHeight="1" outlineLevel="4">
      <c r="A129" s="35" t="s">
        <v>251</v>
      </c>
      <c r="B129" s="36" t="s">
        <v>252</v>
      </c>
      <c r="C129" s="33">
        <f aca="true" t="shared" si="72" ref="C129:C134">SUM(D129:F129)</f>
        <v>3212126.16</v>
      </c>
      <c r="D129" s="33"/>
      <c r="E129" s="33"/>
      <c r="F129" s="33">
        <v>3212126.16</v>
      </c>
      <c r="G129" s="33">
        <f aca="true" t="shared" si="73" ref="G129:G134">SUM(H129:J129)</f>
        <v>3058052.25</v>
      </c>
      <c r="H129" s="33"/>
      <c r="I129" s="33"/>
      <c r="J129" s="33">
        <v>3058052.25</v>
      </c>
      <c r="K129" s="33">
        <f aca="true" t="shared" si="74" ref="K129:K134">SUM(L129:N129)</f>
        <v>-154073.91000000015</v>
      </c>
      <c r="L129" s="33">
        <f>SUM(H129-D129)</f>
        <v>0</v>
      </c>
      <c r="M129" s="33">
        <f>SUM(I129-E129)</f>
        <v>0</v>
      </c>
      <c r="N129" s="33">
        <f>SUM(J129-F129)</f>
        <v>-154073.91000000015</v>
      </c>
      <c r="O129" s="34">
        <f aca="true" t="shared" si="75" ref="O129:O210">SUM(G129/C129)*100</f>
        <v>95.20336679428556</v>
      </c>
    </row>
    <row r="130" spans="1:15" s="4" customFormat="1" ht="66.75" customHeight="1" outlineLevel="6">
      <c r="A130" s="31" t="s">
        <v>253</v>
      </c>
      <c r="B130" s="32" t="s">
        <v>254</v>
      </c>
      <c r="C130" s="33">
        <f t="shared" si="72"/>
        <v>967137.25</v>
      </c>
      <c r="D130" s="33"/>
      <c r="E130" s="33"/>
      <c r="F130" s="33">
        <v>967137.25</v>
      </c>
      <c r="G130" s="33">
        <f t="shared" si="73"/>
        <v>500000</v>
      </c>
      <c r="H130" s="33"/>
      <c r="I130" s="33"/>
      <c r="J130" s="33">
        <v>500000</v>
      </c>
      <c r="K130" s="33">
        <f t="shared" si="74"/>
        <v>-467137.25</v>
      </c>
      <c r="L130" s="33">
        <f aca="true" t="shared" si="76" ref="L130:N133">SUM(H130-D130)</f>
        <v>0</v>
      </c>
      <c r="M130" s="33">
        <f t="shared" si="76"/>
        <v>0</v>
      </c>
      <c r="N130" s="33">
        <f t="shared" si="76"/>
        <v>-467137.25</v>
      </c>
      <c r="O130" s="34">
        <f t="shared" si="75"/>
        <v>51.698970337457276</v>
      </c>
    </row>
    <row r="131" spans="1:15" s="4" customFormat="1" ht="49.5" customHeight="1" outlineLevel="6">
      <c r="A131" s="31" t="s">
        <v>255</v>
      </c>
      <c r="B131" s="37" t="s">
        <v>256</v>
      </c>
      <c r="C131" s="33">
        <f t="shared" si="72"/>
        <v>150000</v>
      </c>
      <c r="D131" s="33"/>
      <c r="E131" s="33"/>
      <c r="F131" s="33">
        <v>150000</v>
      </c>
      <c r="G131" s="33">
        <f t="shared" si="73"/>
        <v>400371.28</v>
      </c>
      <c r="H131" s="33"/>
      <c r="I131" s="33"/>
      <c r="J131" s="33">
        <v>400371.28</v>
      </c>
      <c r="K131" s="33">
        <f t="shared" si="74"/>
        <v>250371.28000000003</v>
      </c>
      <c r="L131" s="33">
        <f t="shared" si="76"/>
        <v>0</v>
      </c>
      <c r="M131" s="33">
        <f t="shared" si="76"/>
        <v>0</v>
      </c>
      <c r="N131" s="33">
        <f t="shared" si="76"/>
        <v>250371.28000000003</v>
      </c>
      <c r="O131" s="34">
        <f t="shared" si="75"/>
        <v>266.91418666666664</v>
      </c>
    </row>
    <row r="132" spans="1:15" s="4" customFormat="1" ht="109.5" customHeight="1" outlineLevel="6">
      <c r="A132" s="42" t="s">
        <v>257</v>
      </c>
      <c r="B132" s="36" t="s">
        <v>258</v>
      </c>
      <c r="C132" s="33">
        <f t="shared" si="72"/>
        <v>14850000</v>
      </c>
      <c r="D132" s="33"/>
      <c r="E132" s="33">
        <v>14850000</v>
      </c>
      <c r="F132" s="33"/>
      <c r="G132" s="33">
        <f t="shared" si="73"/>
        <v>36856497.72</v>
      </c>
      <c r="H132" s="33"/>
      <c r="I132" s="33">
        <v>36856497.72</v>
      </c>
      <c r="J132" s="33"/>
      <c r="K132" s="33">
        <f t="shared" si="74"/>
        <v>22006497.72</v>
      </c>
      <c r="L132" s="33">
        <f t="shared" si="76"/>
        <v>0</v>
      </c>
      <c r="M132" s="33">
        <f t="shared" si="76"/>
        <v>22006497.72</v>
      </c>
      <c r="N132" s="33">
        <f t="shared" si="76"/>
        <v>0</v>
      </c>
      <c r="O132" s="34">
        <f t="shared" si="75"/>
        <v>248.19190383838384</v>
      </c>
    </row>
    <row r="133" spans="1:15" s="4" customFormat="1" ht="48.75" customHeight="1" outlineLevel="5">
      <c r="A133" s="31" t="s">
        <v>259</v>
      </c>
      <c r="B133" s="32" t="s">
        <v>260</v>
      </c>
      <c r="C133" s="33">
        <f t="shared" si="72"/>
        <v>0</v>
      </c>
      <c r="D133" s="33"/>
      <c r="E133" s="33"/>
      <c r="F133" s="33"/>
      <c r="G133" s="33">
        <f t="shared" si="73"/>
        <v>898536.96</v>
      </c>
      <c r="H133" s="33"/>
      <c r="I133" s="33"/>
      <c r="J133" s="33">
        <v>898536.96</v>
      </c>
      <c r="K133" s="33">
        <f t="shared" si="74"/>
        <v>898536.96</v>
      </c>
      <c r="L133" s="33">
        <f t="shared" si="76"/>
        <v>0</v>
      </c>
      <c r="M133" s="33">
        <f t="shared" si="76"/>
        <v>0</v>
      </c>
      <c r="N133" s="33">
        <f t="shared" si="76"/>
        <v>898536.96</v>
      </c>
      <c r="O133" s="34" t="e">
        <f t="shared" si="75"/>
        <v>#DIV/0!</v>
      </c>
    </row>
    <row r="134" spans="1:15" s="4" customFormat="1" ht="48.75" customHeight="1" outlineLevel="5">
      <c r="A134" s="31" t="s">
        <v>261</v>
      </c>
      <c r="B134" s="32" t="s">
        <v>262</v>
      </c>
      <c r="C134" s="33">
        <f t="shared" si="72"/>
        <v>0</v>
      </c>
      <c r="D134" s="33"/>
      <c r="E134" s="33"/>
      <c r="F134" s="33"/>
      <c r="G134" s="33">
        <f t="shared" si="73"/>
        <v>1451000</v>
      </c>
      <c r="H134" s="33"/>
      <c r="I134" s="33"/>
      <c r="J134" s="33">
        <v>1451000</v>
      </c>
      <c r="K134" s="33">
        <f t="shared" si="74"/>
        <v>1451000</v>
      </c>
      <c r="L134" s="33">
        <f>SUM(H134-D134)</f>
        <v>0</v>
      </c>
      <c r="M134" s="33">
        <f>SUM(I134-E134)</f>
        <v>0</v>
      </c>
      <c r="N134" s="33">
        <f>SUM(J134-F134)</f>
        <v>1451000</v>
      </c>
      <c r="O134" s="34" t="e">
        <f t="shared" si="75"/>
        <v>#DIV/0!</v>
      </c>
    </row>
    <row r="135" spans="1:15" s="4" customFormat="1" ht="49.5" customHeight="1" outlineLevel="2">
      <c r="A135" s="27" t="s">
        <v>263</v>
      </c>
      <c r="B135" s="28" t="s">
        <v>264</v>
      </c>
      <c r="C135" s="29">
        <f>SUM(C136)</f>
        <v>1000000</v>
      </c>
      <c r="D135" s="29">
        <f aca="true" t="shared" si="77" ref="D135:N136">SUM(D136)</f>
        <v>0</v>
      </c>
      <c r="E135" s="29">
        <f t="shared" si="77"/>
        <v>0</v>
      </c>
      <c r="F135" s="29">
        <f t="shared" si="77"/>
        <v>1000000</v>
      </c>
      <c r="G135" s="29">
        <f>SUM(G136)</f>
        <v>1000000</v>
      </c>
      <c r="H135" s="29">
        <f t="shared" si="77"/>
        <v>0</v>
      </c>
      <c r="I135" s="29">
        <f t="shared" si="77"/>
        <v>0</v>
      </c>
      <c r="J135" s="29">
        <f t="shared" si="77"/>
        <v>1000000</v>
      </c>
      <c r="K135" s="29">
        <f>SUM(K136)</f>
        <v>0</v>
      </c>
      <c r="L135" s="29">
        <f t="shared" si="77"/>
        <v>0</v>
      </c>
      <c r="M135" s="29">
        <f t="shared" si="77"/>
        <v>0</v>
      </c>
      <c r="N135" s="29">
        <f t="shared" si="77"/>
        <v>0</v>
      </c>
      <c r="O135" s="30">
        <f t="shared" si="75"/>
        <v>100</v>
      </c>
    </row>
    <row r="136" spans="1:15" s="4" customFormat="1" ht="47.25" customHeight="1" outlineLevel="4">
      <c r="A136" s="31" t="s">
        <v>265</v>
      </c>
      <c r="B136" s="32" t="s">
        <v>266</v>
      </c>
      <c r="C136" s="33">
        <f>SUM(C137)</f>
        <v>1000000</v>
      </c>
      <c r="D136" s="33">
        <f t="shared" si="77"/>
        <v>0</v>
      </c>
      <c r="E136" s="33">
        <f t="shared" si="77"/>
        <v>0</v>
      </c>
      <c r="F136" s="33">
        <f t="shared" si="77"/>
        <v>1000000</v>
      </c>
      <c r="G136" s="33">
        <f>SUM(G137)</f>
        <v>1000000</v>
      </c>
      <c r="H136" s="33">
        <f t="shared" si="77"/>
        <v>0</v>
      </c>
      <c r="I136" s="33">
        <f t="shared" si="77"/>
        <v>0</v>
      </c>
      <c r="J136" s="33">
        <f t="shared" si="77"/>
        <v>1000000</v>
      </c>
      <c r="K136" s="33">
        <f>SUM(K137)</f>
        <v>0</v>
      </c>
      <c r="L136" s="33">
        <f t="shared" si="77"/>
        <v>0</v>
      </c>
      <c r="M136" s="33">
        <f t="shared" si="77"/>
        <v>0</v>
      </c>
      <c r="N136" s="33">
        <f t="shared" si="77"/>
        <v>0</v>
      </c>
      <c r="O136" s="34">
        <f t="shared" si="75"/>
        <v>100</v>
      </c>
    </row>
    <row r="137" spans="1:15" s="4" customFormat="1" ht="80.25" customHeight="1" outlineLevel="6">
      <c r="A137" s="31" t="s">
        <v>267</v>
      </c>
      <c r="B137" s="32" t="s">
        <v>268</v>
      </c>
      <c r="C137" s="33">
        <f>SUM(D137:F137)</f>
        <v>1000000</v>
      </c>
      <c r="D137" s="33"/>
      <c r="E137" s="33"/>
      <c r="F137" s="33">
        <v>1000000</v>
      </c>
      <c r="G137" s="33">
        <f>SUM(H137:J137)</f>
        <v>1000000</v>
      </c>
      <c r="H137" s="33"/>
      <c r="I137" s="33"/>
      <c r="J137" s="33">
        <v>1000000</v>
      </c>
      <c r="K137" s="33">
        <f>SUM(L137:N137)</f>
        <v>0</v>
      </c>
      <c r="L137" s="33">
        <f>SUM(H137-D137)</f>
        <v>0</v>
      </c>
      <c r="M137" s="33">
        <f>SUM(I137-E137)</f>
        <v>0</v>
      </c>
      <c r="N137" s="33">
        <f>SUM(J137-F137)</f>
        <v>0</v>
      </c>
      <c r="O137" s="34">
        <f t="shared" si="75"/>
        <v>100</v>
      </c>
    </row>
    <row r="138" spans="1:15" s="4" customFormat="1" ht="66" customHeight="1" outlineLevel="6">
      <c r="A138" s="51" t="s">
        <v>269</v>
      </c>
      <c r="B138" s="40" t="s">
        <v>270</v>
      </c>
      <c r="C138" s="29">
        <f>SUM(C139)</f>
        <v>265921.873</v>
      </c>
      <c r="D138" s="29">
        <f aca="true" t="shared" si="78" ref="D138:N140">SUM(D139)</f>
        <v>0</v>
      </c>
      <c r="E138" s="29">
        <f t="shared" si="78"/>
        <v>0</v>
      </c>
      <c r="F138" s="29">
        <f t="shared" si="78"/>
        <v>265921.873</v>
      </c>
      <c r="G138" s="29">
        <f t="shared" si="78"/>
        <v>0</v>
      </c>
      <c r="H138" s="29">
        <f t="shared" si="78"/>
        <v>0</v>
      </c>
      <c r="I138" s="29">
        <f t="shared" si="78"/>
        <v>0</v>
      </c>
      <c r="J138" s="29">
        <f t="shared" si="78"/>
        <v>0</v>
      </c>
      <c r="K138" s="29">
        <f t="shared" si="78"/>
        <v>-265921.873</v>
      </c>
      <c r="L138" s="29">
        <f t="shared" si="78"/>
        <v>0</v>
      </c>
      <c r="M138" s="29">
        <f t="shared" si="78"/>
        <v>0</v>
      </c>
      <c r="N138" s="29">
        <f t="shared" si="78"/>
        <v>-265921.873</v>
      </c>
      <c r="O138" s="30">
        <f t="shared" si="75"/>
        <v>0</v>
      </c>
    </row>
    <row r="139" spans="1:15" s="4" customFormat="1" ht="80.25" customHeight="1" outlineLevel="6">
      <c r="A139" s="51" t="s">
        <v>271</v>
      </c>
      <c r="B139" s="40" t="s">
        <v>272</v>
      </c>
      <c r="C139" s="29">
        <f>SUM(C140)</f>
        <v>265921.873</v>
      </c>
      <c r="D139" s="29">
        <f t="shared" si="78"/>
        <v>0</v>
      </c>
      <c r="E139" s="29">
        <f t="shared" si="78"/>
        <v>0</v>
      </c>
      <c r="F139" s="29">
        <f t="shared" si="78"/>
        <v>265921.873</v>
      </c>
      <c r="G139" s="29">
        <f t="shared" si="78"/>
        <v>0</v>
      </c>
      <c r="H139" s="29">
        <f t="shared" si="78"/>
        <v>0</v>
      </c>
      <c r="I139" s="29">
        <f t="shared" si="78"/>
        <v>0</v>
      </c>
      <c r="J139" s="29">
        <f t="shared" si="78"/>
        <v>0</v>
      </c>
      <c r="K139" s="29">
        <f t="shared" si="78"/>
        <v>-265921.873</v>
      </c>
      <c r="L139" s="29">
        <f t="shared" si="78"/>
        <v>0</v>
      </c>
      <c r="M139" s="29">
        <f t="shared" si="78"/>
        <v>0</v>
      </c>
      <c r="N139" s="29">
        <f t="shared" si="78"/>
        <v>-265921.873</v>
      </c>
      <c r="O139" s="30">
        <f t="shared" si="75"/>
        <v>0</v>
      </c>
    </row>
    <row r="140" spans="1:15" s="4" customFormat="1" ht="61.5" customHeight="1" outlineLevel="6">
      <c r="A140" s="35" t="s">
        <v>273</v>
      </c>
      <c r="B140" s="36" t="s">
        <v>274</v>
      </c>
      <c r="C140" s="33">
        <f>SUM(C141)</f>
        <v>265921.873</v>
      </c>
      <c r="D140" s="33">
        <f t="shared" si="78"/>
        <v>0</v>
      </c>
      <c r="E140" s="33">
        <f t="shared" si="78"/>
        <v>0</v>
      </c>
      <c r="F140" s="33">
        <f t="shared" si="78"/>
        <v>265921.873</v>
      </c>
      <c r="G140" s="33">
        <f t="shared" si="78"/>
        <v>0</v>
      </c>
      <c r="H140" s="33">
        <f t="shared" si="78"/>
        <v>0</v>
      </c>
      <c r="I140" s="33">
        <f t="shared" si="78"/>
        <v>0</v>
      </c>
      <c r="J140" s="33">
        <f t="shared" si="78"/>
        <v>0</v>
      </c>
      <c r="K140" s="33">
        <f t="shared" si="78"/>
        <v>-265921.873</v>
      </c>
      <c r="L140" s="33">
        <f t="shared" si="78"/>
        <v>0</v>
      </c>
      <c r="M140" s="33">
        <f t="shared" si="78"/>
        <v>0</v>
      </c>
      <c r="N140" s="33">
        <f t="shared" si="78"/>
        <v>-265921.873</v>
      </c>
      <c r="O140" s="34">
        <f t="shared" si="75"/>
        <v>0</v>
      </c>
    </row>
    <row r="141" spans="1:15" s="4" customFormat="1" ht="65.25" customHeight="1" outlineLevel="6">
      <c r="A141" s="35" t="s">
        <v>275</v>
      </c>
      <c r="B141" s="36" t="s">
        <v>276</v>
      </c>
      <c r="C141" s="33">
        <f>SUM(D141:F141)</f>
        <v>265921.873</v>
      </c>
      <c r="D141" s="33"/>
      <c r="E141" s="33"/>
      <c r="F141" s="33">
        <v>265921.873</v>
      </c>
      <c r="G141" s="33">
        <f>SUM(H141:J141)</f>
        <v>0</v>
      </c>
      <c r="H141" s="33"/>
      <c r="I141" s="33"/>
      <c r="J141" s="33"/>
      <c r="K141" s="33">
        <f>SUM(L141:N141)</f>
        <v>-265921.873</v>
      </c>
      <c r="L141" s="33">
        <f>SUM(H141-D141)</f>
        <v>0</v>
      </c>
      <c r="M141" s="33">
        <f>SUM(I141-E141)</f>
        <v>0</v>
      </c>
      <c r="N141" s="33">
        <f>SUM(J141-F141)</f>
        <v>-265921.873</v>
      </c>
      <c r="O141" s="34">
        <f t="shared" si="75"/>
        <v>0</v>
      </c>
    </row>
    <row r="142" spans="1:15" s="4" customFormat="1" ht="77.25" customHeight="1" outlineLevel="1">
      <c r="A142" s="27" t="s">
        <v>277</v>
      </c>
      <c r="B142" s="28" t="s">
        <v>278</v>
      </c>
      <c r="C142" s="29">
        <f>SUM(C143)</f>
        <v>3931385.81</v>
      </c>
      <c r="D142" s="29">
        <f aca="true" t="shared" si="79" ref="D142:N142">SUM(D143)</f>
        <v>0</v>
      </c>
      <c r="E142" s="29">
        <f t="shared" si="79"/>
        <v>0</v>
      </c>
      <c r="F142" s="29">
        <f t="shared" si="79"/>
        <v>3931385.81</v>
      </c>
      <c r="G142" s="29">
        <f t="shared" si="79"/>
        <v>3649800</v>
      </c>
      <c r="H142" s="29">
        <f t="shared" si="79"/>
        <v>0</v>
      </c>
      <c r="I142" s="29">
        <f t="shared" si="79"/>
        <v>0</v>
      </c>
      <c r="J142" s="29">
        <f t="shared" si="79"/>
        <v>3649800</v>
      </c>
      <c r="K142" s="29">
        <f t="shared" si="79"/>
        <v>-281585.81000000006</v>
      </c>
      <c r="L142" s="29">
        <f t="shared" si="79"/>
        <v>0</v>
      </c>
      <c r="M142" s="29">
        <f t="shared" si="79"/>
        <v>0</v>
      </c>
      <c r="N142" s="29">
        <f t="shared" si="79"/>
        <v>-281585.81000000006</v>
      </c>
      <c r="O142" s="30">
        <f t="shared" si="75"/>
        <v>92.83749233454144</v>
      </c>
    </row>
    <row r="143" spans="1:15" s="4" customFormat="1" ht="47.25" customHeight="1" outlineLevel="2">
      <c r="A143" s="27" t="s">
        <v>279</v>
      </c>
      <c r="B143" s="28" t="s">
        <v>280</v>
      </c>
      <c r="C143" s="29">
        <f>SUM(C144)</f>
        <v>3931385.81</v>
      </c>
      <c r="D143" s="29">
        <f aca="true" t="shared" si="80" ref="D143:N144">SUM(D144)</f>
        <v>0</v>
      </c>
      <c r="E143" s="29">
        <f t="shared" si="80"/>
        <v>0</v>
      </c>
      <c r="F143" s="29">
        <f t="shared" si="80"/>
        <v>3931385.81</v>
      </c>
      <c r="G143" s="29">
        <f>SUM(G144)</f>
        <v>3649800</v>
      </c>
      <c r="H143" s="29">
        <f t="shared" si="80"/>
        <v>0</v>
      </c>
      <c r="I143" s="29">
        <f t="shared" si="80"/>
        <v>0</v>
      </c>
      <c r="J143" s="29">
        <f t="shared" si="80"/>
        <v>3649800</v>
      </c>
      <c r="K143" s="29">
        <f>SUM(K144)</f>
        <v>-281585.81000000006</v>
      </c>
      <c r="L143" s="29">
        <f t="shared" si="80"/>
        <v>0</v>
      </c>
      <c r="M143" s="29">
        <f t="shared" si="80"/>
        <v>0</v>
      </c>
      <c r="N143" s="29">
        <f t="shared" si="80"/>
        <v>-281585.81000000006</v>
      </c>
      <c r="O143" s="30">
        <f t="shared" si="75"/>
        <v>92.83749233454144</v>
      </c>
    </row>
    <row r="144" spans="1:15" s="4" customFormat="1" ht="64.5" customHeight="1" outlineLevel="4">
      <c r="A144" s="31" t="s">
        <v>97</v>
      </c>
      <c r="B144" s="32" t="s">
        <v>281</v>
      </c>
      <c r="C144" s="33">
        <f>SUM(C145)</f>
        <v>3931385.81</v>
      </c>
      <c r="D144" s="33">
        <f t="shared" si="80"/>
        <v>0</v>
      </c>
      <c r="E144" s="33">
        <f t="shared" si="80"/>
        <v>0</v>
      </c>
      <c r="F144" s="33">
        <f t="shared" si="80"/>
        <v>3931385.81</v>
      </c>
      <c r="G144" s="33">
        <f>SUM(G145)</f>
        <v>3649800</v>
      </c>
      <c r="H144" s="33">
        <f t="shared" si="80"/>
        <v>0</v>
      </c>
      <c r="I144" s="33">
        <f t="shared" si="80"/>
        <v>0</v>
      </c>
      <c r="J144" s="33">
        <f t="shared" si="80"/>
        <v>3649800</v>
      </c>
      <c r="K144" s="33">
        <f>SUM(K145)</f>
        <v>-281585.81000000006</v>
      </c>
      <c r="L144" s="33">
        <f t="shared" si="80"/>
        <v>0</v>
      </c>
      <c r="M144" s="33">
        <f t="shared" si="80"/>
        <v>0</v>
      </c>
      <c r="N144" s="33">
        <f t="shared" si="80"/>
        <v>-281585.81000000006</v>
      </c>
      <c r="O144" s="34">
        <f t="shared" si="75"/>
        <v>92.83749233454144</v>
      </c>
    </row>
    <row r="145" spans="1:15" s="4" customFormat="1" ht="48.75" customHeight="1" outlineLevel="6">
      <c r="A145" s="31" t="s">
        <v>282</v>
      </c>
      <c r="B145" s="32" t="s">
        <v>283</v>
      </c>
      <c r="C145" s="33">
        <f>SUM(D145:F145)</f>
        <v>3931385.81</v>
      </c>
      <c r="D145" s="33"/>
      <c r="E145" s="33"/>
      <c r="F145" s="33">
        <v>3931385.81</v>
      </c>
      <c r="G145" s="33">
        <f>SUM(H145:J145)</f>
        <v>3649800</v>
      </c>
      <c r="H145" s="33"/>
      <c r="I145" s="33"/>
      <c r="J145" s="33">
        <v>3649800</v>
      </c>
      <c r="K145" s="33">
        <f>SUM(L145:N145)</f>
        <v>-281585.81000000006</v>
      </c>
      <c r="L145" s="33">
        <f>SUM(H145-D145)</f>
        <v>0</v>
      </c>
      <c r="M145" s="33">
        <f>SUM(I145-E145)</f>
        <v>0</v>
      </c>
      <c r="N145" s="33">
        <f>SUM(J145-F145)</f>
        <v>-281585.81000000006</v>
      </c>
      <c r="O145" s="34">
        <f t="shared" si="75"/>
        <v>92.83749233454144</v>
      </c>
    </row>
    <row r="146" spans="1:15" s="4" customFormat="1" ht="63.75" customHeight="1" outlineLevel="1">
      <c r="A146" s="27" t="s">
        <v>284</v>
      </c>
      <c r="B146" s="28" t="s">
        <v>285</v>
      </c>
      <c r="C146" s="29">
        <f>SUM(C147+C151+C154+C162+C166+C170)</f>
        <v>19412656.22</v>
      </c>
      <c r="D146" s="29">
        <f aca="true" t="shared" si="81" ref="D146:J146">SUM(D147+D151+D154+D162+D166+D170)</f>
        <v>0</v>
      </c>
      <c r="E146" s="29">
        <f t="shared" si="81"/>
        <v>0</v>
      </c>
      <c r="F146" s="29">
        <f t="shared" si="81"/>
        <v>19412656.22</v>
      </c>
      <c r="G146" s="29">
        <f t="shared" si="81"/>
        <v>20789754.34</v>
      </c>
      <c r="H146" s="29">
        <f t="shared" si="81"/>
        <v>0</v>
      </c>
      <c r="I146" s="29">
        <f t="shared" si="81"/>
        <v>0</v>
      </c>
      <c r="J146" s="29">
        <f t="shared" si="81"/>
        <v>20789754.34</v>
      </c>
      <c r="K146" s="29">
        <f>SUM(K147+K151+K154+K162+K166+K170)</f>
        <v>1382098.1200000003</v>
      </c>
      <c r="L146" s="29">
        <f>SUM(L147+L151+L154+L162+L166+L170)</f>
        <v>0</v>
      </c>
      <c r="M146" s="29">
        <f>SUM(M147+M151+M154+M162+M166+M170)</f>
        <v>0</v>
      </c>
      <c r="N146" s="29">
        <f>SUM(N147+N151+N154+N162+N166+N170)</f>
        <v>1382098.1200000003</v>
      </c>
      <c r="O146" s="30">
        <f t="shared" si="75"/>
        <v>107.09381603626834</v>
      </c>
    </row>
    <row r="147" spans="1:15" s="4" customFormat="1" ht="34.5" customHeight="1" outlineLevel="2">
      <c r="A147" s="27" t="s">
        <v>286</v>
      </c>
      <c r="B147" s="28" t="s">
        <v>287</v>
      </c>
      <c r="C147" s="29">
        <f aca="true" t="shared" si="82" ref="C147:J147">SUM(C148)</f>
        <v>44061</v>
      </c>
      <c r="D147" s="29">
        <f t="shared" si="82"/>
        <v>0</v>
      </c>
      <c r="E147" s="29">
        <f t="shared" si="82"/>
        <v>0</v>
      </c>
      <c r="F147" s="29">
        <f t="shared" si="82"/>
        <v>44061</v>
      </c>
      <c r="G147" s="29">
        <f t="shared" si="82"/>
        <v>38822</v>
      </c>
      <c r="H147" s="29">
        <f t="shared" si="82"/>
        <v>0</v>
      </c>
      <c r="I147" s="29">
        <f t="shared" si="82"/>
        <v>0</v>
      </c>
      <c r="J147" s="29">
        <f t="shared" si="82"/>
        <v>38822</v>
      </c>
      <c r="K147" s="29">
        <f>SUM(K148)</f>
        <v>-5239</v>
      </c>
      <c r="L147" s="29">
        <f>SUM(L148)</f>
        <v>0</v>
      </c>
      <c r="M147" s="29">
        <f>SUM(M148)</f>
        <v>0</v>
      </c>
      <c r="N147" s="29">
        <f>SUM(N148)</f>
        <v>-5239</v>
      </c>
      <c r="O147" s="30">
        <f t="shared" si="75"/>
        <v>88.10966614466308</v>
      </c>
    </row>
    <row r="148" spans="1:15" s="4" customFormat="1" ht="32.25" customHeight="1" outlineLevel="4">
      <c r="A148" s="31" t="s">
        <v>105</v>
      </c>
      <c r="B148" s="32" t="s">
        <v>288</v>
      </c>
      <c r="C148" s="33">
        <f aca="true" t="shared" si="83" ref="C148:J148">SUM(C149:C150)</f>
        <v>44061</v>
      </c>
      <c r="D148" s="33">
        <f t="shared" si="83"/>
        <v>0</v>
      </c>
      <c r="E148" s="33">
        <f t="shared" si="83"/>
        <v>0</v>
      </c>
      <c r="F148" s="33">
        <f t="shared" si="83"/>
        <v>44061</v>
      </c>
      <c r="G148" s="33">
        <f t="shared" si="83"/>
        <v>38822</v>
      </c>
      <c r="H148" s="33">
        <f t="shared" si="83"/>
        <v>0</v>
      </c>
      <c r="I148" s="33">
        <f t="shared" si="83"/>
        <v>0</v>
      </c>
      <c r="J148" s="33">
        <f t="shared" si="83"/>
        <v>38822</v>
      </c>
      <c r="K148" s="33">
        <f>SUM(K149:K150)</f>
        <v>-5239</v>
      </c>
      <c r="L148" s="33">
        <f>SUM(L149:L150)</f>
        <v>0</v>
      </c>
      <c r="M148" s="33">
        <f>SUM(M149:M150)</f>
        <v>0</v>
      </c>
      <c r="N148" s="33">
        <f>SUM(N149:N150)</f>
        <v>-5239</v>
      </c>
      <c r="O148" s="34">
        <f t="shared" si="75"/>
        <v>88.10966614466308</v>
      </c>
    </row>
    <row r="149" spans="1:15" s="4" customFormat="1" ht="45.75" customHeight="1" outlineLevel="6">
      <c r="A149" s="31" t="s">
        <v>289</v>
      </c>
      <c r="B149" s="32" t="s">
        <v>290</v>
      </c>
      <c r="C149" s="33">
        <f>SUM(D149:F149)</f>
        <v>22624</v>
      </c>
      <c r="D149" s="33"/>
      <c r="E149" s="33"/>
      <c r="F149" s="33">
        <v>22624</v>
      </c>
      <c r="G149" s="33">
        <f>SUM(H149:J149)</f>
        <v>22332</v>
      </c>
      <c r="H149" s="33"/>
      <c r="I149" s="33"/>
      <c r="J149" s="33">
        <v>22332</v>
      </c>
      <c r="K149" s="33">
        <f>SUM(L149:N149)</f>
        <v>-292</v>
      </c>
      <c r="L149" s="33">
        <f aca="true" t="shared" si="84" ref="L149:N150">SUM(H149-D149)</f>
        <v>0</v>
      </c>
      <c r="M149" s="33">
        <f t="shared" si="84"/>
        <v>0</v>
      </c>
      <c r="N149" s="33">
        <f t="shared" si="84"/>
        <v>-292</v>
      </c>
      <c r="O149" s="34">
        <f t="shared" si="75"/>
        <v>98.70933521923621</v>
      </c>
    </row>
    <row r="150" spans="1:15" s="4" customFormat="1" ht="65.25" customHeight="1" outlineLevel="6">
      <c r="A150" s="31" t="s">
        <v>291</v>
      </c>
      <c r="B150" s="32" t="s">
        <v>292</v>
      </c>
      <c r="C150" s="33">
        <f>SUM(D150:F150)</f>
        <v>21437</v>
      </c>
      <c r="D150" s="33"/>
      <c r="E150" s="33"/>
      <c r="F150" s="33">
        <v>21437</v>
      </c>
      <c r="G150" s="33">
        <f>SUM(H150:J150)</f>
        <v>16490</v>
      </c>
      <c r="H150" s="33"/>
      <c r="I150" s="33"/>
      <c r="J150" s="33">
        <v>16490</v>
      </c>
      <c r="K150" s="33">
        <f>SUM(L150:N150)</f>
        <v>-4947</v>
      </c>
      <c r="L150" s="33">
        <f t="shared" si="84"/>
        <v>0</v>
      </c>
      <c r="M150" s="33">
        <f t="shared" si="84"/>
        <v>0</v>
      </c>
      <c r="N150" s="33">
        <f t="shared" si="84"/>
        <v>-4947</v>
      </c>
      <c r="O150" s="34">
        <f t="shared" si="75"/>
        <v>76.92307692307693</v>
      </c>
    </row>
    <row r="151" spans="1:15" s="4" customFormat="1" ht="35.25" customHeight="1" outlineLevel="2">
      <c r="A151" s="27" t="s">
        <v>293</v>
      </c>
      <c r="B151" s="28" t="s">
        <v>294</v>
      </c>
      <c r="C151" s="29">
        <f>SUM(C152)</f>
        <v>972301.83</v>
      </c>
      <c r="D151" s="29">
        <f aca="true" t="shared" si="85" ref="D151:N152">SUM(D152)</f>
        <v>0</v>
      </c>
      <c r="E151" s="29">
        <f t="shared" si="85"/>
        <v>0</v>
      </c>
      <c r="F151" s="29">
        <f t="shared" si="85"/>
        <v>972301.83</v>
      </c>
      <c r="G151" s="29">
        <f>SUM(G152)</f>
        <v>1096404.94</v>
      </c>
      <c r="H151" s="29">
        <f t="shared" si="85"/>
        <v>0</v>
      </c>
      <c r="I151" s="29">
        <f t="shared" si="85"/>
        <v>0</v>
      </c>
      <c r="J151" s="29">
        <f t="shared" si="85"/>
        <v>1096404.94</v>
      </c>
      <c r="K151" s="29">
        <f>SUM(K152)</f>
        <v>124103.10999999999</v>
      </c>
      <c r="L151" s="29">
        <f t="shared" si="85"/>
        <v>0</v>
      </c>
      <c r="M151" s="29">
        <f t="shared" si="85"/>
        <v>0</v>
      </c>
      <c r="N151" s="29">
        <f t="shared" si="85"/>
        <v>124103.10999999999</v>
      </c>
      <c r="O151" s="30">
        <f t="shared" si="75"/>
        <v>112.76384618138589</v>
      </c>
    </row>
    <row r="152" spans="1:15" s="4" customFormat="1" ht="33" customHeight="1" outlineLevel="4">
      <c r="A152" s="31" t="s">
        <v>295</v>
      </c>
      <c r="B152" s="32" t="s">
        <v>296</v>
      </c>
      <c r="C152" s="33">
        <f>SUM(C153)</f>
        <v>972301.83</v>
      </c>
      <c r="D152" s="33">
        <f t="shared" si="85"/>
        <v>0</v>
      </c>
      <c r="E152" s="33">
        <f t="shared" si="85"/>
        <v>0</v>
      </c>
      <c r="F152" s="33">
        <f t="shared" si="85"/>
        <v>972301.83</v>
      </c>
      <c r="G152" s="33">
        <f>SUM(G153)</f>
        <v>1096404.94</v>
      </c>
      <c r="H152" s="33">
        <f t="shared" si="85"/>
        <v>0</v>
      </c>
      <c r="I152" s="33">
        <f t="shared" si="85"/>
        <v>0</v>
      </c>
      <c r="J152" s="33">
        <f t="shared" si="85"/>
        <v>1096404.94</v>
      </c>
      <c r="K152" s="33">
        <f>SUM(K153)</f>
        <v>124103.10999999999</v>
      </c>
      <c r="L152" s="33">
        <f t="shared" si="85"/>
        <v>0</v>
      </c>
      <c r="M152" s="33">
        <f t="shared" si="85"/>
        <v>0</v>
      </c>
      <c r="N152" s="33">
        <f t="shared" si="85"/>
        <v>124103.10999999999</v>
      </c>
      <c r="O152" s="34">
        <f t="shared" si="75"/>
        <v>112.76384618138589</v>
      </c>
    </row>
    <row r="153" spans="1:15" s="4" customFormat="1" ht="66" customHeight="1" outlineLevel="6">
      <c r="A153" s="31" t="s">
        <v>297</v>
      </c>
      <c r="B153" s="32" t="s">
        <v>298</v>
      </c>
      <c r="C153" s="33">
        <f>SUM(D153:F153)</f>
        <v>972301.83</v>
      </c>
      <c r="D153" s="33"/>
      <c r="E153" s="33"/>
      <c r="F153" s="33">
        <v>972301.83</v>
      </c>
      <c r="G153" s="33">
        <f>SUM(H153:J153)</f>
        <v>1096404.94</v>
      </c>
      <c r="H153" s="33"/>
      <c r="I153" s="33"/>
      <c r="J153" s="33">
        <v>1096404.94</v>
      </c>
      <c r="K153" s="33">
        <f>SUM(L153:N153)</f>
        <v>124103.10999999999</v>
      </c>
      <c r="L153" s="33">
        <f>SUM(H153-D153)</f>
        <v>0</v>
      </c>
      <c r="M153" s="33">
        <f>SUM(I153-E153)</f>
        <v>0</v>
      </c>
      <c r="N153" s="33">
        <f>SUM(J153-F153)</f>
        <v>124103.10999999999</v>
      </c>
      <c r="O153" s="34">
        <f t="shared" si="75"/>
        <v>112.76384618138589</v>
      </c>
    </row>
    <row r="154" spans="1:15" s="4" customFormat="1" ht="48" customHeight="1" outlineLevel="2">
      <c r="A154" s="27" t="s">
        <v>299</v>
      </c>
      <c r="B154" s="28" t="s">
        <v>300</v>
      </c>
      <c r="C154" s="29">
        <f aca="true" t="shared" si="86" ref="C154:J154">SUM(C155+C158+C160)</f>
        <v>228677.96000000002</v>
      </c>
      <c r="D154" s="29">
        <f t="shared" si="86"/>
        <v>0</v>
      </c>
      <c r="E154" s="29">
        <f t="shared" si="86"/>
        <v>0</v>
      </c>
      <c r="F154" s="29">
        <f t="shared" si="86"/>
        <v>228677.96000000002</v>
      </c>
      <c r="G154" s="29">
        <f t="shared" si="86"/>
        <v>276637.14</v>
      </c>
      <c r="H154" s="29">
        <f t="shared" si="86"/>
        <v>0</v>
      </c>
      <c r="I154" s="29">
        <f t="shared" si="86"/>
        <v>0</v>
      </c>
      <c r="J154" s="29">
        <f t="shared" si="86"/>
        <v>276637.14</v>
      </c>
      <c r="K154" s="29">
        <f>SUM(K155+K158+K160)</f>
        <v>47959.17999999999</v>
      </c>
      <c r="L154" s="29">
        <f>SUM(L155+L158+L160)</f>
        <v>0</v>
      </c>
      <c r="M154" s="29">
        <f>SUM(M155+M158+M160)</f>
        <v>0</v>
      </c>
      <c r="N154" s="29">
        <f>SUM(N155+N158+N160)</f>
        <v>47959.17999999999</v>
      </c>
      <c r="O154" s="30">
        <f t="shared" si="75"/>
        <v>120.97236655425823</v>
      </c>
    </row>
    <row r="155" spans="1:15" s="4" customFormat="1" ht="49.5" customHeight="1" outlineLevel="4">
      <c r="A155" s="31" t="s">
        <v>301</v>
      </c>
      <c r="B155" s="32" t="s">
        <v>302</v>
      </c>
      <c r="C155" s="33">
        <f aca="true" t="shared" si="87" ref="C155:J155">SUM(C156:C157)</f>
        <v>214216.96000000002</v>
      </c>
      <c r="D155" s="33">
        <f t="shared" si="87"/>
        <v>0</v>
      </c>
      <c r="E155" s="33">
        <f t="shared" si="87"/>
        <v>0</v>
      </c>
      <c r="F155" s="33">
        <f t="shared" si="87"/>
        <v>214216.96000000002</v>
      </c>
      <c r="G155" s="33">
        <f t="shared" si="87"/>
        <v>101614.64</v>
      </c>
      <c r="H155" s="33">
        <f t="shared" si="87"/>
        <v>0</v>
      </c>
      <c r="I155" s="33">
        <f t="shared" si="87"/>
        <v>0</v>
      </c>
      <c r="J155" s="33">
        <f t="shared" si="87"/>
        <v>101614.64</v>
      </c>
      <c r="K155" s="33">
        <f>SUM(K156:K157)</f>
        <v>-112602.32</v>
      </c>
      <c r="L155" s="33">
        <f>SUM(L156:L157)</f>
        <v>0</v>
      </c>
      <c r="M155" s="33">
        <f>SUM(M156:M157)</f>
        <v>0</v>
      </c>
      <c r="N155" s="33">
        <f>SUM(N156:N157)</f>
        <v>-112602.32</v>
      </c>
      <c r="O155" s="34">
        <f t="shared" si="75"/>
        <v>47.43538513477177</v>
      </c>
    </row>
    <row r="156" spans="1:15" s="4" customFormat="1" ht="81" customHeight="1" outlineLevel="6">
      <c r="A156" s="31" t="s">
        <v>303</v>
      </c>
      <c r="B156" s="32" t="s">
        <v>304</v>
      </c>
      <c r="C156" s="33">
        <f>SUM(D156:F156)</f>
        <v>128116.96</v>
      </c>
      <c r="D156" s="33"/>
      <c r="E156" s="33"/>
      <c r="F156" s="33">
        <v>128116.96</v>
      </c>
      <c r="G156" s="33">
        <f>SUM(H156:J156)</f>
        <v>96014.64</v>
      </c>
      <c r="H156" s="33"/>
      <c r="I156" s="33"/>
      <c r="J156" s="33">
        <v>96014.64</v>
      </c>
      <c r="K156" s="33">
        <f>SUM(L156:N156)</f>
        <v>-32102.320000000007</v>
      </c>
      <c r="L156" s="33">
        <f aca="true" t="shared" si="88" ref="L156:N157">SUM(H156-D156)</f>
        <v>0</v>
      </c>
      <c r="M156" s="33">
        <f t="shared" si="88"/>
        <v>0</v>
      </c>
      <c r="N156" s="33">
        <f t="shared" si="88"/>
        <v>-32102.320000000007</v>
      </c>
      <c r="O156" s="34">
        <f t="shared" si="75"/>
        <v>74.94295837178777</v>
      </c>
    </row>
    <row r="157" spans="1:15" s="4" customFormat="1" ht="30" customHeight="1" outlineLevel="6">
      <c r="A157" s="31" t="s">
        <v>305</v>
      </c>
      <c r="B157" s="32" t="s">
        <v>306</v>
      </c>
      <c r="C157" s="33">
        <f>SUM(D157:F157)</f>
        <v>86100</v>
      </c>
      <c r="D157" s="33"/>
      <c r="E157" s="33"/>
      <c r="F157" s="33">
        <v>86100</v>
      </c>
      <c r="G157" s="33">
        <f>SUM(H157:J157)</f>
        <v>5600</v>
      </c>
      <c r="H157" s="33"/>
      <c r="I157" s="33"/>
      <c r="J157" s="33">
        <v>5600</v>
      </c>
      <c r="K157" s="33">
        <f>SUM(L157:N157)</f>
        <v>-80500</v>
      </c>
      <c r="L157" s="33">
        <f t="shared" si="88"/>
        <v>0</v>
      </c>
      <c r="M157" s="33">
        <f t="shared" si="88"/>
        <v>0</v>
      </c>
      <c r="N157" s="33">
        <f t="shared" si="88"/>
        <v>-80500</v>
      </c>
      <c r="O157" s="34">
        <f t="shared" si="75"/>
        <v>6.504065040650407</v>
      </c>
    </row>
    <row r="158" spans="1:15" s="4" customFormat="1" ht="46.5" customHeight="1" outlineLevel="4">
      <c r="A158" s="31" t="s">
        <v>307</v>
      </c>
      <c r="B158" s="32" t="s">
        <v>308</v>
      </c>
      <c r="C158" s="33">
        <f aca="true" t="shared" si="89" ref="C158:J158">SUM(C159)</f>
        <v>14461</v>
      </c>
      <c r="D158" s="33">
        <f t="shared" si="89"/>
        <v>0</v>
      </c>
      <c r="E158" s="33">
        <f t="shared" si="89"/>
        <v>0</v>
      </c>
      <c r="F158" s="33">
        <f t="shared" si="89"/>
        <v>14461</v>
      </c>
      <c r="G158" s="33">
        <f t="shared" si="89"/>
        <v>41722.5</v>
      </c>
      <c r="H158" s="33">
        <f t="shared" si="89"/>
        <v>0</v>
      </c>
      <c r="I158" s="33">
        <f t="shared" si="89"/>
        <v>0</v>
      </c>
      <c r="J158" s="33">
        <f t="shared" si="89"/>
        <v>41722.5</v>
      </c>
      <c r="K158" s="33">
        <f>SUM(K159)</f>
        <v>27261.5</v>
      </c>
      <c r="L158" s="33">
        <f>SUM(L159)</f>
        <v>0</v>
      </c>
      <c r="M158" s="33">
        <f>SUM(M159)</f>
        <v>0</v>
      </c>
      <c r="N158" s="33">
        <f>SUM(N159)</f>
        <v>27261.5</v>
      </c>
      <c r="O158" s="34">
        <f t="shared" si="75"/>
        <v>288.51739160500654</v>
      </c>
    </row>
    <row r="159" spans="1:15" s="4" customFormat="1" ht="15" customHeight="1" outlineLevel="6">
      <c r="A159" s="31" t="s">
        <v>309</v>
      </c>
      <c r="B159" s="32" t="s">
        <v>310</v>
      </c>
      <c r="C159" s="33">
        <f>SUM(D159:F159)</f>
        <v>14461</v>
      </c>
      <c r="D159" s="33"/>
      <c r="E159" s="33"/>
      <c r="F159" s="33">
        <v>14461</v>
      </c>
      <c r="G159" s="33">
        <f>SUM(H159:J159)</f>
        <v>41722.5</v>
      </c>
      <c r="H159" s="33"/>
      <c r="I159" s="33"/>
      <c r="J159" s="33">
        <v>41722.5</v>
      </c>
      <c r="K159" s="33">
        <f>SUM(L159:N159)</f>
        <v>27261.5</v>
      </c>
      <c r="L159" s="33">
        <f>SUM(H159-D159)</f>
        <v>0</v>
      </c>
      <c r="M159" s="33">
        <f>SUM(I159-E159)</f>
        <v>0</v>
      </c>
      <c r="N159" s="33">
        <f>SUM(J159-F159)</f>
        <v>27261.5</v>
      </c>
      <c r="O159" s="34">
        <f t="shared" si="75"/>
        <v>288.51739160500654</v>
      </c>
    </row>
    <row r="160" spans="1:15" s="4" customFormat="1" ht="50.25" customHeight="1" outlineLevel="4">
      <c r="A160" s="31" t="s">
        <v>311</v>
      </c>
      <c r="B160" s="32" t="s">
        <v>312</v>
      </c>
      <c r="C160" s="33">
        <f aca="true" t="shared" si="90" ref="C160:J160">SUM(C161)</f>
        <v>0</v>
      </c>
      <c r="D160" s="33">
        <f t="shared" si="90"/>
        <v>0</v>
      </c>
      <c r="E160" s="33">
        <f t="shared" si="90"/>
        <v>0</v>
      </c>
      <c r="F160" s="33">
        <f t="shared" si="90"/>
        <v>0</v>
      </c>
      <c r="G160" s="33">
        <f t="shared" si="90"/>
        <v>133300</v>
      </c>
      <c r="H160" s="33">
        <f t="shared" si="90"/>
        <v>0</v>
      </c>
      <c r="I160" s="33">
        <f t="shared" si="90"/>
        <v>0</v>
      </c>
      <c r="J160" s="33">
        <f t="shared" si="90"/>
        <v>133300</v>
      </c>
      <c r="K160" s="33">
        <f>SUM(K161)</f>
        <v>133300</v>
      </c>
      <c r="L160" s="33">
        <f>SUM(L161)</f>
        <v>0</v>
      </c>
      <c r="M160" s="33">
        <f>SUM(M161)</f>
        <v>0</v>
      </c>
      <c r="N160" s="33">
        <f>SUM(N161)</f>
        <v>133300</v>
      </c>
      <c r="O160" s="34"/>
    </row>
    <row r="161" spans="1:15" s="4" customFormat="1" ht="35.25" customHeight="1" outlineLevel="5">
      <c r="A161" s="31" t="s">
        <v>313</v>
      </c>
      <c r="B161" s="32" t="s">
        <v>314</v>
      </c>
      <c r="C161" s="33">
        <f>SUM(D161:F161)</f>
        <v>0</v>
      </c>
      <c r="D161" s="33"/>
      <c r="E161" s="33"/>
      <c r="F161" s="33"/>
      <c r="G161" s="33">
        <f>SUM(H161:J161)</f>
        <v>133300</v>
      </c>
      <c r="H161" s="33"/>
      <c r="I161" s="33"/>
      <c r="J161" s="33">
        <v>133300</v>
      </c>
      <c r="K161" s="33">
        <f>SUM(L161:N161)</f>
        <v>133300</v>
      </c>
      <c r="L161" s="33">
        <f>SUM(H161-D161)</f>
        <v>0</v>
      </c>
      <c r="M161" s="33">
        <f>SUM(I161-E161)</f>
        <v>0</v>
      </c>
      <c r="N161" s="33">
        <f>SUM(J161-F161)</f>
        <v>133300</v>
      </c>
      <c r="O161" s="34"/>
    </row>
    <row r="162" spans="1:15" s="4" customFormat="1" ht="62.25" customHeight="1" outlineLevel="2">
      <c r="A162" s="27" t="s">
        <v>315</v>
      </c>
      <c r="B162" s="28" t="s">
        <v>316</v>
      </c>
      <c r="C162" s="29">
        <f aca="true" t="shared" si="91" ref="C162:J162">SUM(C163)</f>
        <v>181464.45</v>
      </c>
      <c r="D162" s="29">
        <f t="shared" si="91"/>
        <v>0</v>
      </c>
      <c r="E162" s="29">
        <f t="shared" si="91"/>
        <v>0</v>
      </c>
      <c r="F162" s="29">
        <f t="shared" si="91"/>
        <v>181464.45</v>
      </c>
      <c r="G162" s="29">
        <f t="shared" si="91"/>
        <v>91142.22</v>
      </c>
      <c r="H162" s="29">
        <f t="shared" si="91"/>
        <v>0</v>
      </c>
      <c r="I162" s="29">
        <f t="shared" si="91"/>
        <v>0</v>
      </c>
      <c r="J162" s="29">
        <f t="shared" si="91"/>
        <v>91142.22</v>
      </c>
      <c r="K162" s="29">
        <f>SUM(K163)</f>
        <v>-90322.23</v>
      </c>
      <c r="L162" s="29">
        <f>SUM(L163)</f>
        <v>0</v>
      </c>
      <c r="M162" s="29">
        <f>SUM(M163)</f>
        <v>0</v>
      </c>
      <c r="N162" s="29">
        <f>SUM(N163)</f>
        <v>-90322.23</v>
      </c>
      <c r="O162" s="30">
        <f t="shared" si="75"/>
        <v>50.2259368157234</v>
      </c>
    </row>
    <row r="163" spans="1:15" s="4" customFormat="1" ht="30.75" customHeight="1" outlineLevel="4">
      <c r="A163" s="31" t="s">
        <v>204</v>
      </c>
      <c r="B163" s="32" t="s">
        <v>317</v>
      </c>
      <c r="C163" s="33">
        <f aca="true" t="shared" si="92" ref="C163:J163">SUM(C164:C165)</f>
        <v>181464.45</v>
      </c>
      <c r="D163" s="33">
        <f t="shared" si="92"/>
        <v>0</v>
      </c>
      <c r="E163" s="33">
        <f t="shared" si="92"/>
        <v>0</v>
      </c>
      <c r="F163" s="33">
        <f t="shared" si="92"/>
        <v>181464.45</v>
      </c>
      <c r="G163" s="33">
        <f t="shared" si="92"/>
        <v>91142.22</v>
      </c>
      <c r="H163" s="33">
        <f t="shared" si="92"/>
        <v>0</v>
      </c>
      <c r="I163" s="33">
        <f t="shared" si="92"/>
        <v>0</v>
      </c>
      <c r="J163" s="33">
        <f t="shared" si="92"/>
        <v>91142.22</v>
      </c>
      <c r="K163" s="33">
        <f>SUM(K164:K165)</f>
        <v>-90322.23</v>
      </c>
      <c r="L163" s="33">
        <f>SUM(L164:L165)</f>
        <v>0</v>
      </c>
      <c r="M163" s="33">
        <f>SUM(M164:M165)</f>
        <v>0</v>
      </c>
      <c r="N163" s="33">
        <f>SUM(N164:N165)</f>
        <v>-90322.23</v>
      </c>
      <c r="O163" s="34">
        <f t="shared" si="75"/>
        <v>50.2259368157234</v>
      </c>
    </row>
    <row r="164" spans="1:15" s="4" customFormat="1" ht="47.25" customHeight="1" outlineLevel="6">
      <c r="A164" s="31" t="s">
        <v>318</v>
      </c>
      <c r="B164" s="32" t="s">
        <v>319</v>
      </c>
      <c r="C164" s="33">
        <f>SUM(D164:F164)</f>
        <v>92716.45</v>
      </c>
      <c r="D164" s="33"/>
      <c r="E164" s="33"/>
      <c r="F164" s="33">
        <v>92716.45</v>
      </c>
      <c r="G164" s="33">
        <f>SUM(H164:J164)</f>
        <v>61292</v>
      </c>
      <c r="H164" s="33"/>
      <c r="I164" s="33"/>
      <c r="J164" s="33">
        <v>61292</v>
      </c>
      <c r="K164" s="33">
        <f>SUM(L164:N164)</f>
        <v>-31424.449999999997</v>
      </c>
      <c r="L164" s="33">
        <f aca="true" t="shared" si="93" ref="L164:N165">SUM(H164-D164)</f>
        <v>0</v>
      </c>
      <c r="M164" s="33">
        <f t="shared" si="93"/>
        <v>0</v>
      </c>
      <c r="N164" s="33">
        <f t="shared" si="93"/>
        <v>-31424.449999999997</v>
      </c>
      <c r="O164" s="34">
        <f t="shared" si="75"/>
        <v>66.10693140214062</v>
      </c>
    </row>
    <row r="165" spans="1:15" s="4" customFormat="1" ht="30.75" customHeight="1" outlineLevel="6">
      <c r="A165" s="31" t="s">
        <v>320</v>
      </c>
      <c r="B165" s="32" t="s">
        <v>321</v>
      </c>
      <c r="C165" s="33">
        <f>SUM(D165:F165)</f>
        <v>88748</v>
      </c>
      <c r="D165" s="33"/>
      <c r="E165" s="33"/>
      <c r="F165" s="33">
        <v>88748</v>
      </c>
      <c r="G165" s="33">
        <f>SUM(H165:J165)</f>
        <v>29850.22</v>
      </c>
      <c r="H165" s="33"/>
      <c r="I165" s="33"/>
      <c r="J165" s="33">
        <v>29850.22</v>
      </c>
      <c r="K165" s="33">
        <f>SUM(L165:N165)</f>
        <v>-58897.78</v>
      </c>
      <c r="L165" s="33">
        <f t="shared" si="93"/>
        <v>0</v>
      </c>
      <c r="M165" s="33">
        <f t="shared" si="93"/>
        <v>0</v>
      </c>
      <c r="N165" s="33">
        <f t="shared" si="93"/>
        <v>-58897.78</v>
      </c>
      <c r="O165" s="34">
        <f t="shared" si="75"/>
        <v>33.634808671744715</v>
      </c>
    </row>
    <row r="166" spans="1:15" s="4" customFormat="1" ht="32.25" customHeight="1" outlineLevel="2">
      <c r="A166" s="27" t="s">
        <v>322</v>
      </c>
      <c r="B166" s="28" t="s">
        <v>323</v>
      </c>
      <c r="C166" s="29">
        <f aca="true" t="shared" si="94" ref="C166:J166">SUM(C167)</f>
        <v>44916.9</v>
      </c>
      <c r="D166" s="29">
        <f t="shared" si="94"/>
        <v>0</v>
      </c>
      <c r="E166" s="29">
        <f t="shared" si="94"/>
        <v>0</v>
      </c>
      <c r="F166" s="29">
        <f t="shared" si="94"/>
        <v>44916.9</v>
      </c>
      <c r="G166" s="29">
        <f t="shared" si="94"/>
        <v>56702.6</v>
      </c>
      <c r="H166" s="29">
        <f t="shared" si="94"/>
        <v>0</v>
      </c>
      <c r="I166" s="29">
        <f t="shared" si="94"/>
        <v>0</v>
      </c>
      <c r="J166" s="29">
        <f t="shared" si="94"/>
        <v>56702.6</v>
      </c>
      <c r="K166" s="29">
        <f>SUM(K167)</f>
        <v>11785.699999999997</v>
      </c>
      <c r="L166" s="29">
        <f>SUM(L167)</f>
        <v>0</v>
      </c>
      <c r="M166" s="29">
        <f>SUM(M167)</f>
        <v>0</v>
      </c>
      <c r="N166" s="29">
        <f>SUM(N167)</f>
        <v>11785.699999999997</v>
      </c>
      <c r="O166" s="30">
        <f t="shared" si="75"/>
        <v>126.23889894449528</v>
      </c>
    </row>
    <row r="167" spans="1:15" s="4" customFormat="1" ht="33" customHeight="1" outlineLevel="4">
      <c r="A167" s="31" t="s">
        <v>324</v>
      </c>
      <c r="B167" s="32" t="s">
        <v>325</v>
      </c>
      <c r="C167" s="33">
        <f aca="true" t="shared" si="95" ref="C167:J167">SUM(C168:C169)</f>
        <v>44916.9</v>
      </c>
      <c r="D167" s="33">
        <f t="shared" si="95"/>
        <v>0</v>
      </c>
      <c r="E167" s="33">
        <f t="shared" si="95"/>
        <v>0</v>
      </c>
      <c r="F167" s="33">
        <f t="shared" si="95"/>
        <v>44916.9</v>
      </c>
      <c r="G167" s="33">
        <f t="shared" si="95"/>
        <v>56702.6</v>
      </c>
      <c r="H167" s="33">
        <f t="shared" si="95"/>
        <v>0</v>
      </c>
      <c r="I167" s="33">
        <f t="shared" si="95"/>
        <v>0</v>
      </c>
      <c r="J167" s="33">
        <f t="shared" si="95"/>
        <v>56702.6</v>
      </c>
      <c r="K167" s="33">
        <f>SUM(K168:K169)</f>
        <v>11785.699999999997</v>
      </c>
      <c r="L167" s="33">
        <f>SUM(L168:L169)</f>
        <v>0</v>
      </c>
      <c r="M167" s="33">
        <f>SUM(M168:M169)</f>
        <v>0</v>
      </c>
      <c r="N167" s="33">
        <f>SUM(N168:N169)</f>
        <v>11785.699999999997</v>
      </c>
      <c r="O167" s="34">
        <f t="shared" si="75"/>
        <v>126.23889894449528</v>
      </c>
    </row>
    <row r="168" spans="1:15" s="4" customFormat="1" ht="15" customHeight="1" outlineLevel="6">
      <c r="A168" s="31" t="s">
        <v>326</v>
      </c>
      <c r="B168" s="32" t="s">
        <v>327</v>
      </c>
      <c r="C168" s="33">
        <f>SUM(D168:F168)</f>
        <v>26916.9</v>
      </c>
      <c r="D168" s="33"/>
      <c r="E168" s="33"/>
      <c r="F168" s="33">
        <v>26916.9</v>
      </c>
      <c r="G168" s="33">
        <f>SUM(H168:J168)</f>
        <v>41702.6</v>
      </c>
      <c r="H168" s="33"/>
      <c r="I168" s="33"/>
      <c r="J168" s="33">
        <v>41702.6</v>
      </c>
      <c r="K168" s="33">
        <f>SUM(L168:N168)</f>
        <v>14785.699999999997</v>
      </c>
      <c r="L168" s="33">
        <f aca="true" t="shared" si="96" ref="L168:N169">SUM(H168-D168)</f>
        <v>0</v>
      </c>
      <c r="M168" s="33">
        <f t="shared" si="96"/>
        <v>0</v>
      </c>
      <c r="N168" s="33">
        <f t="shared" si="96"/>
        <v>14785.699999999997</v>
      </c>
      <c r="O168" s="34">
        <f t="shared" si="75"/>
        <v>154.93091700753055</v>
      </c>
    </row>
    <row r="169" spans="1:15" s="4" customFormat="1" ht="15" customHeight="1" outlineLevel="6">
      <c r="A169" s="31" t="s">
        <v>328</v>
      </c>
      <c r="B169" s="32" t="s">
        <v>329</v>
      </c>
      <c r="C169" s="33">
        <f>SUM(D169:F169)</f>
        <v>18000</v>
      </c>
      <c r="D169" s="33"/>
      <c r="E169" s="33"/>
      <c r="F169" s="33">
        <v>18000</v>
      </c>
      <c r="G169" s="33">
        <f>SUM(H169:J169)</f>
        <v>15000</v>
      </c>
      <c r="H169" s="33"/>
      <c r="I169" s="33"/>
      <c r="J169" s="33">
        <v>15000</v>
      </c>
      <c r="K169" s="33">
        <f>SUM(L169:N169)</f>
        <v>-3000</v>
      </c>
      <c r="L169" s="33">
        <f t="shared" si="96"/>
        <v>0</v>
      </c>
      <c r="M169" s="33">
        <f t="shared" si="96"/>
        <v>0</v>
      </c>
      <c r="N169" s="33">
        <f t="shared" si="96"/>
        <v>-3000</v>
      </c>
      <c r="O169" s="34">
        <f t="shared" si="75"/>
        <v>83.33333333333334</v>
      </c>
    </row>
    <row r="170" spans="1:15" s="4" customFormat="1" ht="64.5" customHeight="1" outlineLevel="2">
      <c r="A170" s="27" t="s">
        <v>330</v>
      </c>
      <c r="B170" s="28" t="s">
        <v>331</v>
      </c>
      <c r="C170" s="29">
        <f>SUM(C171+C173+C179)</f>
        <v>17941234.08</v>
      </c>
      <c r="D170" s="29">
        <f aca="true" t="shared" si="97" ref="D170:N170">SUM(D171+D173+D179)</f>
        <v>0</v>
      </c>
      <c r="E170" s="29">
        <f t="shared" si="97"/>
        <v>0</v>
      </c>
      <c r="F170" s="29">
        <f t="shared" si="97"/>
        <v>17941234.08</v>
      </c>
      <c r="G170" s="29">
        <f t="shared" si="97"/>
        <v>19230045.44</v>
      </c>
      <c r="H170" s="29">
        <f t="shared" si="97"/>
        <v>0</v>
      </c>
      <c r="I170" s="29">
        <f t="shared" si="97"/>
        <v>0</v>
      </c>
      <c r="J170" s="29">
        <f t="shared" si="97"/>
        <v>19230045.44</v>
      </c>
      <c r="K170" s="29">
        <f t="shared" si="97"/>
        <v>1293811.3600000003</v>
      </c>
      <c r="L170" s="29">
        <f t="shared" si="97"/>
        <v>0</v>
      </c>
      <c r="M170" s="29">
        <f t="shared" si="97"/>
        <v>0</v>
      </c>
      <c r="N170" s="29">
        <f t="shared" si="97"/>
        <v>1293811.3600000003</v>
      </c>
      <c r="O170" s="30">
        <f t="shared" si="75"/>
        <v>107.18351566148232</v>
      </c>
    </row>
    <row r="171" spans="1:15" s="4" customFormat="1" ht="61.5" customHeight="1" outlineLevel="4">
      <c r="A171" s="31" t="s">
        <v>332</v>
      </c>
      <c r="B171" s="32" t="s">
        <v>333</v>
      </c>
      <c r="C171" s="33">
        <f aca="true" t="shared" si="98" ref="C171:J171">SUM(C172)</f>
        <v>1121311.22</v>
      </c>
      <c r="D171" s="33">
        <f t="shared" si="98"/>
        <v>0</v>
      </c>
      <c r="E171" s="33">
        <f t="shared" si="98"/>
        <v>0</v>
      </c>
      <c r="F171" s="33">
        <f t="shared" si="98"/>
        <v>1121311.22</v>
      </c>
      <c r="G171" s="33">
        <f t="shared" si="98"/>
        <v>1129568.01</v>
      </c>
      <c r="H171" s="33">
        <f t="shared" si="98"/>
        <v>0</v>
      </c>
      <c r="I171" s="33">
        <f t="shared" si="98"/>
        <v>0</v>
      </c>
      <c r="J171" s="33">
        <f t="shared" si="98"/>
        <v>1129568.01</v>
      </c>
      <c r="K171" s="33">
        <f>SUM(K172)</f>
        <v>8256.790000000037</v>
      </c>
      <c r="L171" s="33">
        <f>SUM(L172)</f>
        <v>0</v>
      </c>
      <c r="M171" s="33">
        <f>SUM(M172)</f>
        <v>0</v>
      </c>
      <c r="N171" s="33">
        <f>SUM(N172)</f>
        <v>8256.790000000037</v>
      </c>
      <c r="O171" s="34">
        <f t="shared" si="75"/>
        <v>100.73635132269523</v>
      </c>
    </row>
    <row r="172" spans="1:15" s="4" customFormat="1" ht="33" customHeight="1" outlineLevel="6">
      <c r="A172" s="31" t="s">
        <v>334</v>
      </c>
      <c r="B172" s="32" t="s">
        <v>335</v>
      </c>
      <c r="C172" s="33">
        <f>SUM(D172:F172)</f>
        <v>1121311.22</v>
      </c>
      <c r="D172" s="33"/>
      <c r="E172" s="33"/>
      <c r="F172" s="33">
        <v>1121311.22</v>
      </c>
      <c r="G172" s="33">
        <f>SUM(H172:J172)</f>
        <v>1129568.01</v>
      </c>
      <c r="H172" s="33"/>
      <c r="I172" s="33"/>
      <c r="J172" s="33">
        <v>1129568.01</v>
      </c>
      <c r="K172" s="33">
        <f>SUM(L172:N172)</f>
        <v>8256.790000000037</v>
      </c>
      <c r="L172" s="33">
        <f>SUM(H172-D172)</f>
        <v>0</v>
      </c>
      <c r="M172" s="33">
        <f>SUM(I172-E172)</f>
        <v>0</v>
      </c>
      <c r="N172" s="33">
        <f>SUM(J172-F172)</f>
        <v>8256.790000000037</v>
      </c>
      <c r="O172" s="34">
        <f t="shared" si="75"/>
        <v>100.73635132269523</v>
      </c>
    </row>
    <row r="173" spans="1:15" s="4" customFormat="1" ht="64.5" customHeight="1" outlineLevel="4">
      <c r="A173" s="31" t="s">
        <v>97</v>
      </c>
      <c r="B173" s="32" t="s">
        <v>336</v>
      </c>
      <c r="C173" s="33">
        <f>SUM(C174:C178)</f>
        <v>16814086.36</v>
      </c>
      <c r="D173" s="33">
        <f aca="true" t="shared" si="99" ref="D173:N173">SUM(D174:D178)</f>
        <v>0</v>
      </c>
      <c r="E173" s="33">
        <f t="shared" si="99"/>
        <v>0</v>
      </c>
      <c r="F173" s="33">
        <f t="shared" si="99"/>
        <v>16814086.36</v>
      </c>
      <c r="G173" s="33">
        <f t="shared" si="99"/>
        <v>18100477.43</v>
      </c>
      <c r="H173" s="33">
        <f t="shared" si="99"/>
        <v>0</v>
      </c>
      <c r="I173" s="33">
        <f t="shared" si="99"/>
        <v>0</v>
      </c>
      <c r="J173" s="33">
        <f t="shared" si="99"/>
        <v>18100477.43</v>
      </c>
      <c r="K173" s="33">
        <f t="shared" si="99"/>
        <v>1291391.0700000003</v>
      </c>
      <c r="L173" s="33">
        <f t="shared" si="99"/>
        <v>0</v>
      </c>
      <c r="M173" s="33">
        <f t="shared" si="99"/>
        <v>0</v>
      </c>
      <c r="N173" s="33">
        <f t="shared" si="99"/>
        <v>1291391.0700000003</v>
      </c>
      <c r="O173" s="34">
        <f t="shared" si="75"/>
        <v>107.65067481192597</v>
      </c>
    </row>
    <row r="174" spans="1:15" s="4" customFormat="1" ht="45.75" customHeight="1" outlineLevel="6">
      <c r="A174" s="31" t="s">
        <v>337</v>
      </c>
      <c r="B174" s="32" t="s">
        <v>338</v>
      </c>
      <c r="C174" s="33">
        <f>SUM(D174:F174)</f>
        <v>16718886.36</v>
      </c>
      <c r="D174" s="33"/>
      <c r="E174" s="33"/>
      <c r="F174" s="33">
        <v>16718886.36</v>
      </c>
      <c r="G174" s="33">
        <f>SUM(H174:J174)</f>
        <v>18100477.43</v>
      </c>
      <c r="H174" s="33"/>
      <c r="I174" s="33"/>
      <c r="J174" s="33">
        <v>18100477.43</v>
      </c>
      <c r="K174" s="33">
        <f>SUM(L174:N174)</f>
        <v>1381591.0700000003</v>
      </c>
      <c r="L174" s="33">
        <f>SUM(H174-D174)</f>
        <v>0</v>
      </c>
      <c r="M174" s="33">
        <f>SUM(I174-E174)</f>
        <v>0</v>
      </c>
      <c r="N174" s="33">
        <f>SUM(J174-F174)</f>
        <v>1381591.0700000003</v>
      </c>
      <c r="O174" s="34">
        <f t="shared" si="75"/>
        <v>108.26365488855443</v>
      </c>
    </row>
    <row r="175" spans="1:15" s="4" customFormat="1" ht="63.75" customHeight="1" outlineLevel="6">
      <c r="A175" s="45" t="s">
        <v>339</v>
      </c>
      <c r="B175" s="36" t="s">
        <v>340</v>
      </c>
      <c r="C175" s="33">
        <f>SUM(D175:F175)</f>
        <v>5000</v>
      </c>
      <c r="D175" s="33"/>
      <c r="E175" s="33"/>
      <c r="F175" s="33">
        <v>5000</v>
      </c>
      <c r="G175" s="33">
        <f>SUM(H175:J175)</f>
        <v>0</v>
      </c>
      <c r="H175" s="33"/>
      <c r="I175" s="33"/>
      <c r="J175" s="33"/>
      <c r="K175" s="33"/>
      <c r="L175" s="33"/>
      <c r="M175" s="33"/>
      <c r="N175" s="33"/>
      <c r="O175" s="34">
        <f t="shared" si="75"/>
        <v>0</v>
      </c>
    </row>
    <row r="176" spans="1:15" s="4" customFormat="1" ht="63" customHeight="1" outlineLevel="6">
      <c r="A176" s="35" t="s">
        <v>341</v>
      </c>
      <c r="B176" s="36" t="s">
        <v>342</v>
      </c>
      <c r="C176" s="33">
        <f>SUM(D176:F176)</f>
        <v>5000</v>
      </c>
      <c r="D176" s="33"/>
      <c r="E176" s="33"/>
      <c r="F176" s="33">
        <v>5000</v>
      </c>
      <c r="G176" s="33">
        <f>SUM(H176:J176)</f>
        <v>0</v>
      </c>
      <c r="H176" s="33"/>
      <c r="I176" s="33"/>
      <c r="J176" s="33"/>
      <c r="K176" s="33">
        <f>SUM(L176:N176)</f>
        <v>-5000</v>
      </c>
      <c r="L176" s="33">
        <f aca="true" t="shared" si="100" ref="L176:N178">SUM(H176-D176)</f>
        <v>0</v>
      </c>
      <c r="M176" s="33">
        <f t="shared" si="100"/>
        <v>0</v>
      </c>
      <c r="N176" s="33">
        <f t="shared" si="100"/>
        <v>-5000</v>
      </c>
      <c r="O176" s="34">
        <f t="shared" si="75"/>
        <v>0</v>
      </c>
    </row>
    <row r="177" spans="1:15" s="4" customFormat="1" ht="34.5" customHeight="1" outlineLevel="6">
      <c r="A177" s="45" t="s">
        <v>343</v>
      </c>
      <c r="B177" s="36" t="s">
        <v>344</v>
      </c>
      <c r="C177" s="33">
        <f>SUM(D177:F177)</f>
        <v>56400</v>
      </c>
      <c r="D177" s="33"/>
      <c r="E177" s="33"/>
      <c r="F177" s="33">
        <v>56400</v>
      </c>
      <c r="G177" s="33">
        <f>SUM(H177:J177)</f>
        <v>0</v>
      </c>
      <c r="H177" s="33"/>
      <c r="I177" s="33"/>
      <c r="J177" s="33"/>
      <c r="K177" s="33">
        <f>SUM(L177:N177)</f>
        <v>-56400</v>
      </c>
      <c r="L177" s="33">
        <f t="shared" si="100"/>
        <v>0</v>
      </c>
      <c r="M177" s="33">
        <f t="shared" si="100"/>
        <v>0</v>
      </c>
      <c r="N177" s="33">
        <f t="shared" si="100"/>
        <v>-56400</v>
      </c>
      <c r="O177" s="34">
        <f>SUM(G177/C177)*100</f>
        <v>0</v>
      </c>
    </row>
    <row r="178" spans="1:15" s="4" customFormat="1" ht="48" customHeight="1" outlineLevel="6">
      <c r="A178" s="35" t="s">
        <v>345</v>
      </c>
      <c r="B178" s="36" t="s">
        <v>346</v>
      </c>
      <c r="C178" s="33">
        <f>SUM(D178:F178)</f>
        <v>28800</v>
      </c>
      <c r="D178" s="33"/>
      <c r="E178" s="33"/>
      <c r="F178" s="33">
        <v>28800</v>
      </c>
      <c r="G178" s="33">
        <f>SUM(H178:J178)</f>
        <v>0</v>
      </c>
      <c r="H178" s="33"/>
      <c r="I178" s="33"/>
      <c r="J178" s="33"/>
      <c r="K178" s="33">
        <f>SUM(L178:N178)</f>
        <v>-28800</v>
      </c>
      <c r="L178" s="33">
        <f t="shared" si="100"/>
        <v>0</v>
      </c>
      <c r="M178" s="33">
        <f t="shared" si="100"/>
        <v>0</v>
      </c>
      <c r="N178" s="33">
        <f t="shared" si="100"/>
        <v>-28800</v>
      </c>
      <c r="O178" s="34">
        <f>SUM(G178/C178)*100</f>
        <v>0</v>
      </c>
    </row>
    <row r="179" spans="1:15" s="4" customFormat="1" ht="48" customHeight="1" outlineLevel="6">
      <c r="A179" s="35" t="s">
        <v>347</v>
      </c>
      <c r="B179" s="36" t="s">
        <v>348</v>
      </c>
      <c r="C179" s="33">
        <f>SUM(C180)</f>
        <v>5836.5</v>
      </c>
      <c r="D179" s="33">
        <f aca="true" t="shared" si="101" ref="D179:N179">SUM(D180)</f>
        <v>0</v>
      </c>
      <c r="E179" s="33">
        <f t="shared" si="101"/>
        <v>0</v>
      </c>
      <c r="F179" s="33">
        <f t="shared" si="101"/>
        <v>5836.5</v>
      </c>
      <c r="G179" s="33">
        <f t="shared" si="101"/>
        <v>0</v>
      </c>
      <c r="H179" s="33">
        <f t="shared" si="101"/>
        <v>0</v>
      </c>
      <c r="I179" s="33">
        <f t="shared" si="101"/>
        <v>0</v>
      </c>
      <c r="J179" s="33">
        <f t="shared" si="101"/>
        <v>0</v>
      </c>
      <c r="K179" s="33">
        <f t="shared" si="101"/>
        <v>-5836.5</v>
      </c>
      <c r="L179" s="33">
        <f t="shared" si="101"/>
        <v>0</v>
      </c>
      <c r="M179" s="33">
        <f t="shared" si="101"/>
        <v>0</v>
      </c>
      <c r="N179" s="33">
        <f t="shared" si="101"/>
        <v>-5836.5</v>
      </c>
      <c r="O179" s="34">
        <f>SUM(G179/C179)*100</f>
        <v>0</v>
      </c>
    </row>
    <row r="180" spans="1:15" s="4" customFormat="1" ht="48" customHeight="1" outlineLevel="6">
      <c r="A180" s="35" t="s">
        <v>349</v>
      </c>
      <c r="B180" s="36" t="s">
        <v>350</v>
      </c>
      <c r="C180" s="33">
        <f>SUM(D180:F180)</f>
        <v>5836.5</v>
      </c>
      <c r="D180" s="33"/>
      <c r="E180" s="33"/>
      <c r="F180" s="33">
        <v>5836.5</v>
      </c>
      <c r="G180" s="33">
        <f>SUM(H180:J180)</f>
        <v>0</v>
      </c>
      <c r="H180" s="33"/>
      <c r="I180" s="33"/>
      <c r="J180" s="33"/>
      <c r="K180" s="33">
        <f>SUM(L180:N180)</f>
        <v>-5836.5</v>
      </c>
      <c r="L180" s="33">
        <f>SUM(H180-D180)</f>
        <v>0</v>
      </c>
      <c r="M180" s="33">
        <f>SUM(I180-E180)</f>
        <v>0</v>
      </c>
      <c r="N180" s="33">
        <f>SUM(J180-F180)</f>
        <v>-5836.5</v>
      </c>
      <c r="O180" s="34">
        <f>SUM(G180/C180)*100</f>
        <v>0</v>
      </c>
    </row>
    <row r="181" spans="1:15" s="4" customFormat="1" ht="66" customHeight="1" outlineLevel="1">
      <c r="A181" s="27" t="s">
        <v>351</v>
      </c>
      <c r="B181" s="28" t="s">
        <v>352</v>
      </c>
      <c r="C181" s="29">
        <f>SUM(C182+C187)</f>
        <v>42889.05</v>
      </c>
      <c r="D181" s="29">
        <f aca="true" t="shared" si="102" ref="D181:N181">SUM(D182+D187)</f>
        <v>0</v>
      </c>
      <c r="E181" s="29">
        <f t="shared" si="102"/>
        <v>0</v>
      </c>
      <c r="F181" s="29">
        <f t="shared" si="102"/>
        <v>42889.05</v>
      </c>
      <c r="G181" s="29">
        <f t="shared" si="102"/>
        <v>169962.76</v>
      </c>
      <c r="H181" s="29">
        <f t="shared" si="102"/>
        <v>0</v>
      </c>
      <c r="I181" s="29">
        <f t="shared" si="102"/>
        <v>0</v>
      </c>
      <c r="J181" s="29">
        <f t="shared" si="102"/>
        <v>169962.76</v>
      </c>
      <c r="K181" s="29">
        <f t="shared" si="102"/>
        <v>127073.71</v>
      </c>
      <c r="L181" s="29">
        <f t="shared" si="102"/>
        <v>0</v>
      </c>
      <c r="M181" s="29">
        <f t="shared" si="102"/>
        <v>0</v>
      </c>
      <c r="N181" s="29">
        <f t="shared" si="102"/>
        <v>127073.71</v>
      </c>
      <c r="O181" s="47">
        <f aca="true" t="shared" si="103" ref="O181:O202">SUM(G181/C181)*100</f>
        <v>396.284739344891</v>
      </c>
    </row>
    <row r="182" spans="1:15" s="4" customFormat="1" ht="48" customHeight="1" outlineLevel="2">
      <c r="A182" s="27" t="s">
        <v>353</v>
      </c>
      <c r="B182" s="28" t="s">
        <v>354</v>
      </c>
      <c r="C182" s="29">
        <f>SUM(C183)</f>
        <v>42889.05</v>
      </c>
      <c r="D182" s="29">
        <f aca="true" t="shared" si="104" ref="D182:J182">SUM(D183)</f>
        <v>0</v>
      </c>
      <c r="E182" s="29">
        <f t="shared" si="104"/>
        <v>0</v>
      </c>
      <c r="F182" s="29">
        <f t="shared" si="104"/>
        <v>42889.05</v>
      </c>
      <c r="G182" s="29">
        <f t="shared" si="104"/>
        <v>116562.76000000001</v>
      </c>
      <c r="H182" s="29">
        <f t="shared" si="104"/>
        <v>0</v>
      </c>
      <c r="I182" s="29">
        <f t="shared" si="104"/>
        <v>0</v>
      </c>
      <c r="J182" s="29">
        <f t="shared" si="104"/>
        <v>116562.76000000001</v>
      </c>
      <c r="K182" s="29">
        <f>SUM(K183)</f>
        <v>73673.71</v>
      </c>
      <c r="L182" s="29">
        <f>SUM(L183)</f>
        <v>0</v>
      </c>
      <c r="M182" s="29">
        <f>SUM(M183)</f>
        <v>0</v>
      </c>
      <c r="N182" s="29">
        <f>SUM(N183)</f>
        <v>73673.71</v>
      </c>
      <c r="O182" s="47">
        <f t="shared" si="103"/>
        <v>271.7774350329513</v>
      </c>
    </row>
    <row r="183" spans="1:15" s="4" customFormat="1" ht="33.75" customHeight="1" outlineLevel="4">
      <c r="A183" s="31" t="s">
        <v>355</v>
      </c>
      <c r="B183" s="32" t="s">
        <v>356</v>
      </c>
      <c r="C183" s="33">
        <f aca="true" t="shared" si="105" ref="C183:J183">SUM(C184:C186)</f>
        <v>42889.05</v>
      </c>
      <c r="D183" s="33">
        <f t="shared" si="105"/>
        <v>0</v>
      </c>
      <c r="E183" s="33">
        <f t="shared" si="105"/>
        <v>0</v>
      </c>
      <c r="F183" s="33">
        <f t="shared" si="105"/>
        <v>42889.05</v>
      </c>
      <c r="G183" s="33">
        <f t="shared" si="105"/>
        <v>116562.76000000001</v>
      </c>
      <c r="H183" s="33">
        <f t="shared" si="105"/>
        <v>0</v>
      </c>
      <c r="I183" s="33">
        <f t="shared" si="105"/>
        <v>0</v>
      </c>
      <c r="J183" s="33">
        <f t="shared" si="105"/>
        <v>116562.76000000001</v>
      </c>
      <c r="K183" s="33">
        <f>SUM(K184:K186)</f>
        <v>73673.71</v>
      </c>
      <c r="L183" s="33">
        <f>SUM(L184:L186)</f>
        <v>0</v>
      </c>
      <c r="M183" s="33">
        <f>SUM(M184:M186)</f>
        <v>0</v>
      </c>
      <c r="N183" s="33">
        <f>SUM(N184:N186)</f>
        <v>73673.71</v>
      </c>
      <c r="O183" s="34">
        <f t="shared" si="103"/>
        <v>271.7774350329513</v>
      </c>
    </row>
    <row r="184" spans="1:15" s="4" customFormat="1" ht="46.5" customHeight="1" outlineLevel="4">
      <c r="A184" s="31" t="s">
        <v>357</v>
      </c>
      <c r="B184" s="32" t="s">
        <v>358</v>
      </c>
      <c r="C184" s="33">
        <f>SUM(D184:F184)</f>
        <v>8392.02</v>
      </c>
      <c r="D184" s="33"/>
      <c r="E184" s="33"/>
      <c r="F184" s="33">
        <v>8392.02</v>
      </c>
      <c r="G184" s="33">
        <f>SUM(H184:J184)</f>
        <v>13071.68</v>
      </c>
      <c r="H184" s="33"/>
      <c r="I184" s="33"/>
      <c r="J184" s="33">
        <v>13071.68</v>
      </c>
      <c r="K184" s="33">
        <f>SUM(L184:N184)</f>
        <v>4679.66</v>
      </c>
      <c r="L184" s="33">
        <f aca="true" t="shared" si="106" ref="L184:N186">SUM(H184-D184)</f>
        <v>0</v>
      </c>
      <c r="M184" s="33">
        <f t="shared" si="106"/>
        <v>0</v>
      </c>
      <c r="N184" s="33">
        <f t="shared" si="106"/>
        <v>4679.66</v>
      </c>
      <c r="O184" s="34">
        <f t="shared" si="103"/>
        <v>155.76321314772844</v>
      </c>
    </row>
    <row r="185" spans="1:15" s="4" customFormat="1" ht="46.5" customHeight="1" outlineLevel="4">
      <c r="A185" s="35" t="s">
        <v>359</v>
      </c>
      <c r="B185" s="36" t="s">
        <v>360</v>
      </c>
      <c r="C185" s="33">
        <f>SUM(D185:F185)</f>
        <v>8500</v>
      </c>
      <c r="D185" s="33"/>
      <c r="E185" s="33"/>
      <c r="F185" s="33">
        <v>8500</v>
      </c>
      <c r="G185" s="33">
        <f>SUM(H185:J185)</f>
        <v>33000</v>
      </c>
      <c r="H185" s="33"/>
      <c r="I185" s="33"/>
      <c r="J185" s="33">
        <v>33000</v>
      </c>
      <c r="K185" s="33">
        <f>SUM(L185:N185)</f>
        <v>24500</v>
      </c>
      <c r="L185" s="33">
        <f>SUM(H185-D185)</f>
        <v>0</v>
      </c>
      <c r="M185" s="33">
        <f>SUM(I185-E185)</f>
        <v>0</v>
      </c>
      <c r="N185" s="33">
        <f>SUM(J185-F185)</f>
        <v>24500</v>
      </c>
      <c r="O185" s="34">
        <f t="shared" si="103"/>
        <v>388.2352941176471</v>
      </c>
    </row>
    <row r="186" spans="1:15" s="4" customFormat="1" ht="46.5" customHeight="1" outlineLevel="6">
      <c r="A186" s="31" t="s">
        <v>361</v>
      </c>
      <c r="B186" s="32" t="s">
        <v>362</v>
      </c>
      <c r="C186" s="33">
        <f>SUM(D186:F186)</f>
        <v>25997.03</v>
      </c>
      <c r="D186" s="33"/>
      <c r="E186" s="33"/>
      <c r="F186" s="33">
        <v>25997.03</v>
      </c>
      <c r="G186" s="33">
        <f>SUM(H186:J186)</f>
        <v>70491.08</v>
      </c>
      <c r="H186" s="33"/>
      <c r="I186" s="33"/>
      <c r="J186" s="33">
        <v>70491.08</v>
      </c>
      <c r="K186" s="33">
        <f>SUM(L186:N186)</f>
        <v>44494.05</v>
      </c>
      <c r="L186" s="33">
        <f t="shared" si="106"/>
        <v>0</v>
      </c>
      <c r="M186" s="33">
        <f t="shared" si="106"/>
        <v>0</v>
      </c>
      <c r="N186" s="33">
        <f t="shared" si="106"/>
        <v>44494.05</v>
      </c>
      <c r="O186" s="34">
        <f t="shared" si="103"/>
        <v>271.15051219312363</v>
      </c>
    </row>
    <row r="187" spans="1:15" s="4" customFormat="1" ht="46.5" customHeight="1" outlineLevel="6">
      <c r="A187" s="27" t="s">
        <v>363</v>
      </c>
      <c r="B187" s="38" t="s">
        <v>364</v>
      </c>
      <c r="C187" s="29">
        <f>SUM(C188)</f>
        <v>0</v>
      </c>
      <c r="D187" s="29">
        <f aca="true" t="shared" si="107" ref="D187:N187">SUM(D188)</f>
        <v>0</v>
      </c>
      <c r="E187" s="29">
        <f t="shared" si="107"/>
        <v>0</v>
      </c>
      <c r="F187" s="29">
        <f t="shared" si="107"/>
        <v>0</v>
      </c>
      <c r="G187" s="29">
        <f t="shared" si="107"/>
        <v>53400</v>
      </c>
      <c r="H187" s="29">
        <f t="shared" si="107"/>
        <v>0</v>
      </c>
      <c r="I187" s="29">
        <f t="shared" si="107"/>
        <v>0</v>
      </c>
      <c r="J187" s="29">
        <f t="shared" si="107"/>
        <v>53400</v>
      </c>
      <c r="K187" s="29">
        <f t="shared" si="107"/>
        <v>53400</v>
      </c>
      <c r="L187" s="29">
        <f t="shared" si="107"/>
        <v>0</v>
      </c>
      <c r="M187" s="29">
        <f t="shared" si="107"/>
        <v>0</v>
      </c>
      <c r="N187" s="29">
        <f t="shared" si="107"/>
        <v>53400</v>
      </c>
      <c r="O187" s="34" t="e">
        <f t="shared" si="103"/>
        <v>#DIV/0!</v>
      </c>
    </row>
    <row r="188" spans="1:15" s="4" customFormat="1" ht="32.25" customHeight="1" outlineLevel="6">
      <c r="A188" s="31" t="s">
        <v>365</v>
      </c>
      <c r="B188" s="37" t="s">
        <v>366</v>
      </c>
      <c r="C188" s="33">
        <f>SUM(C189:C190)</f>
        <v>0</v>
      </c>
      <c r="D188" s="33">
        <f aca="true" t="shared" si="108" ref="D188:N188">SUM(D189:D190)</f>
        <v>0</v>
      </c>
      <c r="E188" s="33">
        <f t="shared" si="108"/>
        <v>0</v>
      </c>
      <c r="F188" s="33">
        <f t="shared" si="108"/>
        <v>0</v>
      </c>
      <c r="G188" s="33">
        <f t="shared" si="108"/>
        <v>53400</v>
      </c>
      <c r="H188" s="33">
        <f t="shared" si="108"/>
        <v>0</v>
      </c>
      <c r="I188" s="33">
        <f t="shared" si="108"/>
        <v>0</v>
      </c>
      <c r="J188" s="33">
        <f t="shared" si="108"/>
        <v>53400</v>
      </c>
      <c r="K188" s="33">
        <f t="shared" si="108"/>
        <v>53400</v>
      </c>
      <c r="L188" s="33">
        <f t="shared" si="108"/>
        <v>0</v>
      </c>
      <c r="M188" s="33">
        <f t="shared" si="108"/>
        <v>0</v>
      </c>
      <c r="N188" s="33">
        <f t="shared" si="108"/>
        <v>53400</v>
      </c>
      <c r="O188" s="34" t="e">
        <f t="shared" si="103"/>
        <v>#DIV/0!</v>
      </c>
    </row>
    <row r="189" spans="1:15" s="4" customFormat="1" ht="51.75" customHeight="1" outlineLevel="6">
      <c r="A189" s="31" t="s">
        <v>367</v>
      </c>
      <c r="B189" s="37" t="s">
        <v>368</v>
      </c>
      <c r="C189" s="33">
        <f>SUM(D189:F189)</f>
        <v>0</v>
      </c>
      <c r="D189" s="33"/>
      <c r="E189" s="33"/>
      <c r="F189" s="33"/>
      <c r="G189" s="33">
        <f>SUM(H189:J189)</f>
        <v>23600</v>
      </c>
      <c r="H189" s="33"/>
      <c r="I189" s="33"/>
      <c r="J189" s="33">
        <v>23600</v>
      </c>
      <c r="K189" s="33">
        <f>SUM(L189:N189)</f>
        <v>23600</v>
      </c>
      <c r="L189" s="33">
        <f aca="true" t="shared" si="109" ref="L189:N190">SUM(H189-D189)</f>
        <v>0</v>
      </c>
      <c r="M189" s="33">
        <f t="shared" si="109"/>
        <v>0</v>
      </c>
      <c r="N189" s="33">
        <f t="shared" si="109"/>
        <v>23600</v>
      </c>
      <c r="O189" s="34" t="e">
        <f>SUM(G189/C189)*100</f>
        <v>#DIV/0!</v>
      </c>
    </row>
    <row r="190" spans="1:15" s="4" customFormat="1" ht="31.5" customHeight="1" outlineLevel="6">
      <c r="A190" s="31" t="s">
        <v>369</v>
      </c>
      <c r="B190" s="37" t="s">
        <v>370</v>
      </c>
      <c r="C190" s="33">
        <f>SUM(D190:F190)</f>
        <v>0</v>
      </c>
      <c r="D190" s="33"/>
      <c r="E190" s="33"/>
      <c r="F190" s="33"/>
      <c r="G190" s="33">
        <f>SUM(H190:J190)</f>
        <v>29800</v>
      </c>
      <c r="H190" s="33"/>
      <c r="I190" s="33"/>
      <c r="J190" s="33">
        <v>29800</v>
      </c>
      <c r="K190" s="33">
        <f>SUM(L190:N190)</f>
        <v>29800</v>
      </c>
      <c r="L190" s="33">
        <f t="shared" si="109"/>
        <v>0</v>
      </c>
      <c r="M190" s="33">
        <f t="shared" si="109"/>
        <v>0</v>
      </c>
      <c r="N190" s="33">
        <f t="shared" si="109"/>
        <v>29800</v>
      </c>
      <c r="O190" s="34" t="e">
        <f t="shared" si="103"/>
        <v>#DIV/0!</v>
      </c>
    </row>
    <row r="191" spans="1:15" s="4" customFormat="1" ht="60.75" customHeight="1" outlineLevel="1">
      <c r="A191" s="27" t="s">
        <v>371</v>
      </c>
      <c r="B191" s="28" t="s">
        <v>372</v>
      </c>
      <c r="C191" s="29">
        <f>SUM(C192)</f>
        <v>0</v>
      </c>
      <c r="D191" s="29">
        <f aca="true" t="shared" si="110" ref="D191:N192">SUM(D192)</f>
        <v>0</v>
      </c>
      <c r="E191" s="29">
        <f t="shared" si="110"/>
        <v>0</v>
      </c>
      <c r="F191" s="29">
        <f t="shared" si="110"/>
        <v>0</v>
      </c>
      <c r="G191" s="29">
        <f>SUM(G192)</f>
        <v>46000</v>
      </c>
      <c r="H191" s="29">
        <f t="shared" si="110"/>
        <v>0</v>
      </c>
      <c r="I191" s="29">
        <f t="shared" si="110"/>
        <v>0</v>
      </c>
      <c r="J191" s="29">
        <f t="shared" si="110"/>
        <v>46000</v>
      </c>
      <c r="K191" s="29">
        <f>SUM(K192)</f>
        <v>46000</v>
      </c>
      <c r="L191" s="29">
        <f t="shared" si="110"/>
        <v>0</v>
      </c>
      <c r="M191" s="29">
        <f t="shared" si="110"/>
        <v>0</v>
      </c>
      <c r="N191" s="29">
        <f t="shared" si="110"/>
        <v>46000</v>
      </c>
      <c r="O191" s="34" t="e">
        <f t="shared" si="103"/>
        <v>#DIV/0!</v>
      </c>
    </row>
    <row r="192" spans="1:15" s="4" customFormat="1" ht="48" customHeight="1" outlineLevel="2">
      <c r="A192" s="27" t="s">
        <v>373</v>
      </c>
      <c r="B192" s="28" t="s">
        <v>374</v>
      </c>
      <c r="C192" s="29">
        <f>SUM(C193)</f>
        <v>0</v>
      </c>
      <c r="D192" s="29">
        <f t="shared" si="110"/>
        <v>0</v>
      </c>
      <c r="E192" s="29">
        <f t="shared" si="110"/>
        <v>0</v>
      </c>
      <c r="F192" s="29">
        <f t="shared" si="110"/>
        <v>0</v>
      </c>
      <c r="G192" s="29">
        <f>SUM(G193)</f>
        <v>46000</v>
      </c>
      <c r="H192" s="29">
        <f t="shared" si="110"/>
        <v>0</v>
      </c>
      <c r="I192" s="29">
        <f t="shared" si="110"/>
        <v>0</v>
      </c>
      <c r="J192" s="29">
        <f t="shared" si="110"/>
        <v>46000</v>
      </c>
      <c r="K192" s="29">
        <f>SUM(K193)</f>
        <v>46000</v>
      </c>
      <c r="L192" s="29">
        <f t="shared" si="110"/>
        <v>0</v>
      </c>
      <c r="M192" s="29">
        <f t="shared" si="110"/>
        <v>0</v>
      </c>
      <c r="N192" s="29">
        <f t="shared" si="110"/>
        <v>46000</v>
      </c>
      <c r="O192" s="34" t="e">
        <f t="shared" si="103"/>
        <v>#DIV/0!</v>
      </c>
    </row>
    <row r="193" spans="1:15" s="4" customFormat="1" ht="99.75" customHeight="1" outlineLevel="4">
      <c r="A193" s="31" t="s">
        <v>375</v>
      </c>
      <c r="B193" s="32" t="s">
        <v>376</v>
      </c>
      <c r="C193" s="33">
        <f>SUM(C194:C196)</f>
        <v>0</v>
      </c>
      <c r="D193" s="33">
        <f aca="true" t="shared" si="111" ref="D193:N193">SUM(D194:D196)</f>
        <v>0</v>
      </c>
      <c r="E193" s="33">
        <f t="shared" si="111"/>
        <v>0</v>
      </c>
      <c r="F193" s="33">
        <f t="shared" si="111"/>
        <v>0</v>
      </c>
      <c r="G193" s="33">
        <f t="shared" si="111"/>
        <v>46000</v>
      </c>
      <c r="H193" s="33">
        <f t="shared" si="111"/>
        <v>0</v>
      </c>
      <c r="I193" s="33">
        <f t="shared" si="111"/>
        <v>0</v>
      </c>
      <c r="J193" s="33">
        <f t="shared" si="111"/>
        <v>46000</v>
      </c>
      <c r="K193" s="33">
        <f t="shared" si="111"/>
        <v>46000</v>
      </c>
      <c r="L193" s="33">
        <f t="shared" si="111"/>
        <v>0</v>
      </c>
      <c r="M193" s="33">
        <f t="shared" si="111"/>
        <v>0</v>
      </c>
      <c r="N193" s="33">
        <f t="shared" si="111"/>
        <v>46000</v>
      </c>
      <c r="O193" s="34" t="e">
        <f t="shared" si="103"/>
        <v>#DIV/0!</v>
      </c>
    </row>
    <row r="194" spans="1:15" s="4" customFormat="1" ht="17.25" customHeight="1" outlineLevel="5">
      <c r="A194" s="31" t="s">
        <v>377</v>
      </c>
      <c r="B194" s="32" t="s">
        <v>378</v>
      </c>
      <c r="C194" s="33">
        <f>SUM(D194:F194)</f>
        <v>0</v>
      </c>
      <c r="D194" s="33"/>
      <c r="E194" s="33"/>
      <c r="F194" s="33"/>
      <c r="G194" s="33">
        <f>SUM(H194:J194)</f>
        <v>17704</v>
      </c>
      <c r="H194" s="33"/>
      <c r="I194" s="33"/>
      <c r="J194" s="33">
        <v>17704</v>
      </c>
      <c r="K194" s="33">
        <f>SUM(L194:N194)</f>
        <v>17704</v>
      </c>
      <c r="L194" s="33">
        <f aca="true" t="shared" si="112" ref="L194:N196">SUM(H194-D194)</f>
        <v>0</v>
      </c>
      <c r="M194" s="33">
        <f t="shared" si="112"/>
        <v>0</v>
      </c>
      <c r="N194" s="33">
        <f t="shared" si="112"/>
        <v>17704</v>
      </c>
      <c r="O194" s="34" t="e">
        <f t="shared" si="103"/>
        <v>#DIV/0!</v>
      </c>
    </row>
    <row r="195" spans="1:15" s="4" customFormat="1" ht="31.5" customHeight="1" outlineLevel="5">
      <c r="A195" s="31" t="s">
        <v>379</v>
      </c>
      <c r="B195" s="32" t="s">
        <v>380</v>
      </c>
      <c r="C195" s="33">
        <f>SUM(D195:F195)</f>
        <v>0</v>
      </c>
      <c r="D195" s="33"/>
      <c r="E195" s="33"/>
      <c r="F195" s="33"/>
      <c r="G195" s="33">
        <f>SUM(H195:J195)</f>
        <v>3296</v>
      </c>
      <c r="H195" s="33"/>
      <c r="I195" s="33"/>
      <c r="J195" s="33">
        <v>3296</v>
      </c>
      <c r="K195" s="33">
        <f>SUM(L195:N195)</f>
        <v>3296</v>
      </c>
      <c r="L195" s="33">
        <f t="shared" si="112"/>
        <v>0</v>
      </c>
      <c r="M195" s="33">
        <f t="shared" si="112"/>
        <v>0</v>
      </c>
      <c r="N195" s="33">
        <f t="shared" si="112"/>
        <v>3296</v>
      </c>
      <c r="O195" s="34" t="e">
        <f t="shared" si="103"/>
        <v>#DIV/0!</v>
      </c>
    </row>
    <row r="196" spans="1:15" s="4" customFormat="1" ht="87" customHeight="1" outlineLevel="5">
      <c r="A196" s="31" t="s">
        <v>381</v>
      </c>
      <c r="B196" s="32" t="s">
        <v>382</v>
      </c>
      <c r="C196" s="33">
        <f>SUM(D196:F196)</f>
        <v>0</v>
      </c>
      <c r="D196" s="33"/>
      <c r="E196" s="33"/>
      <c r="F196" s="33"/>
      <c r="G196" s="33">
        <f>SUM(H196:J196)</f>
        <v>25000</v>
      </c>
      <c r="H196" s="33"/>
      <c r="I196" s="33"/>
      <c r="J196" s="33">
        <v>25000</v>
      </c>
      <c r="K196" s="33">
        <f>SUM(L196:N196)</f>
        <v>25000</v>
      </c>
      <c r="L196" s="33">
        <f t="shared" si="112"/>
        <v>0</v>
      </c>
      <c r="M196" s="33">
        <f t="shared" si="112"/>
        <v>0</v>
      </c>
      <c r="N196" s="33">
        <f t="shared" si="112"/>
        <v>25000</v>
      </c>
      <c r="O196" s="34" t="e">
        <f t="shared" si="103"/>
        <v>#DIV/0!</v>
      </c>
    </row>
    <row r="197" spans="1:15" s="4" customFormat="1" ht="64.5" customHeight="1" outlineLevel="5">
      <c r="A197" s="27" t="s">
        <v>383</v>
      </c>
      <c r="B197" s="28" t="s">
        <v>384</v>
      </c>
      <c r="C197" s="29">
        <f aca="true" t="shared" si="113" ref="C197:N197">SUM(C198)</f>
        <v>0</v>
      </c>
      <c r="D197" s="29">
        <f t="shared" si="113"/>
        <v>0</v>
      </c>
      <c r="E197" s="29">
        <f t="shared" si="113"/>
        <v>0</v>
      </c>
      <c r="F197" s="29">
        <f t="shared" si="113"/>
        <v>0</v>
      </c>
      <c r="G197" s="29">
        <f t="shared" si="113"/>
        <v>657173</v>
      </c>
      <c r="H197" s="29">
        <f t="shared" si="113"/>
        <v>0</v>
      </c>
      <c r="I197" s="29">
        <f t="shared" si="113"/>
        <v>0</v>
      </c>
      <c r="J197" s="29">
        <f t="shared" si="113"/>
        <v>657173</v>
      </c>
      <c r="K197" s="29">
        <f t="shared" si="113"/>
        <v>619593</v>
      </c>
      <c r="L197" s="29">
        <f t="shared" si="113"/>
        <v>0</v>
      </c>
      <c r="M197" s="29">
        <f t="shared" si="113"/>
        <v>0</v>
      </c>
      <c r="N197" s="29">
        <f t="shared" si="113"/>
        <v>619593</v>
      </c>
      <c r="O197" s="34" t="e">
        <f t="shared" si="103"/>
        <v>#DIV/0!</v>
      </c>
    </row>
    <row r="198" spans="1:15" s="4" customFormat="1" ht="44.25" customHeight="1" outlineLevel="5">
      <c r="A198" s="27" t="s">
        <v>385</v>
      </c>
      <c r="B198" s="28" t="s">
        <v>386</v>
      </c>
      <c r="C198" s="29">
        <f aca="true" t="shared" si="114" ref="C198:N198">SUM(C199)</f>
        <v>0</v>
      </c>
      <c r="D198" s="29">
        <f t="shared" si="114"/>
        <v>0</v>
      </c>
      <c r="E198" s="29">
        <f t="shared" si="114"/>
        <v>0</v>
      </c>
      <c r="F198" s="29">
        <f t="shared" si="114"/>
        <v>0</v>
      </c>
      <c r="G198" s="29">
        <f t="shared" si="114"/>
        <v>657173</v>
      </c>
      <c r="H198" s="29">
        <f t="shared" si="114"/>
        <v>0</v>
      </c>
      <c r="I198" s="29">
        <f t="shared" si="114"/>
        <v>0</v>
      </c>
      <c r="J198" s="29">
        <f t="shared" si="114"/>
        <v>657173</v>
      </c>
      <c r="K198" s="29">
        <f t="shared" si="114"/>
        <v>619593</v>
      </c>
      <c r="L198" s="29">
        <f t="shared" si="114"/>
        <v>0</v>
      </c>
      <c r="M198" s="29">
        <f t="shared" si="114"/>
        <v>0</v>
      </c>
      <c r="N198" s="29">
        <f t="shared" si="114"/>
        <v>619593</v>
      </c>
      <c r="O198" s="34" t="e">
        <f t="shared" si="103"/>
        <v>#DIV/0!</v>
      </c>
    </row>
    <row r="199" spans="1:15" s="4" customFormat="1" ht="31.5" customHeight="1" outlineLevel="5">
      <c r="A199" s="31" t="s">
        <v>387</v>
      </c>
      <c r="B199" s="32" t="s">
        <v>388</v>
      </c>
      <c r="C199" s="33">
        <f>SUM(C200:C202)</f>
        <v>0</v>
      </c>
      <c r="D199" s="33">
        <f aca="true" t="shared" si="115" ref="D199:N199">SUM(D200:D202)</f>
        <v>0</v>
      </c>
      <c r="E199" s="33">
        <f t="shared" si="115"/>
        <v>0</v>
      </c>
      <c r="F199" s="33">
        <f t="shared" si="115"/>
        <v>0</v>
      </c>
      <c r="G199" s="33">
        <f t="shared" si="115"/>
        <v>657173</v>
      </c>
      <c r="H199" s="33">
        <f t="shared" si="115"/>
        <v>0</v>
      </c>
      <c r="I199" s="33">
        <f t="shared" si="115"/>
        <v>0</v>
      </c>
      <c r="J199" s="33">
        <f t="shared" si="115"/>
        <v>657173</v>
      </c>
      <c r="K199" s="33">
        <f t="shared" si="115"/>
        <v>619593</v>
      </c>
      <c r="L199" s="33">
        <f t="shared" si="115"/>
        <v>0</v>
      </c>
      <c r="M199" s="33">
        <f t="shared" si="115"/>
        <v>0</v>
      </c>
      <c r="N199" s="33">
        <f t="shared" si="115"/>
        <v>619593</v>
      </c>
      <c r="O199" s="34" t="e">
        <f t="shared" si="103"/>
        <v>#DIV/0!</v>
      </c>
    </row>
    <row r="200" spans="1:15" s="4" customFormat="1" ht="18.75" customHeight="1" outlineLevel="5">
      <c r="A200" s="31" t="s">
        <v>389</v>
      </c>
      <c r="B200" s="32" t="s">
        <v>390</v>
      </c>
      <c r="C200" s="33">
        <f>SUM(D200:F200)</f>
        <v>0</v>
      </c>
      <c r="D200" s="33"/>
      <c r="E200" s="33"/>
      <c r="F200" s="33"/>
      <c r="G200" s="33">
        <f>SUM(H200:J200)</f>
        <v>155729</v>
      </c>
      <c r="H200" s="33"/>
      <c r="I200" s="33"/>
      <c r="J200" s="33">
        <v>155729</v>
      </c>
      <c r="K200" s="33">
        <f>SUM(L200:N200)</f>
        <v>155729</v>
      </c>
      <c r="L200" s="33">
        <f>SUM(H200-D200)</f>
        <v>0</v>
      </c>
      <c r="M200" s="33">
        <f>SUM(I200-E200)</f>
        <v>0</v>
      </c>
      <c r="N200" s="33">
        <f>SUM(J200-F200)</f>
        <v>155729</v>
      </c>
      <c r="O200" s="34" t="e">
        <f t="shared" si="103"/>
        <v>#DIV/0!</v>
      </c>
    </row>
    <row r="201" spans="1:15" s="4" customFormat="1" ht="36.75" customHeight="1" outlineLevel="5">
      <c r="A201" s="31" t="s">
        <v>391</v>
      </c>
      <c r="B201" s="37" t="s">
        <v>392</v>
      </c>
      <c r="C201" s="33">
        <f>SUM(D201:F201)</f>
        <v>0</v>
      </c>
      <c r="D201" s="33"/>
      <c r="E201" s="33"/>
      <c r="F201" s="33"/>
      <c r="G201" s="33">
        <f>SUM(H201:J201)</f>
        <v>37580</v>
      </c>
      <c r="H201" s="33"/>
      <c r="I201" s="33"/>
      <c r="J201" s="33">
        <v>37580</v>
      </c>
      <c r="K201" s="33"/>
      <c r="L201" s="33"/>
      <c r="M201" s="33"/>
      <c r="N201" s="33"/>
      <c r="O201" s="34" t="e">
        <f t="shared" si="103"/>
        <v>#DIV/0!</v>
      </c>
    </row>
    <row r="202" spans="1:15" s="4" customFormat="1" ht="32.25" customHeight="1" outlineLevel="5">
      <c r="A202" s="31" t="s">
        <v>393</v>
      </c>
      <c r="B202" s="37" t="s">
        <v>394</v>
      </c>
      <c r="C202" s="33">
        <f>SUM(D202:F202)</f>
        <v>0</v>
      </c>
      <c r="D202" s="33"/>
      <c r="E202" s="33"/>
      <c r="F202" s="33"/>
      <c r="G202" s="33">
        <f>SUM(H202:J202)</f>
        <v>463864</v>
      </c>
      <c r="H202" s="33"/>
      <c r="I202" s="33"/>
      <c r="J202" s="33">
        <v>463864</v>
      </c>
      <c r="K202" s="33">
        <f>SUM(L202:N202)</f>
        <v>463864</v>
      </c>
      <c r="L202" s="33">
        <f>SUM(H202-D202)</f>
        <v>0</v>
      </c>
      <c r="M202" s="33">
        <f>SUM(I202-E202)</f>
        <v>0</v>
      </c>
      <c r="N202" s="33">
        <f>SUM(J202-F202)</f>
        <v>463864</v>
      </c>
      <c r="O202" s="34" t="e">
        <f t="shared" si="103"/>
        <v>#DIV/0!</v>
      </c>
    </row>
    <row r="203" spans="1:15" s="4" customFormat="1" ht="22.5" customHeight="1" outlineLevel="5">
      <c r="A203" s="52" t="s">
        <v>395</v>
      </c>
      <c r="B203" s="53"/>
      <c r="C203" s="54">
        <f aca="true" t="shared" si="116" ref="C203:N203">SUM(C8+C62+C82+C88+C98+C103+C120+C126+C138+C142+C146+C181+C191+C197)</f>
        <v>161538796.72300002</v>
      </c>
      <c r="D203" s="54">
        <f t="shared" si="116"/>
        <v>1562793.76</v>
      </c>
      <c r="E203" s="54">
        <f t="shared" si="116"/>
        <v>74988102.28999999</v>
      </c>
      <c r="F203" s="54">
        <f t="shared" si="116"/>
        <v>84987900.673</v>
      </c>
      <c r="G203" s="54">
        <f t="shared" si="116"/>
        <v>215092423.58</v>
      </c>
      <c r="H203" s="54">
        <f t="shared" si="116"/>
        <v>0</v>
      </c>
      <c r="I203" s="54">
        <f t="shared" si="116"/>
        <v>118542786.63</v>
      </c>
      <c r="J203" s="54">
        <f t="shared" si="116"/>
        <v>96549636.95</v>
      </c>
      <c r="K203" s="54">
        <f t="shared" si="116"/>
        <v>53521046.85699998</v>
      </c>
      <c r="L203" s="54">
        <f t="shared" si="116"/>
        <v>-1562793.76</v>
      </c>
      <c r="M203" s="54">
        <f t="shared" si="116"/>
        <v>43554684.33999999</v>
      </c>
      <c r="N203" s="54">
        <f t="shared" si="116"/>
        <v>11529156.277</v>
      </c>
      <c r="O203" s="30">
        <f t="shared" si="75"/>
        <v>133.15217640801887</v>
      </c>
    </row>
    <row r="204" spans="1:15" s="4" customFormat="1" ht="18.75" customHeight="1" outlineLevel="5">
      <c r="A204" s="55" t="s">
        <v>396</v>
      </c>
      <c r="B204" s="56"/>
      <c r="C204" s="57">
        <f>SUM(C203/C230)*100</f>
        <v>98.39129017900375</v>
      </c>
      <c r="D204" s="57"/>
      <c r="E204" s="57">
        <f>SUM(E203/E230)*100</f>
        <v>97.71087402474022</v>
      </c>
      <c r="F204" s="57">
        <f>SUM(F203/F230)*100</f>
        <v>99.30985728943189</v>
      </c>
      <c r="G204" s="57">
        <f>SUM(G203/G230)*100</f>
        <v>98.29434236085105</v>
      </c>
      <c r="H204" s="57"/>
      <c r="I204" s="57">
        <f>SUM(I203/I230)*100</f>
        <v>98.17204055277375</v>
      </c>
      <c r="J204" s="57">
        <f>SUM(J203/J230)*100</f>
        <v>98.44663899413041</v>
      </c>
      <c r="K204" s="57">
        <f>SUM(K203/K230)*100</f>
        <v>98.00187217331091</v>
      </c>
      <c r="L204" s="57"/>
      <c r="M204" s="57">
        <f>SUM(M203/M230)*100</f>
        <v>98.97631384677922</v>
      </c>
      <c r="N204" s="57">
        <f>SUM(N203/N230)*100</f>
        <v>92.51470840167985</v>
      </c>
      <c r="O204" s="30">
        <f t="shared" si="75"/>
        <v>99.9014670729733</v>
      </c>
    </row>
    <row r="205" spans="1:15" s="4" customFormat="1" ht="63.75" customHeight="1" outlineLevel="1">
      <c r="A205" s="27" t="s">
        <v>397</v>
      </c>
      <c r="B205" s="28" t="s">
        <v>398</v>
      </c>
      <c r="C205" s="29">
        <f aca="true" t="shared" si="117" ref="C205:J205">SUM(C206)</f>
        <v>843471.46</v>
      </c>
      <c r="D205" s="29">
        <f t="shared" si="117"/>
        <v>288878.32</v>
      </c>
      <c r="E205" s="29">
        <f t="shared" si="117"/>
        <v>6787.2</v>
      </c>
      <c r="F205" s="29">
        <f t="shared" si="117"/>
        <v>547805.94</v>
      </c>
      <c r="G205" s="29">
        <f t="shared" si="117"/>
        <v>1510179.9</v>
      </c>
      <c r="H205" s="29">
        <f t="shared" si="117"/>
        <v>1711.68</v>
      </c>
      <c r="I205" s="29">
        <f t="shared" si="117"/>
        <v>7261.92</v>
      </c>
      <c r="J205" s="29">
        <f t="shared" si="117"/>
        <v>1501206.2999999998</v>
      </c>
      <c r="K205" s="29">
        <f>SUM(K206)</f>
        <v>666708.44</v>
      </c>
      <c r="L205" s="29">
        <f>SUM(L206)</f>
        <v>-287166.64</v>
      </c>
      <c r="M205" s="29">
        <f>SUM(M206)</f>
        <v>474.7200000000006</v>
      </c>
      <c r="N205" s="29">
        <f>SUM(N206)</f>
        <v>953400.36</v>
      </c>
      <c r="O205" s="30">
        <f t="shared" si="75"/>
        <v>179.0433905137703</v>
      </c>
    </row>
    <row r="206" spans="1:15" s="4" customFormat="1" ht="15" customHeight="1" outlineLevel="2">
      <c r="A206" s="27" t="s">
        <v>399</v>
      </c>
      <c r="B206" s="28" t="s">
        <v>400</v>
      </c>
      <c r="C206" s="29">
        <f>SUM(C207:C219)</f>
        <v>843471.46</v>
      </c>
      <c r="D206" s="29">
        <f aca="true" t="shared" si="118" ref="D206:N206">SUM(D207:D219)</f>
        <v>288878.32</v>
      </c>
      <c r="E206" s="29">
        <f t="shared" si="118"/>
        <v>6787.2</v>
      </c>
      <c r="F206" s="29">
        <f t="shared" si="118"/>
        <v>547805.94</v>
      </c>
      <c r="G206" s="29">
        <f t="shared" si="118"/>
        <v>1510179.9</v>
      </c>
      <c r="H206" s="29">
        <f t="shared" si="118"/>
        <v>1711.68</v>
      </c>
      <c r="I206" s="29">
        <f t="shared" si="118"/>
        <v>7261.92</v>
      </c>
      <c r="J206" s="29">
        <f t="shared" si="118"/>
        <v>1501206.2999999998</v>
      </c>
      <c r="K206" s="29">
        <f t="shared" si="118"/>
        <v>666708.44</v>
      </c>
      <c r="L206" s="29">
        <f t="shared" si="118"/>
        <v>-287166.64</v>
      </c>
      <c r="M206" s="29">
        <f t="shared" si="118"/>
        <v>474.7200000000006</v>
      </c>
      <c r="N206" s="29">
        <f t="shared" si="118"/>
        <v>953400.36</v>
      </c>
      <c r="O206" s="30">
        <f t="shared" si="75"/>
        <v>179.0433905137703</v>
      </c>
    </row>
    <row r="207" spans="1:15" s="4" customFormat="1" ht="303" customHeight="1" outlineLevel="2">
      <c r="A207" s="31" t="s">
        <v>401</v>
      </c>
      <c r="B207" s="37" t="s">
        <v>402</v>
      </c>
      <c r="C207" s="33">
        <f aca="true" t="shared" si="119" ref="C207:C219">SUM(D207:F207)</f>
        <v>0</v>
      </c>
      <c r="D207" s="33"/>
      <c r="E207" s="33"/>
      <c r="F207" s="33"/>
      <c r="G207" s="33">
        <f aca="true" t="shared" si="120" ref="G207:G219">SUM(H207:J207)</f>
        <v>20749.25</v>
      </c>
      <c r="H207" s="33"/>
      <c r="I207" s="33"/>
      <c r="J207" s="33">
        <v>20749.25</v>
      </c>
      <c r="K207" s="33">
        <f aca="true" t="shared" si="121" ref="K207:K219">SUM(L207:N207)</f>
        <v>20749.25</v>
      </c>
      <c r="L207" s="33">
        <f aca="true" t="shared" si="122" ref="L207:N208">SUM(H207-D207)</f>
        <v>0</v>
      </c>
      <c r="M207" s="33">
        <f t="shared" si="122"/>
        <v>0</v>
      </c>
      <c r="N207" s="33">
        <f t="shared" si="122"/>
        <v>20749.25</v>
      </c>
      <c r="O207" s="34"/>
    </row>
    <row r="208" spans="1:15" s="4" customFormat="1" ht="33" customHeight="1" outlineLevel="2">
      <c r="A208" s="31" t="s">
        <v>403</v>
      </c>
      <c r="B208" s="37" t="s">
        <v>404</v>
      </c>
      <c r="C208" s="33">
        <f t="shared" si="119"/>
        <v>196347.25</v>
      </c>
      <c r="D208" s="33"/>
      <c r="E208" s="33"/>
      <c r="F208" s="33">
        <v>196347.25</v>
      </c>
      <c r="G208" s="33">
        <f t="shared" si="120"/>
        <v>164002</v>
      </c>
      <c r="H208" s="33"/>
      <c r="I208" s="33"/>
      <c r="J208" s="33">
        <v>164002</v>
      </c>
      <c r="K208" s="33">
        <f>SUM(L208:N208)</f>
        <v>-32345.25</v>
      </c>
      <c r="L208" s="33">
        <f t="shared" si="122"/>
        <v>0</v>
      </c>
      <c r="M208" s="33">
        <f t="shared" si="122"/>
        <v>0</v>
      </c>
      <c r="N208" s="33">
        <f t="shared" si="122"/>
        <v>-32345.25</v>
      </c>
      <c r="O208" s="34">
        <f t="shared" si="75"/>
        <v>83.52650724672742</v>
      </c>
    </row>
    <row r="209" spans="1:15" s="4" customFormat="1" ht="52.5" customHeight="1" outlineLevel="2">
      <c r="A209" s="35" t="s">
        <v>405</v>
      </c>
      <c r="B209" s="36" t="s">
        <v>406</v>
      </c>
      <c r="C209" s="33">
        <f t="shared" si="119"/>
        <v>65458.69</v>
      </c>
      <c r="D209" s="33"/>
      <c r="E209" s="33"/>
      <c r="F209" s="33">
        <v>65458.69</v>
      </c>
      <c r="G209" s="33">
        <f t="shared" si="120"/>
        <v>0</v>
      </c>
      <c r="H209" s="33"/>
      <c r="I209" s="33"/>
      <c r="J209" s="33"/>
      <c r="K209" s="33">
        <f>SUM(L209:N209)</f>
        <v>-65458.69</v>
      </c>
      <c r="L209" s="33">
        <f>SUM(H209-D209)</f>
        <v>0</v>
      </c>
      <c r="M209" s="33">
        <f>SUM(I209-E209)</f>
        <v>0</v>
      </c>
      <c r="N209" s="33">
        <f>SUM(J209-F209)</f>
        <v>-65458.69</v>
      </c>
      <c r="O209" s="34">
        <f t="shared" si="75"/>
        <v>0</v>
      </c>
    </row>
    <row r="210" spans="1:15" s="4" customFormat="1" ht="47.25" customHeight="1" outlineLevel="2">
      <c r="A210" s="35" t="s">
        <v>407</v>
      </c>
      <c r="B210" s="36" t="s">
        <v>408</v>
      </c>
      <c r="C210" s="33">
        <f t="shared" si="119"/>
        <v>150000</v>
      </c>
      <c r="D210" s="33"/>
      <c r="E210" s="33"/>
      <c r="F210" s="33">
        <v>150000</v>
      </c>
      <c r="G210" s="33">
        <f t="shared" si="120"/>
        <v>0</v>
      </c>
      <c r="H210" s="33"/>
      <c r="I210" s="33"/>
      <c r="J210" s="33"/>
      <c r="K210" s="33">
        <f t="shared" si="121"/>
        <v>-150000</v>
      </c>
      <c r="L210" s="33">
        <f aca="true" t="shared" si="123" ref="L210:N219">SUM(H210-D210)</f>
        <v>0</v>
      </c>
      <c r="M210" s="33">
        <f t="shared" si="123"/>
        <v>0</v>
      </c>
      <c r="N210" s="33">
        <f t="shared" si="123"/>
        <v>-150000</v>
      </c>
      <c r="O210" s="34">
        <f t="shared" si="75"/>
        <v>0</v>
      </c>
    </row>
    <row r="211" spans="1:15" s="4" customFormat="1" ht="66.75" customHeight="1" outlineLevel="2">
      <c r="A211" s="45" t="s">
        <v>409</v>
      </c>
      <c r="B211" s="36" t="s">
        <v>410</v>
      </c>
      <c r="C211" s="33">
        <f t="shared" si="119"/>
        <v>36000</v>
      </c>
      <c r="D211" s="33"/>
      <c r="E211" s="33"/>
      <c r="F211" s="33">
        <v>36000</v>
      </c>
      <c r="G211" s="33">
        <f t="shared" si="120"/>
        <v>0</v>
      </c>
      <c r="H211" s="33"/>
      <c r="I211" s="33"/>
      <c r="J211" s="33"/>
      <c r="K211" s="33">
        <f t="shared" si="121"/>
        <v>-36000</v>
      </c>
      <c r="L211" s="33">
        <f>SUM(H211-D211)</f>
        <v>0</v>
      </c>
      <c r="M211" s="33">
        <f>SUM(I211-E211)</f>
        <v>0</v>
      </c>
      <c r="N211" s="33">
        <f>SUM(J211-F211)</f>
        <v>-36000</v>
      </c>
      <c r="O211" s="34">
        <f>SUM(G211/C211)*100</f>
        <v>0</v>
      </c>
    </row>
    <row r="212" spans="1:15" s="4" customFormat="1" ht="62.25" customHeight="1" outlineLevel="5">
      <c r="A212" s="31" t="s">
        <v>411</v>
      </c>
      <c r="B212" s="32" t="s">
        <v>412</v>
      </c>
      <c r="C212" s="33">
        <f t="shared" si="119"/>
        <v>100000</v>
      </c>
      <c r="D212" s="33"/>
      <c r="E212" s="33"/>
      <c r="F212" s="33">
        <v>100000</v>
      </c>
      <c r="G212" s="33">
        <f t="shared" si="120"/>
        <v>48000</v>
      </c>
      <c r="H212" s="33"/>
      <c r="I212" s="33"/>
      <c r="J212" s="33">
        <v>48000</v>
      </c>
      <c r="K212" s="33">
        <f t="shared" si="121"/>
        <v>-52000</v>
      </c>
      <c r="L212" s="33">
        <f t="shared" si="123"/>
        <v>0</v>
      </c>
      <c r="M212" s="33">
        <f t="shared" si="123"/>
        <v>0</v>
      </c>
      <c r="N212" s="33">
        <f t="shared" si="123"/>
        <v>-52000</v>
      </c>
      <c r="O212" s="34">
        <f aca="true" t="shared" si="124" ref="O212:O230">SUM(G212/C212)*100</f>
        <v>48</v>
      </c>
    </row>
    <row r="213" spans="1:15" s="4" customFormat="1" ht="66" customHeight="1" outlineLevel="5">
      <c r="A213" s="31" t="s">
        <v>413</v>
      </c>
      <c r="B213" s="32" t="s">
        <v>414</v>
      </c>
      <c r="C213" s="33">
        <f t="shared" si="119"/>
        <v>0</v>
      </c>
      <c r="D213" s="33"/>
      <c r="E213" s="33"/>
      <c r="F213" s="33"/>
      <c r="G213" s="33">
        <f t="shared" si="120"/>
        <v>991717.59</v>
      </c>
      <c r="H213" s="33"/>
      <c r="I213" s="33"/>
      <c r="J213" s="33">
        <v>991717.59</v>
      </c>
      <c r="K213" s="33">
        <f t="shared" si="121"/>
        <v>991717.59</v>
      </c>
      <c r="L213" s="33">
        <f t="shared" si="123"/>
        <v>0</v>
      </c>
      <c r="M213" s="33">
        <f t="shared" si="123"/>
        <v>0</v>
      </c>
      <c r="N213" s="33">
        <f t="shared" si="123"/>
        <v>991717.59</v>
      </c>
      <c r="O213" s="48" t="e">
        <f t="shared" si="124"/>
        <v>#DIV/0!</v>
      </c>
    </row>
    <row r="214" spans="1:15" s="4" customFormat="1" ht="110.25" customHeight="1" outlineLevel="5">
      <c r="A214" s="31" t="s">
        <v>415</v>
      </c>
      <c r="B214" s="32" t="s">
        <v>416</v>
      </c>
      <c r="C214" s="33">
        <f t="shared" si="119"/>
        <v>0</v>
      </c>
      <c r="D214" s="33"/>
      <c r="E214" s="33"/>
      <c r="F214" s="33"/>
      <c r="G214" s="33">
        <f t="shared" si="120"/>
        <v>53635.05</v>
      </c>
      <c r="H214" s="33"/>
      <c r="I214" s="33"/>
      <c r="J214" s="33">
        <v>53635.05</v>
      </c>
      <c r="K214" s="33">
        <f>SUM(L214:N214)</f>
        <v>53635.05</v>
      </c>
      <c r="L214" s="33">
        <f t="shared" si="123"/>
        <v>0</v>
      </c>
      <c r="M214" s="33">
        <f t="shared" si="123"/>
        <v>0</v>
      </c>
      <c r="N214" s="33">
        <f t="shared" si="123"/>
        <v>53635.05</v>
      </c>
      <c r="O214" s="48" t="e">
        <f>SUM(G214/C214)*100</f>
        <v>#DIV/0!</v>
      </c>
    </row>
    <row r="215" spans="1:15" s="4" customFormat="1" ht="33" customHeight="1" outlineLevel="5">
      <c r="A215" s="35" t="s">
        <v>417</v>
      </c>
      <c r="B215" s="36" t="s">
        <v>418</v>
      </c>
      <c r="C215" s="33">
        <f t="shared" si="119"/>
        <v>288878.32</v>
      </c>
      <c r="D215" s="33">
        <v>288878.32</v>
      </c>
      <c r="E215" s="33"/>
      <c r="F215" s="33"/>
      <c r="G215" s="33">
        <f t="shared" si="120"/>
        <v>0</v>
      </c>
      <c r="H215" s="33"/>
      <c r="I215" s="33"/>
      <c r="J215" s="33"/>
      <c r="K215" s="33">
        <f>SUM(L215:N215)</f>
        <v>-288878.32</v>
      </c>
      <c r="L215" s="33">
        <f t="shared" si="123"/>
        <v>-288878.32</v>
      </c>
      <c r="M215" s="33">
        <f t="shared" si="123"/>
        <v>0</v>
      </c>
      <c r="N215" s="33">
        <f t="shared" si="123"/>
        <v>0</v>
      </c>
      <c r="O215" s="48">
        <f>SUM(G215/C215)*100</f>
        <v>0</v>
      </c>
    </row>
    <row r="216" spans="1:15" s="4" customFormat="1" ht="52.5" customHeight="1" outlineLevel="5">
      <c r="A216" s="35" t="s">
        <v>419</v>
      </c>
      <c r="B216" s="36" t="s">
        <v>420</v>
      </c>
      <c r="C216" s="33">
        <f>SUM(D216:F216)</f>
        <v>6787.2</v>
      </c>
      <c r="D216" s="33"/>
      <c r="E216" s="33">
        <v>6787.2</v>
      </c>
      <c r="F216" s="33"/>
      <c r="G216" s="33">
        <f>SUM(H216:J216)</f>
        <v>6699.6</v>
      </c>
      <c r="H216" s="33"/>
      <c r="I216" s="33">
        <v>6699.6</v>
      </c>
      <c r="J216" s="33"/>
      <c r="K216" s="33">
        <f>SUM(L216:N216)</f>
        <v>-87.59999999999945</v>
      </c>
      <c r="L216" s="33">
        <f t="shared" si="123"/>
        <v>0</v>
      </c>
      <c r="M216" s="33">
        <f t="shared" si="123"/>
        <v>-87.59999999999945</v>
      </c>
      <c r="N216" s="33">
        <f t="shared" si="123"/>
        <v>0</v>
      </c>
      <c r="O216" s="48">
        <f>SUM(G216/C216)*100</f>
        <v>98.70933521923621</v>
      </c>
    </row>
    <row r="217" spans="1:15" s="4" customFormat="1" ht="52.5" customHeight="1" outlineLevel="5">
      <c r="A217" s="31" t="s">
        <v>421</v>
      </c>
      <c r="B217" s="37" t="s">
        <v>422</v>
      </c>
      <c r="C217" s="33">
        <f>SUM(D217:F217)</f>
        <v>0</v>
      </c>
      <c r="D217" s="33"/>
      <c r="E217" s="33"/>
      <c r="F217" s="33"/>
      <c r="G217" s="33">
        <f>SUM(H217:J217)</f>
        <v>120</v>
      </c>
      <c r="H217" s="33"/>
      <c r="I217" s="33"/>
      <c r="J217" s="33">
        <v>120</v>
      </c>
      <c r="K217" s="33">
        <f>SUM(L217:N217)</f>
        <v>120</v>
      </c>
      <c r="L217" s="33">
        <f t="shared" si="123"/>
        <v>0</v>
      </c>
      <c r="M217" s="33">
        <f t="shared" si="123"/>
        <v>0</v>
      </c>
      <c r="N217" s="33">
        <f t="shared" si="123"/>
        <v>120</v>
      </c>
      <c r="O217" s="48" t="e">
        <f>SUM(G217/C217)*100</f>
        <v>#DIV/0!</v>
      </c>
    </row>
    <row r="218" spans="1:15" s="4" customFormat="1" ht="34.5" customHeight="1" outlineLevel="5">
      <c r="A218" s="31" t="s">
        <v>423</v>
      </c>
      <c r="B218" s="37" t="s">
        <v>424</v>
      </c>
      <c r="C218" s="33">
        <f>SUM(D218:F218)</f>
        <v>0</v>
      </c>
      <c r="D218" s="33"/>
      <c r="E218" s="33"/>
      <c r="F218" s="33"/>
      <c r="G218" s="33">
        <f>SUM(H218:J218)</f>
        <v>2274</v>
      </c>
      <c r="H218" s="33">
        <v>1711.68</v>
      </c>
      <c r="I218" s="33">
        <v>562.32</v>
      </c>
      <c r="J218" s="33"/>
      <c r="K218" s="33">
        <f>SUM(L218:N218)</f>
        <v>2274</v>
      </c>
      <c r="L218" s="33">
        <f t="shared" si="123"/>
        <v>1711.68</v>
      </c>
      <c r="M218" s="33">
        <f t="shared" si="123"/>
        <v>562.32</v>
      </c>
      <c r="N218" s="33">
        <f t="shared" si="123"/>
        <v>0</v>
      </c>
      <c r="O218" s="48" t="e">
        <f>SUM(G218/C218)*100</f>
        <v>#DIV/0!</v>
      </c>
    </row>
    <row r="219" spans="1:15" s="4" customFormat="1" ht="66" customHeight="1" outlineLevel="5">
      <c r="A219" s="31" t="s">
        <v>425</v>
      </c>
      <c r="B219" s="37" t="s">
        <v>426</v>
      </c>
      <c r="C219" s="33">
        <f t="shared" si="119"/>
        <v>0</v>
      </c>
      <c r="D219" s="33"/>
      <c r="E219" s="33"/>
      <c r="F219" s="33"/>
      <c r="G219" s="33">
        <f t="shared" si="120"/>
        <v>222982.41</v>
      </c>
      <c r="H219" s="33"/>
      <c r="I219" s="33"/>
      <c r="J219" s="33">
        <v>222982.41</v>
      </c>
      <c r="K219" s="33">
        <f t="shared" si="121"/>
        <v>222982.41</v>
      </c>
      <c r="L219" s="33">
        <f t="shared" si="123"/>
        <v>0</v>
      </c>
      <c r="M219" s="33">
        <f t="shared" si="123"/>
        <v>0</v>
      </c>
      <c r="N219" s="33">
        <f t="shared" si="123"/>
        <v>222982.41</v>
      </c>
      <c r="O219" s="48" t="e">
        <f t="shared" si="124"/>
        <v>#DIV/0!</v>
      </c>
    </row>
    <row r="220" spans="1:15" s="4" customFormat="1" ht="66" customHeight="1" outlineLevel="5">
      <c r="A220" s="51" t="s">
        <v>427</v>
      </c>
      <c r="B220" s="40" t="s">
        <v>428</v>
      </c>
      <c r="C220" s="29">
        <f>SUM(C221)</f>
        <v>4900</v>
      </c>
      <c r="D220" s="29">
        <f aca="true" t="shared" si="125" ref="D220:N221">SUM(D221)</f>
        <v>4900</v>
      </c>
      <c r="E220" s="29">
        <f t="shared" si="125"/>
        <v>0</v>
      </c>
      <c r="F220" s="29">
        <f t="shared" si="125"/>
        <v>0</v>
      </c>
      <c r="G220" s="29">
        <f t="shared" si="125"/>
        <v>0</v>
      </c>
      <c r="H220" s="29">
        <f t="shared" si="125"/>
        <v>0</v>
      </c>
      <c r="I220" s="29">
        <f t="shared" si="125"/>
        <v>0</v>
      </c>
      <c r="J220" s="29">
        <f t="shared" si="125"/>
        <v>0</v>
      </c>
      <c r="K220" s="29">
        <f t="shared" si="125"/>
        <v>-4900</v>
      </c>
      <c r="L220" s="29">
        <f t="shared" si="125"/>
        <v>-4900</v>
      </c>
      <c r="M220" s="29">
        <f t="shared" si="125"/>
        <v>0</v>
      </c>
      <c r="N220" s="29">
        <f t="shared" si="125"/>
        <v>0</v>
      </c>
      <c r="O220" s="47">
        <f t="shared" si="124"/>
        <v>0</v>
      </c>
    </row>
    <row r="221" spans="1:15" s="4" customFormat="1" ht="25.5" customHeight="1" outlineLevel="5">
      <c r="A221" s="51" t="s">
        <v>429</v>
      </c>
      <c r="B221" s="40" t="s">
        <v>430</v>
      </c>
      <c r="C221" s="29">
        <f>SUM(C222)</f>
        <v>4900</v>
      </c>
      <c r="D221" s="29">
        <f t="shared" si="125"/>
        <v>4900</v>
      </c>
      <c r="E221" s="29">
        <f t="shared" si="125"/>
        <v>0</v>
      </c>
      <c r="F221" s="29">
        <f t="shared" si="125"/>
        <v>0</v>
      </c>
      <c r="G221" s="29">
        <f t="shared" si="125"/>
        <v>0</v>
      </c>
      <c r="H221" s="29">
        <f t="shared" si="125"/>
        <v>0</v>
      </c>
      <c r="I221" s="29">
        <f t="shared" si="125"/>
        <v>0</v>
      </c>
      <c r="J221" s="29">
        <f t="shared" si="125"/>
        <v>0</v>
      </c>
      <c r="K221" s="29">
        <f t="shared" si="125"/>
        <v>-4900</v>
      </c>
      <c r="L221" s="29">
        <f t="shared" si="125"/>
        <v>-4900</v>
      </c>
      <c r="M221" s="29">
        <f t="shared" si="125"/>
        <v>0</v>
      </c>
      <c r="N221" s="29">
        <f t="shared" si="125"/>
        <v>0</v>
      </c>
      <c r="O221" s="47">
        <f t="shared" si="124"/>
        <v>0</v>
      </c>
    </row>
    <row r="222" spans="1:15" s="4" customFormat="1" ht="66" customHeight="1" outlineLevel="5">
      <c r="A222" s="35" t="s">
        <v>431</v>
      </c>
      <c r="B222" s="36" t="s">
        <v>432</v>
      </c>
      <c r="C222" s="33">
        <f>SUM(D222:F222)</f>
        <v>4900</v>
      </c>
      <c r="D222" s="33">
        <v>4900</v>
      </c>
      <c r="E222" s="33"/>
      <c r="F222" s="33"/>
      <c r="G222" s="33">
        <f>SUM(H222:J222)</f>
        <v>0</v>
      </c>
      <c r="H222" s="33"/>
      <c r="I222" s="33"/>
      <c r="J222" s="33"/>
      <c r="K222" s="33">
        <f>SUM(L222:N222)</f>
        <v>-4900</v>
      </c>
      <c r="L222" s="33">
        <f>SUM(H222-D222)</f>
        <v>-4900</v>
      </c>
      <c r="M222" s="33">
        <f>SUM(I222-E222)</f>
        <v>0</v>
      </c>
      <c r="N222" s="33">
        <f>SUM(J222-F222)</f>
        <v>0</v>
      </c>
      <c r="O222" s="48">
        <f t="shared" si="124"/>
        <v>0</v>
      </c>
    </row>
    <row r="223" spans="1:15" s="4" customFormat="1" ht="30" customHeight="1" outlineLevel="5">
      <c r="A223" s="43" t="s">
        <v>433</v>
      </c>
      <c r="B223" s="40" t="s">
        <v>434</v>
      </c>
      <c r="C223" s="29">
        <f>SUM(C224)</f>
        <v>1792807.94</v>
      </c>
      <c r="D223" s="29">
        <f aca="true" t="shared" si="126" ref="D223:N223">SUM(D224)</f>
        <v>0</v>
      </c>
      <c r="E223" s="29">
        <f t="shared" si="126"/>
        <v>1750000</v>
      </c>
      <c r="F223" s="29">
        <f t="shared" si="126"/>
        <v>42807.94</v>
      </c>
      <c r="G223" s="29">
        <f t="shared" si="126"/>
        <v>2222222.46</v>
      </c>
      <c r="H223" s="29">
        <f t="shared" si="126"/>
        <v>0</v>
      </c>
      <c r="I223" s="29">
        <f t="shared" si="126"/>
        <v>2200000</v>
      </c>
      <c r="J223" s="29">
        <f t="shared" si="126"/>
        <v>22222.46</v>
      </c>
      <c r="K223" s="29">
        <f t="shared" si="126"/>
        <v>429414.52</v>
      </c>
      <c r="L223" s="29">
        <f t="shared" si="126"/>
        <v>0</v>
      </c>
      <c r="M223" s="29">
        <f t="shared" si="126"/>
        <v>450000</v>
      </c>
      <c r="N223" s="29">
        <f t="shared" si="126"/>
        <v>-20585.480000000003</v>
      </c>
      <c r="O223" s="30">
        <f t="shared" si="124"/>
        <v>123.95206482630816</v>
      </c>
    </row>
    <row r="224" spans="1:15" s="4" customFormat="1" ht="22.5" customHeight="1" outlineLevel="5">
      <c r="A224" s="43" t="s">
        <v>429</v>
      </c>
      <c r="B224" s="40" t="s">
        <v>435</v>
      </c>
      <c r="C224" s="29">
        <f>SUM(C225+C226+C227+C228)</f>
        <v>1792807.94</v>
      </c>
      <c r="D224" s="29">
        <f aca="true" t="shared" si="127" ref="D224:N224">SUM(D225+D226+D227+D228)</f>
        <v>0</v>
      </c>
      <c r="E224" s="29">
        <f t="shared" si="127"/>
        <v>1750000</v>
      </c>
      <c r="F224" s="29">
        <f t="shared" si="127"/>
        <v>42807.94</v>
      </c>
      <c r="G224" s="29">
        <f t="shared" si="127"/>
        <v>2222222.46</v>
      </c>
      <c r="H224" s="29">
        <f t="shared" si="127"/>
        <v>0</v>
      </c>
      <c r="I224" s="29">
        <f t="shared" si="127"/>
        <v>2200000</v>
      </c>
      <c r="J224" s="29">
        <f t="shared" si="127"/>
        <v>22222.46</v>
      </c>
      <c r="K224" s="29">
        <f t="shared" si="127"/>
        <v>429414.52</v>
      </c>
      <c r="L224" s="29">
        <f t="shared" si="127"/>
        <v>0</v>
      </c>
      <c r="M224" s="29">
        <f t="shared" si="127"/>
        <v>450000</v>
      </c>
      <c r="N224" s="29">
        <f t="shared" si="127"/>
        <v>-20585.480000000003</v>
      </c>
      <c r="O224" s="30">
        <f t="shared" si="124"/>
        <v>123.95206482630816</v>
      </c>
    </row>
    <row r="225" spans="1:15" s="4" customFormat="1" ht="66" customHeight="1" outlineLevel="5">
      <c r="A225" s="45" t="s">
        <v>436</v>
      </c>
      <c r="B225" s="36" t="s">
        <v>437</v>
      </c>
      <c r="C225" s="33">
        <f>SUM(D225:F225)</f>
        <v>1450000</v>
      </c>
      <c r="D225" s="33"/>
      <c r="E225" s="33">
        <v>1450000</v>
      </c>
      <c r="F225" s="33"/>
      <c r="G225" s="33">
        <f>SUM(H225:J225)</f>
        <v>2200000</v>
      </c>
      <c r="H225" s="33"/>
      <c r="I225" s="33">
        <v>2200000</v>
      </c>
      <c r="J225" s="33"/>
      <c r="K225" s="33">
        <f>SUM(L225:N225)</f>
        <v>750000</v>
      </c>
      <c r="L225" s="33">
        <f aca="true" t="shared" si="128" ref="L225:N228">SUM(H225-D225)</f>
        <v>0</v>
      </c>
      <c r="M225" s="33">
        <f t="shared" si="128"/>
        <v>750000</v>
      </c>
      <c r="N225" s="33">
        <f t="shared" si="128"/>
        <v>0</v>
      </c>
      <c r="O225" s="34">
        <f t="shared" si="124"/>
        <v>151.72413793103448</v>
      </c>
    </row>
    <row r="226" spans="1:15" s="4" customFormat="1" ht="129" customHeight="1" outlineLevel="5">
      <c r="A226" s="35" t="s">
        <v>438</v>
      </c>
      <c r="B226" s="36" t="s">
        <v>439</v>
      </c>
      <c r="C226" s="33">
        <f>SUM(D226:F226)</f>
        <v>3031</v>
      </c>
      <c r="D226" s="33"/>
      <c r="E226" s="33"/>
      <c r="F226" s="33">
        <v>3031</v>
      </c>
      <c r="G226" s="33">
        <f>SUM(H226:J226)</f>
        <v>0</v>
      </c>
      <c r="H226" s="33"/>
      <c r="I226" s="33"/>
      <c r="J226" s="33"/>
      <c r="K226" s="33">
        <f>SUM(L226:N226)</f>
        <v>-3031</v>
      </c>
      <c r="L226" s="33">
        <f t="shared" si="128"/>
        <v>0</v>
      </c>
      <c r="M226" s="33">
        <f t="shared" si="128"/>
        <v>0</v>
      </c>
      <c r="N226" s="33">
        <f t="shared" si="128"/>
        <v>-3031</v>
      </c>
      <c r="O226" s="34">
        <f t="shared" si="124"/>
        <v>0</v>
      </c>
    </row>
    <row r="227" spans="1:15" s="4" customFormat="1" ht="132" customHeight="1" outlineLevel="5">
      <c r="A227" s="35" t="s">
        <v>440</v>
      </c>
      <c r="B227" s="36" t="s">
        <v>441</v>
      </c>
      <c r="C227" s="33">
        <f>SUM(D227:F227)</f>
        <v>300000</v>
      </c>
      <c r="D227" s="33"/>
      <c r="E227" s="33">
        <v>300000</v>
      </c>
      <c r="F227" s="33"/>
      <c r="G227" s="33">
        <f>SUM(H227:J227)</f>
        <v>0</v>
      </c>
      <c r="H227" s="33"/>
      <c r="I227" s="33"/>
      <c r="J227" s="33"/>
      <c r="K227" s="33">
        <f>SUM(L227:N227)</f>
        <v>-300000</v>
      </c>
      <c r="L227" s="33">
        <f t="shared" si="128"/>
        <v>0</v>
      </c>
      <c r="M227" s="33">
        <f t="shared" si="128"/>
        <v>-300000</v>
      </c>
      <c r="N227" s="33">
        <f t="shared" si="128"/>
        <v>0</v>
      </c>
      <c r="O227" s="34">
        <f t="shared" si="124"/>
        <v>0</v>
      </c>
    </row>
    <row r="228" spans="1:15" s="4" customFormat="1" ht="63" customHeight="1" outlineLevel="5">
      <c r="A228" s="45" t="s">
        <v>436</v>
      </c>
      <c r="B228" s="36" t="s">
        <v>442</v>
      </c>
      <c r="C228" s="33">
        <f>SUM(D228:F228)</f>
        <v>39776.94</v>
      </c>
      <c r="D228" s="33"/>
      <c r="E228" s="33"/>
      <c r="F228" s="33">
        <v>39776.94</v>
      </c>
      <c r="G228" s="33">
        <f>SUM(H228:J228)</f>
        <v>22222.46</v>
      </c>
      <c r="H228" s="33"/>
      <c r="I228" s="33"/>
      <c r="J228" s="33">
        <v>22222.46</v>
      </c>
      <c r="K228" s="33">
        <f>SUM(L228:N228)</f>
        <v>-17554.480000000003</v>
      </c>
      <c r="L228" s="33">
        <f t="shared" si="128"/>
        <v>0</v>
      </c>
      <c r="M228" s="33">
        <f t="shared" si="128"/>
        <v>0</v>
      </c>
      <c r="N228" s="33">
        <f t="shared" si="128"/>
        <v>-17554.480000000003</v>
      </c>
      <c r="O228" s="34">
        <f t="shared" si="124"/>
        <v>55.86769620790337</v>
      </c>
    </row>
    <row r="229" spans="1:15" s="4" customFormat="1" ht="32.25" customHeight="1" outlineLevel="6">
      <c r="A229" s="58" t="s">
        <v>443</v>
      </c>
      <c r="B229" s="59"/>
      <c r="C229" s="29">
        <f>SUM(C205+C220+C223)</f>
        <v>2641179.4</v>
      </c>
      <c r="D229" s="29">
        <f aca="true" t="shared" si="129" ref="D229:N229">SUM(D205+D220+D223)</f>
        <v>293778.32</v>
      </c>
      <c r="E229" s="29">
        <f t="shared" si="129"/>
        <v>1756787.2</v>
      </c>
      <c r="F229" s="29">
        <f t="shared" si="129"/>
        <v>590613.8799999999</v>
      </c>
      <c r="G229" s="29">
        <f t="shared" si="129"/>
        <v>3732402.36</v>
      </c>
      <c r="H229" s="29">
        <f t="shared" si="129"/>
        <v>1711.68</v>
      </c>
      <c r="I229" s="29">
        <f t="shared" si="129"/>
        <v>2207261.92</v>
      </c>
      <c r="J229" s="29">
        <f t="shared" si="129"/>
        <v>1523428.7599999998</v>
      </c>
      <c r="K229" s="29">
        <f t="shared" si="129"/>
        <v>1091222.96</v>
      </c>
      <c r="L229" s="29">
        <f t="shared" si="129"/>
        <v>-292066.64</v>
      </c>
      <c r="M229" s="29">
        <f t="shared" si="129"/>
        <v>450474.72</v>
      </c>
      <c r="N229" s="29">
        <f t="shared" si="129"/>
        <v>932814.88</v>
      </c>
      <c r="O229" s="30">
        <f t="shared" si="124"/>
        <v>141.3157455339838</v>
      </c>
    </row>
    <row r="230" spans="1:15" s="4" customFormat="1" ht="20.25" customHeight="1">
      <c r="A230" s="60" t="s">
        <v>444</v>
      </c>
      <c r="B230" s="61"/>
      <c r="C230" s="54">
        <f aca="true" t="shared" si="130" ref="C230:N230">SUM(C8+C62+C82+C88+C98+C103+C120+C126+C138+C142+C146+C181+C191+C197+C229)</f>
        <v>164179976.12300003</v>
      </c>
      <c r="D230" s="54">
        <f t="shared" si="130"/>
        <v>1856572.08</v>
      </c>
      <c r="E230" s="54">
        <f t="shared" si="130"/>
        <v>76744889.49</v>
      </c>
      <c r="F230" s="54">
        <f t="shared" si="130"/>
        <v>85578514.55299999</v>
      </c>
      <c r="G230" s="54">
        <f t="shared" si="130"/>
        <v>218824825.94000003</v>
      </c>
      <c r="H230" s="54">
        <f t="shared" si="130"/>
        <v>1711.68</v>
      </c>
      <c r="I230" s="54">
        <f t="shared" si="130"/>
        <v>120750048.55</v>
      </c>
      <c r="J230" s="54">
        <f t="shared" si="130"/>
        <v>98073065.71000001</v>
      </c>
      <c r="K230" s="54">
        <f t="shared" si="130"/>
        <v>54612269.81699998</v>
      </c>
      <c r="L230" s="54">
        <f t="shared" si="130"/>
        <v>-1854860.4</v>
      </c>
      <c r="M230" s="54">
        <f t="shared" si="130"/>
        <v>44005159.05999999</v>
      </c>
      <c r="N230" s="54">
        <f t="shared" si="130"/>
        <v>12461971.157000002</v>
      </c>
      <c r="O230" s="30">
        <f t="shared" si="124"/>
        <v>133.2835045462921</v>
      </c>
    </row>
    <row r="231" spans="1:14" s="4" customFormat="1" ht="12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</row>
  </sheetData>
  <sheetProtection/>
  <mergeCells count="17">
    <mergeCell ref="A203:B203"/>
    <mergeCell ref="D6:F6"/>
    <mergeCell ref="G6:G7"/>
    <mergeCell ref="H6:J6"/>
    <mergeCell ref="K6:K7"/>
    <mergeCell ref="L6:N6"/>
    <mergeCell ref="O6:O7"/>
    <mergeCell ref="A1:O1"/>
    <mergeCell ref="A2:O2"/>
    <mergeCell ref="A3:B3"/>
    <mergeCell ref="A4:B4"/>
    <mergeCell ref="A5:A7"/>
    <mergeCell ref="B5:B7"/>
    <mergeCell ref="C5:F5"/>
    <mergeCell ref="G5:J5"/>
    <mergeCell ref="K5:O5"/>
    <mergeCell ref="C6:C7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dcterms:created xsi:type="dcterms:W3CDTF">2018-01-17T04:41:46Z</dcterms:created>
  <dcterms:modified xsi:type="dcterms:W3CDTF">2018-01-17T04:42:45Z</dcterms:modified>
  <cp:category/>
  <cp:version/>
  <cp:contentType/>
  <cp:contentStatus/>
</cp:coreProperties>
</file>