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9 с 18" sheetId="1" r:id="rId1"/>
  </sheets>
  <definedNames>
    <definedName name="_xlnm.Print_Titles" localSheetId="0">'19 с 18'!$5:$7</definedName>
  </definedNames>
  <calcPr fullCalcOnLoad="1"/>
</workbook>
</file>

<file path=xl/sharedStrings.xml><?xml version="1.0" encoding="utf-8"?>
<sst xmlns="http://schemas.openxmlformats.org/spreadsheetml/2006/main" count="474" uniqueCount="459">
  <si>
    <t>Аналитические данные о реализации мероприятий муниципальных программ Савинского муниципального района</t>
  </si>
  <si>
    <t>Наименование</t>
  </si>
  <si>
    <t>Целевая статья</t>
  </si>
  <si>
    <t>Отклонение</t>
  </si>
  <si>
    <t>Исполнено, руб.</t>
  </si>
  <si>
    <t>в том числе</t>
  </si>
  <si>
    <t>Абсолютная сумма, руб.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</si>
  <si>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</si>
  <si>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</si>
  <si>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</si>
  <si>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</si>
  <si>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</si>
  <si>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>0100000000</t>
  </si>
  <si>
    <t xml:space="preserve">      Подпрограмма "Дошкольник"</t>
  </si>
  <si>
    <t>0110000000</t>
  </si>
  <si>
    <t xml:space="preserve">          Основное мероприятие "Развитие дошкольного образования"</t>
  </si>
  <si>
    <t>0110100000</t>
  </si>
  <si>
    <t xml:space="preserve">              Обеспечение деятельности дошкольных образовательных организаций</t>
  </si>
  <si>
    <t>0110100201</t>
  </si>
  <si>
    <t xml:space="preserve">  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</si>
  <si>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0110180100</t>
  </si>
  <si>
    <t xml:space="preserve">  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</si>
  <si>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0110180110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</si>
  <si>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</si>
  <si>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0110180170</t>
  </si>
  <si>
    <t xml:space="preserve">      Подпрограмма "Школьное образование"</t>
  </si>
  <si>
    <t>0120000000</t>
  </si>
  <si>
    <t xml:space="preserve">          Основное мероприятие "Развитие школьного образования"</t>
  </si>
  <si>
    <t>0120100000</t>
  </si>
  <si>
    <t xml:space="preserve">              Обеспечение деятельности муниципальных общеобразовательных организаций</t>
  </si>
  <si>
    <t>0120100202</t>
  </si>
  <si>
    <t xml:space="preserve">              Организация питания обучающихся муниципальных общеобразовательных организаций</t>
  </si>
  <si>
    <t>0120102003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</si>
  <si>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</si>
  <si>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0120180090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</si>
  <si>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</si>
  <si>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0120180150</t>
  </si>
  <si>
    <t xml:space="preserve">      Подпрограмма "Модернизация дополнительного образования"</t>
  </si>
  <si>
    <t>0130000000</t>
  </si>
  <si>
    <t xml:space="preserve">          Основное мероприятие "Развитие дополнительного образования"</t>
  </si>
  <si>
    <t>0130100000</t>
  </si>
  <si>
    <t xml:space="preserve">              Обеспечение деятельности муниципальных организаций дополнительного образования детей</t>
  </si>
  <si>
    <t>0130100203</t>
  </si>
  <si>
    <t xml:space="preserve">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</si>
  <si>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</si>
  <si>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</si>
  <si>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</si>
  <si>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</si>
  <si>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</si>
  <si>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</si>
  <si>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</si>
  <si>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Подпрограмма "Здоровье детей Савинского района"</t>
  </si>
  <si>
    <t>0140000000</t>
  </si>
  <si>
    <t xml:space="preserve">          Основное мероприятие "Укрепление здоровья детей"</t>
  </si>
  <si>
    <t>0140100000</t>
  </si>
  <si>
    <t xml:space="preserve">              Питание детей из многодетных семей в дошкольных образовательных учреждениях</t>
  </si>
  <si>
    <t>0140102008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</si>
  <si>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</si>
  <si>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>0150000000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</si>
  <si>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</si>
  <si>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>0150100000</t>
  </si>
  <si>
    <t xml:space="preserve">              Реализация мероприятий по укреплению пожарной безопасности образовательных организаций</t>
  </si>
  <si>
    <t>0150102012</t>
  </si>
  <si>
    <t xml:space="preserve">     Реализация мероприятий по антитеррористической защищенности образовательных организаций</t>
  </si>
  <si>
    <t>0150102013</t>
  </si>
  <si>
    <t xml:space="preserve">      Подпрограмма "Гражданско-патриотическое и духовно-нравственное воспитание учащихся и воспитанников"</t>
  </si>
  <si>
    <t>0160000000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</si>
  <si>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</si>
  <si>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>0160200000</t>
  </si>
  <si>
    <t xml:space="preserve">              Трудоустройство и занятость несовершеннолетних граждан</t>
  </si>
  <si>
    <t>0160202016</t>
  </si>
  <si>
    <t xml:space="preserve">      Подпрограмма "Талант"</t>
  </si>
  <si>
    <t>0180000000</t>
  </si>
  <si>
    <t xml:space="preserve">          Основное мероприятие "Выявление и поддержка одаренных детей"</t>
  </si>
  <si>
    <t>0180100000</t>
  </si>
  <si>
    <t xml:space="preserve">      Подпрограмма "Обеспечение деятельности отдела образования администрации Савинского муниципального района"</t>
  </si>
  <si>
    <t>0190000000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</si>
  <si>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</si>
  <si>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>0190100000</t>
  </si>
  <si>
    <t xml:space="preserve">              Обеспечение деятельности отраслевого отдела администрации Савинского муниципального района</t>
  </si>
  <si>
    <t>0190100105</t>
  </si>
  <si>
    <t xml:space="preserve">              Обеспечение деятельности структурных подразделений отраслевого отдела администрации Савинского муниципального района</t>
  </si>
  <si>
    <t>0190100301</t>
  </si>
  <si>
    <t xml:space="preserve">      Подпрограмма "Профессионал"</t>
  </si>
  <si>
    <t xml:space="preserve">          Основное мероприятие "Развитие кадрового потенциала"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</si>
  <si>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</si>
  <si>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>01Б0000000</t>
  </si>
  <si>
    <t xml:space="preserve">          Основное мероприятие "Организация и осуществление организованной перевозки группы детей"</t>
  </si>
  <si>
    <t>01Б0100000</t>
  </si>
  <si>
    <t xml:space="preserve">              Обеспечение перевозок школьников</t>
  </si>
  <si>
    <t>01Б0102026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</si>
  <si>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</si>
  <si>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0200000000</t>
  </si>
  <si>
    <t xml:space="preserve">      Подпрограмма "Развитие газификации Савинского муниципального района"</t>
  </si>
  <si>
    <t>0230000000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</si>
  <si>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</si>
  <si>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>0230100000</t>
  </si>
  <si>
    <t xml:space="preserve">     Подключение и обслуживание газораспределительных сетей</t>
  </si>
  <si>
    <t>0230102011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</si>
  <si>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</si>
  <si>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>0500000000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</si>
  <si>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</si>
  <si>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>0510000000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</si>
  <si>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</si>
  <si>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0510100000</t>
  </si>
  <si>
    <t xml:space="preserve">              Обеспечение деятельности муниципального бюджетного учреждения "Савинский спортивный комплекс "Атлант"</t>
  </si>
  <si>
    <t>0510100206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</si>
  <si>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</si>
  <si>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0510108805</t>
  </si>
  <si>
    <t xml:space="preserve">    Муниципальная программа Савинского муниципального района "Молодежь Савинского муниципального района"</t>
  </si>
  <si>
    <t>0600000000</t>
  </si>
  <si>
    <t xml:space="preserve">      Подпрограмма "Молодежная политика с детьми и подростками в Савинском муниципальном районе"</t>
  </si>
  <si>
    <t>0610000000</t>
  </si>
  <si>
    <t xml:space="preserve">          Основное мероприятие "Организация участия в различных видах мероприятий"</t>
  </si>
  <si>
    <t>0610100000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</si>
  <si>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</si>
  <si>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0610108806</t>
  </si>
  <si>
    <t xml:space="preserve">          Основное мероприятие "Создание условий успешной социализации и эффективной самореализации молодежи"</t>
  </si>
  <si>
    <t>0610200000</t>
  </si>
  <si>
    <t>0610208806</t>
  </si>
  <si>
    <t xml:space="preserve">              Осуществление полномочий по созданию и организации деятельности комиссий по делам несовершеннолетних и защите их прав</t>
  </si>
  <si>
    <t>0610280360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</si>
  <si>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</si>
  <si>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>0630000000</t>
  </si>
  <si>
    <t xml:space="preserve">          Основное мероприятие "Содействие профессиональному и личному развитию молодых специалистов"</t>
  </si>
  <si>
    <t>0630100000</t>
  </si>
  <si>
    <t xml:space="preserve">    Организация целевой подготовки педагогов для работы в муниципальных образовательных организациях</t>
  </si>
  <si>
    <t>0630102002</t>
  </si>
  <si>
    <t xml:space="preserve">  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</si>
  <si>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>0630107004</t>
  </si>
  <si>
    <t xml:space="preserve">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</si>
  <si>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>0630107008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</si>
  <si>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</si>
  <si>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>06301S3110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</si>
  <si>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</si>
  <si>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>0700000000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</si>
  <si>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</si>
  <si>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>0710000000</t>
  </si>
  <si>
    <t xml:space="preserve">          Основное мероприятие "Предоставление государственных и муниципальных услуг"</t>
  </si>
  <si>
    <t>0710100000</t>
  </si>
  <si>
    <t xml:space="preserve">  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</si>
  <si>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>0710100207</t>
  </si>
  <si>
    <t xml:space="preserve">  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</si>
  <si>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>0710100208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</si>
  <si>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</si>
  <si>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>0800000000</t>
  </si>
  <si>
    <t xml:space="preserve">      Подпрограмма "Развитие и содержание автомобильных дорог общего пользования местного значения"</t>
  </si>
  <si>
    <t>0810000000</t>
  </si>
  <si>
    <t xml:space="preserve">          Основное мероприятие "Дорожная деятельность"</t>
  </si>
  <si>
    <t>0810100000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</si>
  <si>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</si>
  <si>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>0810102059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</si>
  <si>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</si>
  <si>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>0810108809</t>
  </si>
  <si>
    <t xml:space="preserve">      Подпрограмма "Субсидирование транспортного обслуживания населения Савинского муниципального района"</t>
  </si>
  <si>
    <t>0820000000</t>
  </si>
  <si>
    <t xml:space="preserve">          Основное мероприятие "Создание условий для предоставления транспортных услуг населению"</t>
  </si>
  <si>
    <t>0820100000</t>
  </si>
  <si>
    <t xml:space="preserve">  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</si>
  <si>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>0820106003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</si>
  <si>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</si>
  <si>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1000000000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</si>
  <si>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</si>
  <si>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>1030000000</t>
  </si>
  <si>
    <t>1030100000</t>
  </si>
  <si>
    <t xml:space="preserve">              Обеспечение деятельности финансового управления администрации Савинского муниципального района</t>
  </si>
  <si>
    <t>1030100103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</si>
  <si>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</si>
  <si>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>1100000000</t>
  </si>
  <si>
    <t xml:space="preserve">      Подпрограмма "Развитие муниципальной службы"</t>
  </si>
  <si>
    <t>1110000000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</si>
  <si>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</si>
  <si>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</si>
  <si>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</si>
  <si>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</si>
  <si>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11101S0610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</si>
  <si>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</si>
  <si>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</si>
  <si>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</si>
  <si>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</si>
  <si>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 xml:space="preserve">  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</si>
  <si>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</si>
  <si>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</si>
  <si>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</si>
  <si>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</si>
  <si>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</si>
  <si>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</si>
  <si>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>1130102062</t>
  </si>
  <si>
    <t xml:space="preserve">          Основное мероприятие "Межрегиональное и межмуниципальное сотрудничество"</t>
  </si>
  <si>
    <t>1130200000</t>
  </si>
  <si>
    <t xml:space="preserve">              Организация приема делегаций</t>
  </si>
  <si>
    <t>1130202064</t>
  </si>
  <si>
    <t xml:space="preserve">          Основное мероприятие "Поддержка социально-ориентированных некоммерческих организаций"</t>
  </si>
  <si>
    <t>1130300000</t>
  </si>
  <si>
    <t xml:space="preserve">            Гранты социально-ориентированным некоммерческим организациям</t>
  </si>
  <si>
    <t>1130306004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</si>
  <si>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</si>
  <si>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>1140000000</t>
  </si>
  <si>
    <t>1140100000</t>
  </si>
  <si>
    <t xml:space="preserve">              Мероприятия посвященные государственным и профессиональным праздникам, знаменательным датам</t>
  </si>
  <si>
    <t>1140102066</t>
  </si>
  <si>
    <t xml:space="preserve">              Организация и проведение культурно-массовых мероприятий</t>
  </si>
  <si>
    <t>1140102067</t>
  </si>
  <si>
    <t xml:space="preserve">      Подпрограмма "Поощрение отдельных категорий граждан"</t>
  </si>
  <si>
    <t>1150000000</t>
  </si>
  <si>
    <t xml:space="preserve">          Основное мероприятие "Поощрение отдельных категорий граждан"</t>
  </si>
  <si>
    <t>1150100000</t>
  </si>
  <si>
    <t xml:space="preserve">              Приобретение ценных подарков</t>
  </si>
  <si>
    <t>1150102068</t>
  </si>
  <si>
    <t xml:space="preserve">      Подпрограмма "Обеспечение деятельности органов местного самоуправления Савинского муниципального района"</t>
  </si>
  <si>
    <t>1160000000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</si>
  <si>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</si>
  <si>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>1160100000</t>
  </si>
  <si>
    <t xml:space="preserve">              Обеспечение деятельности главы Савинского муниципального района</t>
  </si>
  <si>
    <t>1160100101</t>
  </si>
  <si>
    <t>1160200000</t>
  </si>
  <si>
    <t xml:space="preserve">              Обеспечение деятельности администрации Савинского муниципального района</t>
  </si>
  <si>
    <t>1160200102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</si>
  <si>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</si>
  <si>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>1200000000</t>
  </si>
  <si>
    <t xml:space="preserve">      Подпрограмма "Управление и распоряжение муниципальным имуществом Савинского муниципального района"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</si>
  <si>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</si>
  <si>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</si>
  <si>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</si>
  <si>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</si>
  <si>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</si>
  <si>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</si>
  <si>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>1210102071</t>
  </si>
  <si>
    <t xml:space="preserve">              Обеспечение сохранности и содержания имущества казны Савинского муниципального района</t>
  </si>
  <si>
    <t>1210102074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</si>
  <si>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</si>
  <si>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>1500000000</t>
  </si>
  <si>
    <t xml:space="preserve">      Подпрограмма "Развитие событийного туризма в Савинском муниципальном районе"</t>
  </si>
  <si>
    <t>1510000000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</si>
  <si>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</si>
  <si>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>1510100000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</si>
  <si>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</si>
  <si>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>1600000000</t>
  </si>
  <si>
    <t xml:space="preserve">      Подпрограмма "Улучшение условий и охраны труда в муниципальных учреждениях"</t>
  </si>
  <si>
    <t>1610000000</t>
  </si>
  <si>
    <t xml:space="preserve">    Основное мероприятие "Совершенствование охраны труда"</t>
  </si>
  <si>
    <t>1610100000</t>
  </si>
  <si>
    <t xml:space="preserve">    Обучение по охране труда и повышение уровня квалификации специалистов</t>
  </si>
  <si>
    <t>1610102086</t>
  </si>
  <si>
    <t xml:space="preserve">    Проведение обязательных предварительных и периодических медицинских осмотров</t>
  </si>
  <si>
    <t>1610102087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</si>
  <si>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</si>
  <si>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</si>
  <si>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</si>
  <si>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>4100000000</t>
  </si>
  <si>
    <t xml:space="preserve">      Иные непрограммные мероприятия</t>
  </si>
  <si>
    <t>4190000000</t>
  </si>
  <si>
    <t xml:space="preserve">     Исполнение актов по искам к Савинскому муниципальному району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муниципального района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</si>
  <si>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</si>
  <si>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Проведение неотложных аварийно-восстановительных работ</t>
  </si>
  <si>
    <t xml:space="preserve">            Субсидии в целях возмещения затрат, связанных с оказанием услуг по содержанию нежилых помещений</t>
  </si>
  <si>
    <t>4190006007</t>
  </si>
  <si>
    <t xml:space="preserve">            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</si>
  <si>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4190008810</t>
  </si>
  <si>
    <t xml:space="preserve">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</si>
  <si>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4190080340</t>
  </si>
  <si>
    <t xml:space="preserve">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</si>
  <si>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41900S0340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</si>
  <si>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</si>
  <si>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</si>
  <si>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</si>
  <si>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</si>
  <si>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4290051200</t>
  </si>
  <si>
    <t>ВСЕГО РАСХОДОВ ПО НЕПРОГРАММНЫМ НАПРАВЛЕНИЯМ ДЕЯТЕЛЬНОСТИ:</t>
  </si>
  <si>
    <t>ВСЕГО РАСХОДОВ:</t>
  </si>
  <si>
    <t xml:space="preserve">        Организация питания обучающихся 1-4 классов муниципальных общеобразовательных организаций</t>
  </si>
  <si>
    <t>01201S0080</t>
  </si>
  <si>
    <t>01П0000000</t>
  </si>
  <si>
    <t>01П0100000</t>
  </si>
  <si>
    <t xml:space="preserve">            Курсовая подготовка, семинары, конференции, консультации</t>
  </si>
  <si>
    <t>01П0102022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</si>
  <si>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</si>
  <si>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0300000000</t>
  </si>
  <si>
    <t xml:space="preserve">      Подпрограмма "Профилактика правонарушений в Савинском муниципальном районе"</t>
  </si>
  <si>
    <t>0310000000</t>
  </si>
  <si>
    <t xml:space="preserve">          Основное мероприятие "Охрана общественного порядка и профилактика правонарушений"</t>
  </si>
  <si>
    <t>0310100000</t>
  </si>
  <si>
    <t xml:space="preserve">            Осуществление полномочий в сфере профилактики правонарушений</t>
  </si>
  <si>
    <t>0310108814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</si>
  <si>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</si>
  <si>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>0710182910</t>
  </si>
  <si>
    <t xml:space="preserve">            Ремонт, капитальный ремонт дорог общего пользования местного значения</t>
  </si>
  <si>
    <t>0810102058</t>
  </si>
  <si>
    <t xml:space="preserve">            Изготовление технической документации на недвижимое имущество Савинского муниципального района</t>
  </si>
  <si>
    <t>1210102070</t>
  </si>
  <si>
    <t xml:space="preserve">      Подпрограмма "Управление и распоряжение земельными ресурсами Савинского муниципального района"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</si>
  <si>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</si>
  <si>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</si>
  <si>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</si>
  <si>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Формирование земельных участков для исполнения полномочий Савинского муниципального района</t>
  </si>
  <si>
    <t>1220102072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</si>
  <si>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</si>
  <si>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>1700000000</t>
  </si>
  <si>
    <t xml:space="preserve">      Подпрограмма "Повышение качества жизни граждан пожилого возраста Савинского муниципального района"</t>
  </si>
  <si>
    <t>1720000000</t>
  </si>
  <si>
    <t xml:space="preserve">      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</si>
  <si>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</si>
  <si>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Развитие социального партнерства в целях поддержки граждан пожилого возраста</t>
  </si>
  <si>
    <t>1720107011</t>
  </si>
  <si>
    <t xml:space="preserve">     Проведение мероприятий, связанных с профилактикой и устранением последствий распространения новой короновирусной инфекции</t>
  </si>
  <si>
    <t>0110102096</t>
  </si>
  <si>
    <t xml:space="preserve">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</si>
  <si>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</si>
  <si>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</si>
  <si>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01201L3041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</si>
  <si>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</si>
  <si>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>0630107005</t>
  </si>
  <si>
    <t xml:space="preserve">        Создание условий для предоставления транспортных услуг населению и организация транспортного обслуживания населения</t>
  </si>
  <si>
    <t>0820102097</t>
  </si>
  <si>
    <t xml:space="preserve">            Оценка рыночной стоимости земельных участков, размера платы за право заключения договоров аренды</t>
  </si>
  <si>
    <t>1220102073</t>
  </si>
  <si>
    <t xml:space="preserve">            Формирование земельных участков в границах поселения</t>
  </si>
  <si>
    <t>1220102075</t>
  </si>
  <si>
    <t xml:space="preserve">            Осуществление отдельных государственных полномочий в сфере административных правонарушений</t>
  </si>
  <si>
    <t>4190080350</t>
  </si>
  <si>
    <t xml:space="preserve">     Федеральный проект "Современная школа"</t>
  </si>
  <si>
    <t>012Е100000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</si>
  <si>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</t>
  </si>
  <si>
    <t>012E151690</t>
  </si>
  <si>
    <t xml:space="preserve">            Федеральный проект "Цифровая образовательная среда"</t>
  </si>
  <si>
    <t>012E400000</t>
  </si>
  <si>
    <t xml:space="preserve">            Обеспечение образовательных организаций материально-технической базой для внедрения цифровой образовательной среды</t>
  </si>
  <si>
    <t>012Е452100</t>
  </si>
  <si>
    <t>0240000000</t>
  </si>
  <si>
    <t>0240200000</t>
  </si>
  <si>
    <t>0240202006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</si>
  <si>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</si>
  <si>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</si>
  <si>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водоснабжения и водоотведения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</si>
  <si>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</si>
  <si>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>0400000000</t>
  </si>
  <si>
    <t xml:space="preserve">      Подпрограмма "Содержание мест захоронения"</t>
  </si>
  <si>
    <t>0440000000</t>
  </si>
  <si>
    <t xml:space="preserve">          Основное мероприятие "Проведение работ по санитарной очистке и благоустройству мест захоронения"</t>
  </si>
  <si>
    <t>0440100000</t>
  </si>
  <si>
    <t xml:space="preserve">            Осуществление полномочий по содержанию мест захоронения</t>
  </si>
  <si>
    <t>0440108818</t>
  </si>
  <si>
    <t>07101S2910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</si>
  <si>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</si>
  <si>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>0810108811</t>
  </si>
  <si>
    <t xml:space="preserve">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</si>
  <si>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08101S0510</t>
  </si>
  <si>
    <t xml:space="preserve">       Ремонт и капитальный ремонт автомобильных дорог</t>
  </si>
  <si>
    <t>08101S1990</t>
  </si>
  <si>
    <t>1110102098</t>
  </si>
  <si>
    <t xml:space="preserve">     Подготовка, переподготовка, обучение и повышение квалификации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</si>
  <si>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</si>
  <si>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4190008813</t>
  </si>
  <si>
    <t>Организация отдыха детей</t>
  </si>
  <si>
    <t>0140102009</t>
  </si>
  <si>
    <t>01401S0190</t>
  </si>
  <si>
    <t xml:space="preserve"> Организация отдыха детей в каникулярное время в части организации двухразового питания в лагерях дневного пребывания</t>
  </si>
  <si>
    <t>1510108817</t>
  </si>
  <si>
    <t xml:space="preserve">            Осуществление полномочий по созданию условий для развития туризма</t>
  </si>
  <si>
    <t xml:space="preserve">        Субсидии в целях финансового обеспечения (возмещения) затрат в связи с оказанием услуг</t>
  </si>
  <si>
    <t>4190006008</t>
  </si>
  <si>
    <t xml:space="preserve">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</si>
  <si>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41900L5192</t>
  </si>
  <si>
    <t xml:space="preserve">      Подпрограмма "Охрана и использование особо охраняемых природных территорий местного значения"</t>
  </si>
  <si>
    <t>0450000000</t>
  </si>
  <si>
    <t xml:space="preserve">          Основное мероприятие "Поддержка особо охраняемых природных территорий местного значения"</t>
  </si>
  <si>
    <t>0450100000</t>
  </si>
  <si>
    <t xml:space="preserve">            Оформление государственных актов на землепользование</t>
  </si>
  <si>
    <t>0450102089</t>
  </si>
  <si>
    <t>012Е200000</t>
  </si>
  <si>
    <t>012E250970</t>
  </si>
  <si>
    <t xml:space="preserve">            Федеральный проект "Успех каждого ребенка"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</si>
  <si>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</si>
  <si>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Присуждение премии "Золотой фонд земли Савинской"</t>
  </si>
  <si>
    <t>0180109001</t>
  </si>
  <si>
    <t xml:space="preserve">      Подпрограмма "Организация сбора и вывоза твердых коммунальных отходов"</t>
  </si>
  <si>
    <t>0430000000</t>
  </si>
  <si>
    <t xml:space="preserve">          Основное мероприятие "Организация обеспечения надлежащего санитарного состояния территории"</t>
  </si>
  <si>
    <t>0430100000</t>
  </si>
  <si>
    <t xml:space="preserve">            Организация деятельности по сбору и транспортированию твердых коммунальных отходов</t>
  </si>
  <si>
    <t>0430102034</t>
  </si>
  <si>
    <t>0440102047</t>
  </si>
  <si>
    <t xml:space="preserve">          Cодержаниt мест захоронения</t>
  </si>
  <si>
    <t>1720180240</t>
  </si>
  <si>
    <t xml:space="preserve">  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«Об обеспечении жильем ветеранов Великой Отечественной войны 1941-1945 годов» и Федеральным законом от 12.01.1995 №5-ФЗ «О ветеранах»</t>
  </si>
  <si>
    <t>Мероприятия по защите населения и территории муниципального района от чрезвычайной ситуации природного и техногенного характера</t>
  </si>
  <si>
    <t xml:space="preserve">      Наказы избирателей депутатам Ивановской областной Думы</t>
  </si>
  <si>
    <t>4300000000</t>
  </si>
  <si>
    <t xml:space="preserve">        Иные непрограммные мероприятия</t>
  </si>
  <si>
    <t>4390000000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</si>
  <si>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</si>
  <si>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>43900S1950</t>
  </si>
  <si>
    <t xml:space="preserve">      Подпрограмма "Социальная поддержка детей-сирот и детей, оставшихся без попечения родителей"</t>
  </si>
  <si>
    <t>1710000000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</si>
  <si>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</si>
  <si>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>1710100000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</si>
  <si>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</si>
  <si>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17101R0820</t>
  </si>
  <si>
    <t xml:space="preserve"> Проведение мероприятий, связанных с профилактикой и устранением последствий распространения новой короновирусной инфекции</t>
  </si>
  <si>
    <t>0140102096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</si>
  <si>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</si>
  <si>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>0140180200</t>
  </si>
  <si>
    <t xml:space="preserve">      Укрепление материально-технической базы спортивных организаций</t>
  </si>
  <si>
    <t>05101S3150</t>
  </si>
  <si>
    <t xml:space="preserve">      Подпрограмма "Формирование законопослушного поведения участников дорожного движения"</t>
  </si>
  <si>
    <t>0830000000</t>
  </si>
  <si>
    <t xml:space="preserve">          Основное мероприятие "Развитие системы предупреждения опасного поведения участник дорожного движения"</t>
  </si>
  <si>
    <t>0830100000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</si>
  <si>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</si>
  <si>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>0830102092</t>
  </si>
  <si>
    <t xml:space="preserve">            Изготовление средств наглядной агитации (аншлаги, плакаты)</t>
  </si>
  <si>
    <t>0830102093</t>
  </si>
  <si>
    <t xml:space="preserve">     Обеспечение деятельности отраслевого отдела администрации Савинского муниципального района</t>
  </si>
  <si>
    <t xml:space="preserve">     Достижение показателей деятельности органов исполнительной власти субъектов Российской Федерации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</si>
  <si>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</si>
  <si>
    <t>4190008808</t>
  </si>
  <si>
    <t xml:space="preserve">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</si>
  <si>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по состоянию на 01.01.2022 год в сравнении с соответсвующим периодом 2020 года</t>
  </si>
  <si>
    <t xml:space="preserve">   Основное мероприятие "Модернизация объектов коммунальной инфраструктуры и обеспечение функционирования систем жизнеобеспечения"</t>
  </si>
  <si>
    <t>0240100000</t>
  </si>
  <si>
    <t xml:space="preserve">    Реализация мероприятий по модернизации объектов коммунальной инфраструктуры</t>
  </si>
  <si>
    <t>02401S6800</t>
  </si>
  <si>
    <t xml:space="preserve">      Подпрограмма "Организация проведения мероприятий по отлову и содержанию безнадзорных животных"</t>
  </si>
  <si>
    <t>0410000000</t>
  </si>
  <si>
    <t xml:space="preserve">          Основное мероприятие "Организация проведения мероприятий по отлову и содержанию безнадзорных животных"</t>
  </si>
  <si>
    <t>0410100000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</si>
  <si>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</si>
  <si>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0410180370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</si>
  <si>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</si>
  <si>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>0620000000</t>
  </si>
  <si>
    <t xml:space="preserve">          Основное мероприятие "Пропаганда семейных ценностей среди молодежи"</t>
  </si>
  <si>
    <t>0620100000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</si>
  <si>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</si>
  <si>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>0620108806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</si>
  <si>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</si>
  <si>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>0900000000</t>
  </si>
  <si>
    <t xml:space="preserve">  Подпрограмма "Комплексное развитие сельских территорий"</t>
  </si>
  <si>
    <t>0930000000</t>
  </si>
  <si>
    <t xml:space="preserve">    Основное мероприятие "Создание и развитие инфраструктуры на сельских территориях"</t>
  </si>
  <si>
    <t>0930100000</t>
  </si>
  <si>
    <t xml:space="preserve">     Разработка проектно-сметной документации объектов социальной и инженерной инфраструктуры населенных пунктов, расположенных в сельской местности</t>
  </si>
  <si>
    <t>09301S3160</t>
  </si>
  <si>
    <t xml:space="preserve"> Подпрограмма "Развитие мелиоративного комплекса"</t>
  </si>
  <si>
    <t>0940000000</t>
  </si>
  <si>
    <t xml:space="preserve">      Основное мероприятие "Мероприятия в области мелиорации земель сельскохозяйственного назначения"</t>
  </si>
  <si>
    <t>0940100000</t>
  </si>
  <si>
    <t xml:space="preserve">       Проведение кадастровых работ в отношении неиспользуемых земель из состава земель сельскохозяйственного назначения</t>
  </si>
  <si>
    <t>09401S7000</t>
  </si>
  <si>
    <t xml:space="preserve">      Проведение Всероссийской переписи населения 2020 года</t>
  </si>
  <si>
    <t xml:space="preserve">            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</t>
  </si>
  <si>
    <t>41900L519F</t>
  </si>
  <si>
    <t xml:space="preserve">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</si>
  <si>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01201S6900</t>
  </si>
  <si>
    <t xml:space="preserve">       Поддержка детей, проявивших выдающиеся способности и индивидуальные особенности</t>
  </si>
  <si>
    <t>0180107012</t>
  </si>
  <si>
    <t xml:space="preserve">          Разработка (корректировка) проектной документации и газификации населенных пунктов, объектов социальной инфраструктуры Ивановской области</t>
  </si>
  <si>
    <t>0230102095</t>
  </si>
  <si>
    <t>Специальная оценка условий труда</t>
  </si>
  <si>
    <t>1610102085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</si>
</sst>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20" borderId="0">
      <alignment/>
      <protection/>
    </xf>
    <xf numFmtId="0" fontId="10" fillId="0" borderId="1">
      <alignment horizontal="center" vertical="center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3" fillId="0" borderId="0">
      <alignment horizontal="center"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0" fillId="0" borderId="0">
      <alignment wrapText="1"/>
      <protection/>
    </xf>
    <xf numFmtId="0" fontId="9" fillId="0" borderId="2">
      <alignment horizontal="right"/>
      <protection/>
    </xf>
    <xf numFmtId="0" fontId="32" fillId="0" borderId="3">
      <alignment horizontal="center" vertical="center" wrapText="1"/>
      <protection/>
    </xf>
    <xf numFmtId="4" fontId="9" fillId="21" borderId="2">
      <alignment horizontal="right" vertical="top" shrinkToFit="1"/>
      <protection/>
    </xf>
    <xf numFmtId="4" fontId="9" fillId="22" borderId="2">
      <alignment horizontal="right" vertical="top" shrinkToFit="1"/>
      <protection/>
    </xf>
    <xf numFmtId="0" fontId="12" fillId="0" borderId="0">
      <alignment horizontal="center"/>
      <protection/>
    </xf>
    <xf numFmtId="0" fontId="10" fillId="0" borderId="0">
      <alignment horizontal="right"/>
      <protection/>
    </xf>
    <xf numFmtId="4" fontId="34" fillId="23" borderId="4">
      <alignment horizontal="right" vertical="top" shrinkToFit="1"/>
      <protection/>
    </xf>
    <xf numFmtId="0" fontId="10" fillId="0" borderId="0">
      <alignment horizontal="left" wrapText="1"/>
      <protection/>
    </xf>
    <xf numFmtId="0" fontId="9" fillId="0" borderId="1">
      <alignment vertical="top" wrapText="1"/>
      <protection/>
    </xf>
    <xf numFmtId="1" fontId="10" fillId="0" borderId="1">
      <alignment horizontal="left" vertical="top" wrapText="1" indent="3"/>
      <protection/>
    </xf>
    <xf numFmtId="0" fontId="34" fillId="0" borderId="3">
      <alignment vertical="top" wrapText="1"/>
      <protection/>
    </xf>
    <xf numFmtId="1" fontId="10" fillId="0" borderId="1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" fontId="9" fillId="21" borderId="1">
      <alignment horizontal="right" vertical="top" shrinkToFit="1"/>
      <protection/>
    </xf>
    <xf numFmtId="4" fontId="34" fillId="23" borderId="3">
      <alignment horizontal="right" vertical="top" shrinkToFit="1"/>
      <protection/>
    </xf>
    <xf numFmtId="4" fontId="9" fillId="0" borderId="1">
      <alignment horizontal="right" vertical="top" shrinkToFit="1"/>
      <protection/>
    </xf>
    <xf numFmtId="4" fontId="10" fillId="0" borderId="1">
      <alignment horizontal="right" vertical="top" shrinkToFit="1"/>
      <protection/>
    </xf>
    <xf numFmtId="4" fontId="9" fillId="22" borderId="1">
      <alignment horizontal="right" vertical="top" shrinkToFit="1"/>
      <protection/>
    </xf>
    <xf numFmtId="4" fontId="34" fillId="0" borderId="3">
      <alignment horizontal="right" vertical="top" shrinkToFit="1"/>
      <protection/>
    </xf>
    <xf numFmtId="49" fontId="32" fillId="0" borderId="3">
      <alignment horizontal="left" vertical="top" wrapText="1" indent="2"/>
      <protection/>
    </xf>
    <xf numFmtId="4" fontId="32" fillId="0" borderId="3">
      <alignment horizontal="right" vertical="top" shrinkToFit="1"/>
      <protection/>
    </xf>
    <xf numFmtId="0" fontId="32" fillId="24" borderId="5">
      <alignment shrinkToFit="1"/>
      <protection/>
    </xf>
    <xf numFmtId="0" fontId="32" fillId="24" borderId="4">
      <alignment horizont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5" fillId="31" borderId="6" applyNumberFormat="0" applyAlignment="0" applyProtection="0"/>
    <xf numFmtId="0" fontId="36" fillId="32" borderId="7" applyNumberFormat="0" applyAlignment="0" applyProtection="0"/>
    <xf numFmtId="0" fontId="37" fillId="32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33" borderId="12" applyNumberFormat="0" applyAlignment="0" applyProtection="0"/>
    <xf numFmtId="0" fontId="43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2" fillId="0" borderId="0">
      <alignment/>
      <protection/>
    </xf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7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89" applyFont="1" applyProtection="1">
      <alignment/>
      <protection locked="0"/>
    </xf>
    <xf numFmtId="0" fontId="5" fillId="0" borderId="15" xfId="89" applyFont="1" applyBorder="1" applyAlignment="1">
      <alignment horizontal="center" vertical="center" wrapText="1"/>
      <protection/>
    </xf>
    <xf numFmtId="0" fontId="50" fillId="38" borderId="3" xfId="57" applyNumberFormat="1" applyFont="1" applyFill="1" applyAlignment="1" applyProtection="1">
      <alignment horizontal="justify" vertical="top" wrapText="1"/>
      <protection/>
    </xf>
    <xf numFmtId="49" fontId="50" fillId="38" borderId="16" xfId="59" applyNumberFormat="1" applyFont="1" applyFill="1" applyBorder="1" applyProtection="1">
      <alignment horizontal="center" vertical="top" shrinkToFit="1"/>
      <protection/>
    </xf>
    <xf numFmtId="4" fontId="50" fillId="38" borderId="15" xfId="61" applyNumberFormat="1" applyFont="1" applyFill="1" applyBorder="1" applyProtection="1">
      <alignment horizontal="right" vertical="top" shrinkToFit="1"/>
      <protection/>
    </xf>
    <xf numFmtId="172" fontId="8" fillId="0" borderId="15" xfId="93" applyNumberFormat="1" applyFont="1" applyBorder="1" applyAlignment="1" applyProtection="1">
      <alignment vertical="top" shrinkToFit="1"/>
      <protection locked="0"/>
    </xf>
    <xf numFmtId="0" fontId="51" fillId="38" borderId="3" xfId="57" applyNumberFormat="1" applyFont="1" applyFill="1" applyAlignment="1" applyProtection="1">
      <alignment horizontal="justify" vertical="top" wrapText="1"/>
      <protection/>
    </xf>
    <xf numFmtId="49" fontId="51" fillId="38" borderId="16" xfId="59" applyNumberFormat="1" applyFont="1" applyFill="1" applyBorder="1" applyProtection="1">
      <alignment horizontal="center" vertical="top" shrinkToFit="1"/>
      <protection/>
    </xf>
    <xf numFmtId="4" fontId="51" fillId="38" borderId="15" xfId="61" applyNumberFormat="1" applyFont="1" applyFill="1" applyBorder="1" applyProtection="1">
      <alignment horizontal="right" vertical="top" shrinkToFit="1"/>
      <protection/>
    </xf>
    <xf numFmtId="172" fontId="3" fillId="0" borderId="15" xfId="93" applyNumberFormat="1" applyFont="1" applyBorder="1" applyAlignment="1" applyProtection="1">
      <alignment vertical="top" shrinkToFit="1"/>
      <protection locked="0"/>
    </xf>
    <xf numFmtId="49" fontId="51" fillId="38" borderId="3" xfId="59" applyNumberFormat="1" applyFont="1" applyFill="1" applyProtection="1">
      <alignment horizontal="center" vertical="top" shrinkToFit="1"/>
      <protection/>
    </xf>
    <xf numFmtId="0" fontId="51" fillId="38" borderId="3" xfId="65" applyNumberFormat="1" applyFont="1" applyFill="1" applyAlignment="1" applyProtection="1">
      <alignment horizontal="justify" vertical="top" wrapText="1"/>
      <protection locked="0"/>
    </xf>
    <xf numFmtId="49" fontId="51" fillId="38" borderId="3" xfId="53" applyNumberFormat="1" applyFont="1" applyFill="1" applyBorder="1" applyAlignment="1" applyProtection="1">
      <alignment horizontal="center" vertical="top" shrinkToFit="1"/>
      <protection locked="0"/>
    </xf>
    <xf numFmtId="49" fontId="50" fillId="38" borderId="3" xfId="59" applyNumberFormat="1" applyFont="1" applyFill="1" applyProtection="1">
      <alignment horizontal="center" vertical="top" shrinkToFit="1"/>
      <protection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0" fontId="4" fillId="38" borderId="1" xfId="55" applyNumberFormat="1" applyFont="1" applyFill="1" applyAlignment="1" applyProtection="1">
      <alignment horizontal="justify" vertical="top" wrapText="1"/>
      <protection/>
    </xf>
    <xf numFmtId="1" fontId="4" fillId="38" borderId="1" xfId="58" applyNumberFormat="1" applyFont="1" applyFill="1" applyProtection="1">
      <alignment horizontal="center" vertical="top" shrinkToFit="1"/>
      <protection/>
    </xf>
    <xf numFmtId="49" fontId="4" fillId="38" borderId="1" xfId="58" applyNumberFormat="1" applyFont="1" applyFill="1" applyProtection="1">
      <alignment horizontal="center" vertical="top" shrinkToFit="1"/>
      <protection/>
    </xf>
    <xf numFmtId="4" fontId="50" fillId="38" borderId="15" xfId="53" applyNumberFormat="1" applyFont="1" applyFill="1" applyBorder="1" applyProtection="1">
      <alignment horizontal="right" vertical="top" shrinkToFit="1"/>
      <protection/>
    </xf>
    <xf numFmtId="0" fontId="52" fillId="0" borderId="3" xfId="59" applyNumberFormat="1" applyFont="1" applyAlignment="1" applyProtection="1">
      <alignment horizontal="left"/>
      <protection locked="0"/>
    </xf>
    <xf numFmtId="0" fontId="52" fillId="0" borderId="16" xfId="59" applyNumberFormat="1" applyFont="1" applyBorder="1" applyAlignment="1">
      <alignment horizontal="left"/>
      <protection/>
    </xf>
    <xf numFmtId="172" fontId="50" fillId="38" borderId="15" xfId="61" applyNumberFormat="1" applyFont="1" applyFill="1" applyBorder="1" applyProtection="1">
      <alignment horizontal="right" vertical="top" shrinkToFit="1"/>
      <protection/>
    </xf>
    <xf numFmtId="0" fontId="52" fillId="0" borderId="17" xfId="59" applyNumberFormat="1" applyFont="1" applyBorder="1" applyAlignment="1" applyProtection="1">
      <alignment horizontal="justify" wrapText="1"/>
      <protection locked="0"/>
    </xf>
    <xf numFmtId="49" fontId="51" fillId="38" borderId="18" xfId="59" applyNumberFormat="1" applyFont="1" applyFill="1" applyBorder="1" applyProtection="1">
      <alignment horizontal="center" vertical="top" shrinkToFit="1"/>
      <protection/>
    </xf>
    <xf numFmtId="0" fontId="52" fillId="0" borderId="15" xfId="59" applyNumberFormat="1" applyFont="1" applyBorder="1" applyAlignment="1" applyProtection="1">
      <alignment horizontal="left"/>
      <protection locked="0"/>
    </xf>
    <xf numFmtId="0" fontId="52" fillId="0" borderId="19" xfId="59" applyNumberFormat="1" applyFont="1" applyBorder="1" applyAlignment="1">
      <alignment horizontal="left"/>
      <protection/>
    </xf>
    <xf numFmtId="0" fontId="51" fillId="0" borderId="0" xfId="41" applyNumberFormat="1" applyFont="1" applyProtection="1">
      <alignment/>
      <protection/>
    </xf>
    <xf numFmtId="0" fontId="2" fillId="0" borderId="0" xfId="89" applyProtection="1">
      <alignment/>
      <protection locked="0"/>
    </xf>
    <xf numFmtId="0" fontId="4" fillId="39" borderId="1" xfId="55" applyNumberFormat="1" applyFont="1" applyFill="1" applyAlignment="1" applyProtection="1">
      <alignment horizontal="justify" vertical="top" wrapText="1"/>
      <protection/>
    </xf>
    <xf numFmtId="1" fontId="4" fillId="39" borderId="1" xfId="58" applyNumberFormat="1" applyFont="1" applyFill="1" applyProtection="1">
      <alignment horizontal="center" vertical="top" shrinkToFit="1"/>
      <protection/>
    </xf>
    <xf numFmtId="0" fontId="5" fillId="39" borderId="1" xfId="55" applyNumberFormat="1" applyFont="1" applyFill="1" applyAlignment="1" applyProtection="1">
      <alignment horizontal="justify" vertical="top" wrapText="1"/>
      <protection/>
    </xf>
    <xf numFmtId="1" fontId="5" fillId="39" borderId="1" xfId="58" applyNumberFormat="1" applyFont="1" applyFill="1" applyProtection="1">
      <alignment horizontal="center" vertical="top" shrinkToFit="1"/>
      <protection/>
    </xf>
    <xf numFmtId="49" fontId="4" fillId="39" borderId="1" xfId="58" applyNumberFormat="1" applyFont="1" applyFill="1" applyProtection="1">
      <alignment horizontal="center" vertical="top" shrinkToFit="1"/>
      <protection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1" fontId="5" fillId="40" borderId="1" xfId="58" applyNumberFormat="1" applyFont="1" applyFill="1" applyProtection="1">
      <alignment horizontal="center" vertical="top" shrinkToFit="1"/>
      <protection/>
    </xf>
    <xf numFmtId="0" fontId="5" fillId="0" borderId="1" xfId="56" applyNumberFormat="1" applyFont="1" applyBorder="1" applyAlignment="1" applyProtection="1">
      <alignment horizontal="justify" vertical="top" wrapText="1"/>
      <protection/>
    </xf>
    <xf numFmtId="49" fontId="5" fillId="0" borderId="1" xfId="58" applyNumberFormat="1" applyFont="1" applyBorder="1" applyProtection="1">
      <alignment horizontal="center" vertical="top" shrinkToFit="1"/>
      <protection/>
    </xf>
    <xf numFmtId="0" fontId="4" fillId="0" borderId="1" xfId="56" applyNumberFormat="1" applyFont="1" applyBorder="1" applyAlignment="1" applyProtection="1">
      <alignment horizontal="justify" vertical="top" wrapText="1"/>
      <protection/>
    </xf>
    <xf numFmtId="0" fontId="3" fillId="0" borderId="15" xfId="89" applyFont="1" applyBorder="1" applyProtection="1">
      <alignment/>
      <protection locked="0"/>
    </xf>
    <xf numFmtId="0" fontId="4" fillId="40" borderId="1" xfId="55" applyNumberFormat="1" applyFont="1" applyFill="1" applyAlignment="1" applyProtection="1">
      <alignment horizontal="justify" vertical="top" wrapText="1"/>
      <protection/>
    </xf>
    <xf numFmtId="1" fontId="4" fillId="40" borderId="1" xfId="58" applyNumberFormat="1" applyFont="1" applyFill="1" applyProtection="1">
      <alignment horizontal="center" vertical="top" shrinkToFit="1"/>
      <protection/>
    </xf>
    <xf numFmtId="4" fontId="3" fillId="0" borderId="15" xfId="89" applyNumberFormat="1" applyFont="1" applyBorder="1" applyAlignment="1" applyProtection="1">
      <alignment vertical="top"/>
      <protection locked="0"/>
    </xf>
    <xf numFmtId="49" fontId="51" fillId="38" borderId="0" xfId="59" applyNumberFormat="1" applyFont="1" applyFill="1" applyBorder="1" applyProtection="1">
      <alignment horizontal="center" vertical="top" shrinkToFit="1"/>
      <protection/>
    </xf>
    <xf numFmtId="4" fontId="4" fillId="39" borderId="1" xfId="61" applyNumberFormat="1" applyFont="1" applyFill="1" applyBorder="1" applyProtection="1">
      <alignment horizontal="right" vertical="top" shrinkToFit="1"/>
      <protection/>
    </xf>
    <xf numFmtId="0" fontId="4" fillId="0" borderId="20" xfId="56" applyNumberFormat="1" applyFont="1" applyBorder="1" applyAlignment="1" applyProtection="1">
      <alignment horizontal="justify" vertical="top" wrapText="1"/>
      <protection/>
    </xf>
    <xf numFmtId="49" fontId="4" fillId="0" borderId="20" xfId="58" applyNumberFormat="1" applyFont="1" applyBorder="1" applyProtection="1">
      <alignment horizontal="center" vertical="top" shrinkToFit="1"/>
      <protection/>
    </xf>
    <xf numFmtId="49" fontId="4" fillId="0" borderId="15" xfId="58" applyNumberFormat="1" applyFont="1" applyBorder="1" applyProtection="1">
      <alignment horizontal="center" vertical="top" shrinkToFit="1"/>
      <protection/>
    </xf>
    <xf numFmtId="0" fontId="5" fillId="39" borderId="1" xfId="55" applyNumberFormat="1" applyFont="1" applyFill="1" applyBorder="1" applyAlignment="1" applyProtection="1">
      <alignment horizontal="justify" vertical="top" wrapText="1"/>
      <protection/>
    </xf>
    <xf numFmtId="1" fontId="5" fillId="39" borderId="1" xfId="58" applyNumberFormat="1" applyFont="1" applyFill="1" applyBorder="1" applyAlignment="1" applyProtection="1">
      <alignment horizontal="center" vertical="top" shrinkToFit="1"/>
      <protection/>
    </xf>
    <xf numFmtId="0" fontId="4" fillId="39" borderId="1" xfId="55" applyNumberFormat="1" applyFont="1" applyFill="1" applyBorder="1" applyAlignment="1" applyProtection="1">
      <alignment horizontal="justify" vertical="top" wrapText="1"/>
      <protection/>
    </xf>
    <xf numFmtId="1" fontId="4" fillId="39" borderId="1" xfId="58" applyNumberFormat="1" applyFont="1" applyFill="1" applyBorder="1" applyAlignment="1" applyProtection="1">
      <alignment horizontal="center" vertical="top" shrinkToFit="1"/>
      <protection/>
    </xf>
    <xf numFmtId="0" fontId="5" fillId="39" borderId="20" xfId="55" applyNumberFormat="1" applyFont="1" applyFill="1" applyBorder="1" applyAlignment="1" applyProtection="1">
      <alignment horizontal="justify" vertical="top" wrapText="1"/>
      <protection/>
    </xf>
    <xf numFmtId="1" fontId="5" fillId="39" borderId="20" xfId="58" applyNumberFormat="1" applyFont="1" applyFill="1" applyBorder="1" applyProtection="1">
      <alignment horizontal="center" vertical="top" shrinkToFit="1"/>
      <protection/>
    </xf>
    <xf numFmtId="1" fontId="4" fillId="39" borderId="1" xfId="58" applyNumberFormat="1" applyFont="1" applyFill="1" applyBorder="1" applyProtection="1">
      <alignment horizontal="center" vertical="top" shrinkToFit="1"/>
      <protection/>
    </xf>
    <xf numFmtId="4" fontId="4" fillId="39" borderId="1" xfId="60" applyNumberFormat="1" applyFont="1" applyFill="1" applyBorder="1" applyAlignment="1" applyProtection="1">
      <alignment horizontal="right" vertical="top" shrinkToFit="1"/>
      <protection/>
    </xf>
    <xf numFmtId="4" fontId="4" fillId="0" borderId="1" xfId="40" applyNumberFormat="1" applyFont="1" applyBorder="1" applyAlignment="1" applyProtection="1">
      <alignment vertical="top" shrinkToFit="1"/>
      <protection/>
    </xf>
    <xf numFmtId="0" fontId="52" fillId="0" borderId="21" xfId="59" applyNumberFormat="1" applyFont="1" applyBorder="1" applyAlignment="1" applyProtection="1">
      <alignment horizontal="left"/>
      <protection locked="0"/>
    </xf>
    <xf numFmtId="0" fontId="52" fillId="0" borderId="22" xfId="59" applyNumberFormat="1" applyFont="1" applyBorder="1" applyAlignment="1">
      <alignment horizontal="left"/>
      <protection/>
    </xf>
    <xf numFmtId="0" fontId="5" fillId="0" borderId="15" xfId="89" applyFont="1" applyBorder="1" applyAlignment="1">
      <alignment horizontal="center" vertical="center" wrapText="1"/>
      <protection/>
    </xf>
    <xf numFmtId="0" fontId="5" fillId="0" borderId="23" xfId="89" applyFont="1" applyBorder="1" applyAlignment="1">
      <alignment horizontal="center" vertical="center" wrapText="1"/>
      <protection/>
    </xf>
    <xf numFmtId="0" fontId="2" fillId="0" borderId="24" xfId="89" applyBorder="1" applyAlignment="1">
      <alignment wrapText="1"/>
      <protection/>
    </xf>
    <xf numFmtId="0" fontId="8" fillId="0" borderId="23" xfId="89" applyFont="1" applyBorder="1" applyAlignment="1" applyProtection="1">
      <alignment horizontal="center" vertical="center" wrapText="1"/>
      <protection locked="0"/>
    </xf>
    <xf numFmtId="0" fontId="8" fillId="0" borderId="24" xfId="89" applyFont="1" applyBorder="1" applyAlignment="1" applyProtection="1">
      <alignment horizontal="center" vertical="center" wrapText="1"/>
      <protection locked="0"/>
    </xf>
    <xf numFmtId="0" fontId="53" fillId="0" borderId="0" xfId="43" applyNumberFormat="1" applyFont="1" applyBorder="1" applyAlignment="1" applyProtection="1">
      <alignment horizontal="center" wrapText="1"/>
      <protection locked="0"/>
    </xf>
    <xf numFmtId="0" fontId="53" fillId="0" borderId="0" xfId="43" applyNumberFormat="1" applyFont="1" applyAlignment="1" applyProtection="1">
      <alignment horizontal="center" wrapText="1"/>
      <protection locked="0"/>
    </xf>
    <xf numFmtId="0" fontId="2" fillId="0" borderId="0" xfId="89" applyAlignment="1">
      <alignment wrapText="1"/>
      <protection/>
    </xf>
    <xf numFmtId="0" fontId="53" fillId="0" borderId="0" xfId="43" applyNumberFormat="1" applyFont="1" applyBorder="1" applyAlignment="1" applyProtection="1">
      <alignment horizontal="center" wrapText="1"/>
      <protection/>
    </xf>
    <xf numFmtId="0" fontId="53" fillId="0" borderId="0" xfId="43" applyFont="1" applyBorder="1" applyAlignment="1">
      <alignment horizontal="center" wrapText="1"/>
      <protection/>
    </xf>
    <xf numFmtId="0" fontId="33" fillId="0" borderId="0" xfId="43" applyNumberFormat="1" applyBorder="1" applyProtection="1">
      <alignment horizontal="center"/>
      <protection/>
    </xf>
    <xf numFmtId="0" fontId="33" fillId="0" borderId="0" xfId="43" applyBorder="1">
      <alignment horizontal="center"/>
      <protection/>
    </xf>
    <xf numFmtId="0" fontId="51" fillId="0" borderId="0" xfId="45" applyNumberFormat="1" applyFont="1" applyBorder="1" applyProtection="1">
      <alignment horizontal="right"/>
      <protection/>
    </xf>
    <xf numFmtId="0" fontId="51" fillId="0" borderId="0" xfId="45" applyFont="1" applyBorder="1">
      <alignment horizontal="right"/>
      <protection/>
    </xf>
    <xf numFmtId="0" fontId="50" fillId="0" borderId="17" xfId="48" applyNumberFormat="1" applyFont="1" applyBorder="1" applyAlignment="1" applyProtection="1">
      <alignment horizontal="center" vertical="center" wrapText="1"/>
      <protection/>
    </xf>
    <xf numFmtId="0" fontId="50" fillId="0" borderId="25" xfId="48" applyNumberFormat="1" applyFont="1" applyBorder="1" applyAlignment="1" applyProtection="1">
      <alignment horizontal="center" vertical="center" wrapText="1"/>
      <protection/>
    </xf>
    <xf numFmtId="0" fontId="50" fillId="0" borderId="21" xfId="48" applyNumberFormat="1" applyFont="1" applyBorder="1" applyAlignment="1" applyProtection="1">
      <alignment horizontal="center" vertical="center" wrapText="1"/>
      <protection/>
    </xf>
    <xf numFmtId="0" fontId="50" fillId="0" borderId="18" xfId="48" applyNumberFormat="1" applyFont="1" applyBorder="1" applyAlignment="1" applyProtection="1">
      <alignment horizontal="center" vertical="center" wrapText="1"/>
      <protection/>
    </xf>
    <xf numFmtId="0" fontId="50" fillId="0" borderId="26" xfId="48" applyNumberFormat="1" applyFont="1" applyBorder="1" applyAlignment="1" applyProtection="1">
      <alignment horizontal="center" vertical="center" wrapText="1"/>
      <protection/>
    </xf>
    <xf numFmtId="0" fontId="50" fillId="0" borderId="22" xfId="48" applyNumberFormat="1" applyFont="1" applyBorder="1" applyAlignment="1" applyProtection="1">
      <alignment horizontal="center" vertical="center" wrapText="1"/>
      <protection/>
    </xf>
    <xf numFmtId="0" fontId="6" fillId="0" borderId="19" xfId="89" applyFont="1" applyBorder="1" applyAlignment="1" applyProtection="1">
      <alignment horizontal="center" vertical="center" wrapText="1"/>
      <protection locked="0"/>
    </xf>
    <xf numFmtId="0" fontId="7" fillId="0" borderId="27" xfId="89" applyFont="1" applyBorder="1" applyAlignment="1">
      <alignment horizontal="center" vertical="center" wrapText="1"/>
      <protection/>
    </xf>
    <xf numFmtId="0" fontId="7" fillId="0" borderId="28" xfId="89" applyFont="1" applyBorder="1" applyAlignment="1">
      <alignment horizontal="center" vertical="center" wrapText="1"/>
      <protection/>
    </xf>
    <xf numFmtId="0" fontId="2" fillId="0" borderId="28" xfId="89" applyBorder="1" applyAlignment="1">
      <alignment wrapText="1"/>
      <protection/>
    </xf>
    <xf numFmtId="49" fontId="5" fillId="39" borderId="1" xfId="58" applyNumberFormat="1" applyFont="1" applyFill="1" applyProtection="1">
      <alignment horizontal="center" vertical="top" shrinkToFit="1"/>
      <protection/>
    </xf>
    <xf numFmtId="0" fontId="5" fillId="0" borderId="1" xfId="55" applyNumberFormat="1" applyFont="1" applyBorder="1" applyAlignment="1" applyProtection="1">
      <alignment horizontal="justify" vertical="top" wrapText="1"/>
      <protection/>
    </xf>
    <xf numFmtId="0" fontId="4" fillId="0" borderId="1" xfId="55" applyNumberFormat="1" applyFont="1" applyBorder="1" applyAlignment="1" applyProtection="1">
      <alignment horizontal="justify" vertical="top" wrapText="1"/>
      <protection/>
    </xf>
    <xf numFmtId="1" fontId="4" fillId="0" borderId="1" xfId="58" applyNumberFormat="1" applyFont="1" applyBorder="1" applyProtection="1">
      <alignment horizontal="center" vertical="top" shrinkToFit="1"/>
      <protection/>
    </xf>
    <xf numFmtId="49" fontId="4" fillId="0" borderId="1" xfId="58" applyNumberFormat="1" applyFont="1" applyBorder="1" applyProtection="1">
      <alignment horizontal="center" vertical="top" shrinkToFit="1"/>
      <protection/>
    </xf>
    <xf numFmtId="0" fontId="51" fillId="0" borderId="3" xfId="56" applyNumberFormat="1" applyFont="1" applyBorder="1" applyAlignment="1" applyProtection="1">
      <alignment horizontal="justify" vertical="top" wrapText="1"/>
      <protection/>
    </xf>
    <xf numFmtId="49" fontId="51" fillId="0" borderId="3" xfId="58" applyNumberFormat="1" applyFont="1" applyBorder="1" applyProtection="1">
      <alignment horizontal="center" vertical="top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showGridLines="0" tabSelected="1" zoomScale="75" zoomScaleNormal="75" zoomScalePageLayoutView="0" workbookViewId="0" topLeftCell="A1">
      <pane xSplit="2" ySplit="7" topLeftCell="C2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38" sqref="O238"/>
    </sheetView>
  </sheetViews>
  <sheetFormatPr defaultColWidth="9.140625" defaultRowHeight="15" outlineLevelRow="6"/>
  <cols>
    <col min="1" max="1" width="47.57421875" style="1" customWidth="1"/>
    <col min="2" max="2" width="10.7109375" style="1" customWidth="1"/>
    <col min="3" max="3" width="14.28125" style="1" customWidth="1"/>
    <col min="4" max="6" width="13.00390625" style="1" customWidth="1"/>
    <col min="7" max="7" width="14.00390625" style="1" customWidth="1"/>
    <col min="8" max="10" width="13.00390625" style="1" customWidth="1"/>
    <col min="11" max="11" width="14.7109375" style="1" customWidth="1"/>
    <col min="12" max="12" width="13.00390625" style="1" customWidth="1"/>
    <col min="13" max="13" width="12.140625" style="1" customWidth="1"/>
    <col min="14" max="14" width="11.421875" style="1" customWidth="1"/>
    <col min="15" max="42" width="9.140625" style="1" customWidth="1"/>
    <col min="43" max="16384" width="9.140625" style="29" customWidth="1"/>
  </cols>
  <sheetData>
    <row r="1" spans="1:15" ht="16.5" customHeight="1">
      <c r="A1" s="65" t="s">
        <v>0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 customHeight="1">
      <c r="A2" s="68" t="s">
        <v>417</v>
      </c>
      <c r="B2" s="6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" ht="15.75" customHeight="1">
      <c r="A3" s="70"/>
      <c r="B3" s="71"/>
    </row>
    <row r="4" spans="1:2" ht="12" customHeight="1">
      <c r="A4" s="72"/>
      <c r="B4" s="73"/>
    </row>
    <row r="5" spans="1:15" s="1" customFormat="1" ht="22.5" customHeight="1">
      <c r="A5" s="74" t="s">
        <v>1</v>
      </c>
      <c r="B5" s="77" t="s">
        <v>2</v>
      </c>
      <c r="C5" s="80">
        <v>2020</v>
      </c>
      <c r="D5" s="81"/>
      <c r="E5" s="81"/>
      <c r="F5" s="82"/>
      <c r="G5" s="80">
        <v>2021</v>
      </c>
      <c r="H5" s="81"/>
      <c r="I5" s="81"/>
      <c r="J5" s="82"/>
      <c r="K5" s="80" t="s">
        <v>3</v>
      </c>
      <c r="L5" s="81"/>
      <c r="M5" s="81"/>
      <c r="N5" s="81"/>
      <c r="O5" s="83"/>
    </row>
    <row r="6" spans="1:15" s="1" customFormat="1" ht="22.5" customHeight="1">
      <c r="A6" s="75"/>
      <c r="B6" s="78"/>
      <c r="C6" s="61" t="s">
        <v>4</v>
      </c>
      <c r="D6" s="60" t="s">
        <v>5</v>
      </c>
      <c r="E6" s="60"/>
      <c r="F6" s="60"/>
      <c r="G6" s="61" t="s">
        <v>4</v>
      </c>
      <c r="H6" s="60" t="s">
        <v>5</v>
      </c>
      <c r="I6" s="60"/>
      <c r="J6" s="60"/>
      <c r="K6" s="61" t="s">
        <v>6</v>
      </c>
      <c r="L6" s="60" t="s">
        <v>5</v>
      </c>
      <c r="M6" s="60"/>
      <c r="N6" s="60"/>
      <c r="O6" s="63" t="s">
        <v>7</v>
      </c>
    </row>
    <row r="7" spans="1:15" s="1" customFormat="1" ht="34.5" customHeight="1">
      <c r="A7" s="76"/>
      <c r="B7" s="79"/>
      <c r="C7" s="62"/>
      <c r="D7" s="2" t="s">
        <v>8</v>
      </c>
      <c r="E7" s="2" t="s">
        <v>9</v>
      </c>
      <c r="F7" s="2" t="s">
        <v>10</v>
      </c>
      <c r="G7" s="62"/>
      <c r="H7" s="2" t="s">
        <v>8</v>
      </c>
      <c r="I7" s="2" t="s">
        <v>9</v>
      </c>
      <c r="J7" s="2" t="s">
        <v>10</v>
      </c>
      <c r="K7" s="62"/>
      <c r="L7" s="2" t="s">
        <v>8</v>
      </c>
      <c r="M7" s="2" t="s">
        <v>9</v>
      </c>
      <c r="N7" s="2" t="s">
        <v>10</v>
      </c>
      <c r="O7" s="64"/>
    </row>
    <row r="8" spans="1:15" s="1" customFormat="1" ht="65.25" customHeight="1" outlineLevel="1">
      <c r="A8" s="3" t="s">
        <v>11</v>
      </c>
      <c r="B8" s="4" t="s">
        <v>12</v>
      </c>
      <c r="C8" s="5">
        <f>SUM(C9+C16+C32+C39+C46+C50+C53+C57+C61+C64)</f>
        <v>141108889.72</v>
      </c>
      <c r="D8" s="5">
        <f>SUM(D9+D16+D32+D39+D46+D50+D53+D57+D61+D64)</f>
        <v>6691940.63</v>
      </c>
      <c r="E8" s="5">
        <f>SUM(E9+E16+E32+E39+E46+E50+E53+E57+E61+E64)</f>
        <v>75558005.40000002</v>
      </c>
      <c r="F8" s="5">
        <f>SUM(F9+F16+F32+F39+F46+F50+F53+F57+F61+F64)</f>
        <v>58858943.69</v>
      </c>
      <c r="G8" s="5">
        <f>SUM(G9+G16+G32+G39+G46+G50+G53+G57+G61+G64)</f>
        <v>148622009.21000004</v>
      </c>
      <c r="H8" s="5">
        <f>SUM(H9+H16+H32+H39+H46+H50+H53+H57+H61+H64)</f>
        <v>10219840.38</v>
      </c>
      <c r="I8" s="5">
        <f>SUM(I9+I16+I32+I39+I46+I50+I53+I57+I61+I64)</f>
        <v>76015693.6</v>
      </c>
      <c r="J8" s="5">
        <f>SUM(J9+J16+J32+J39+J46+J50+J53+J57+J61+J64)</f>
        <v>62386475.23</v>
      </c>
      <c r="K8" s="5">
        <f>SUM(K9+K16+K32+K39+K46+K50+K53+K57+K61+K64)</f>
        <v>7513119.4899999965</v>
      </c>
      <c r="L8" s="5">
        <f>SUM(L9+L16+L32+L39+L46+L50+L53+L57+L61+L64)</f>
        <v>3527899.75</v>
      </c>
      <c r="M8" s="5">
        <f>SUM(M9+M16+M32+M39+M46+M50+M53+M57+M61+M64)</f>
        <v>457688.199999997</v>
      </c>
      <c r="N8" s="5">
        <f>SUM(N9+N16+N32+N39+N46+N50+N53+N57+N61+N64)</f>
        <v>3527531.539999999</v>
      </c>
      <c r="O8" s="6">
        <f>SUM(G8/C8)*100</f>
        <v>105.32434172284127</v>
      </c>
    </row>
    <row r="9" spans="1:15" s="1" customFormat="1" ht="15" customHeight="1" outlineLevel="2">
      <c r="A9" s="3" t="s">
        <v>13</v>
      </c>
      <c r="B9" s="4" t="s">
        <v>14</v>
      </c>
      <c r="C9" s="5">
        <f aca="true" t="shared" si="0" ref="C9:J9">SUM(C10)</f>
        <v>40068888.379999995</v>
      </c>
      <c r="D9" s="5">
        <f t="shared" si="0"/>
        <v>0</v>
      </c>
      <c r="E9" s="5">
        <f t="shared" si="0"/>
        <v>21728859.49</v>
      </c>
      <c r="F9" s="5">
        <f t="shared" si="0"/>
        <v>18340028.89</v>
      </c>
      <c r="G9" s="5">
        <f t="shared" si="0"/>
        <v>40812838.519999996</v>
      </c>
      <c r="H9" s="5">
        <f t="shared" si="0"/>
        <v>0</v>
      </c>
      <c r="I9" s="5">
        <f t="shared" si="0"/>
        <v>21274164.02</v>
      </c>
      <c r="J9" s="5">
        <f t="shared" si="0"/>
        <v>19538674.5</v>
      </c>
      <c r="K9" s="5">
        <f>SUM(K10)</f>
        <v>743950.1400000008</v>
      </c>
      <c r="L9" s="5">
        <f>SUM(L10)</f>
        <v>0</v>
      </c>
      <c r="M9" s="5">
        <f>SUM(M10)</f>
        <v>-454695.47000000003</v>
      </c>
      <c r="N9" s="5">
        <f>SUM(N10)</f>
        <v>1198645.610000001</v>
      </c>
      <c r="O9" s="6">
        <f aca="true" t="shared" si="1" ref="O9:O121">SUM(G9/C9)*100</f>
        <v>101.85667776191998</v>
      </c>
    </row>
    <row r="10" spans="1:15" s="1" customFormat="1" ht="34.5" customHeight="1" outlineLevel="4">
      <c r="A10" s="7" t="s">
        <v>15</v>
      </c>
      <c r="B10" s="8" t="s">
        <v>16</v>
      </c>
      <c r="C10" s="9">
        <f>SUM(C11:C15)</f>
        <v>40068888.379999995</v>
      </c>
      <c r="D10" s="9">
        <f>SUM(D11:D15)</f>
        <v>0</v>
      </c>
      <c r="E10" s="9">
        <f>SUM(E11:E15)</f>
        <v>21728859.49</v>
      </c>
      <c r="F10" s="9">
        <f>SUM(F11:F15)</f>
        <v>18340028.89</v>
      </c>
      <c r="G10" s="9">
        <f aca="true" t="shared" si="2" ref="G10:N10">SUM(G11:G15)</f>
        <v>40812838.519999996</v>
      </c>
      <c r="H10" s="9">
        <f t="shared" si="2"/>
        <v>0</v>
      </c>
      <c r="I10" s="9">
        <f t="shared" si="2"/>
        <v>21274164.02</v>
      </c>
      <c r="J10" s="9">
        <f t="shared" si="2"/>
        <v>19538674.5</v>
      </c>
      <c r="K10" s="9">
        <f t="shared" si="2"/>
        <v>743950.1400000008</v>
      </c>
      <c r="L10" s="9">
        <f t="shared" si="2"/>
        <v>0</v>
      </c>
      <c r="M10" s="9">
        <f t="shared" si="2"/>
        <v>-454695.47000000003</v>
      </c>
      <c r="N10" s="9">
        <f t="shared" si="2"/>
        <v>1198645.610000001</v>
      </c>
      <c r="O10" s="10">
        <f t="shared" si="1"/>
        <v>101.85667776191998</v>
      </c>
    </row>
    <row r="11" spans="1:15" s="1" customFormat="1" ht="33" customHeight="1" outlineLevel="6">
      <c r="A11" s="7" t="s">
        <v>17</v>
      </c>
      <c r="B11" s="8" t="s">
        <v>18</v>
      </c>
      <c r="C11" s="9">
        <f>SUM(D11:F11)</f>
        <v>18340028.89</v>
      </c>
      <c r="D11" s="9"/>
      <c r="E11" s="9"/>
      <c r="F11" s="9">
        <v>18340028.89</v>
      </c>
      <c r="G11" s="9">
        <f>SUM(H11:J11)</f>
        <v>19514654.26</v>
      </c>
      <c r="H11" s="56"/>
      <c r="I11" s="56"/>
      <c r="J11" s="57">
        <v>19514654.26</v>
      </c>
      <c r="K11" s="9">
        <f>SUM(L11:N11)</f>
        <v>1174625.370000001</v>
      </c>
      <c r="L11" s="9">
        <f aca="true" t="shared" si="3" ref="L11:N15">SUM(H11-D11)</f>
        <v>0</v>
      </c>
      <c r="M11" s="9">
        <f t="shared" si="3"/>
        <v>0</v>
      </c>
      <c r="N11" s="9">
        <f t="shared" si="3"/>
        <v>1174625.370000001</v>
      </c>
      <c r="O11" s="10">
        <f t="shared" si="1"/>
        <v>106.40470839520036</v>
      </c>
    </row>
    <row r="12" spans="1:15" s="1" customFormat="1" ht="63" outlineLevel="6">
      <c r="A12" s="30" t="s">
        <v>304</v>
      </c>
      <c r="B12" s="34" t="s">
        <v>305</v>
      </c>
      <c r="C12" s="9">
        <f>SUM(D12:F12)</f>
        <v>0</v>
      </c>
      <c r="D12" s="9"/>
      <c r="E12" s="9"/>
      <c r="F12" s="9"/>
      <c r="G12" s="9">
        <f>SUM(H12:J12)</f>
        <v>24020.24</v>
      </c>
      <c r="H12" s="56"/>
      <c r="I12" s="56"/>
      <c r="J12" s="57">
        <v>24020.24</v>
      </c>
      <c r="K12" s="9">
        <f>SUM(L12:N12)</f>
        <v>24020.24</v>
      </c>
      <c r="L12" s="9">
        <f t="shared" si="3"/>
        <v>0</v>
      </c>
      <c r="M12" s="9">
        <f t="shared" si="3"/>
        <v>0</v>
      </c>
      <c r="N12" s="9">
        <f t="shared" si="3"/>
        <v>24020.24</v>
      </c>
      <c r="O12" s="10" t="e">
        <f t="shared" si="1"/>
        <v>#DIV/0!</v>
      </c>
    </row>
    <row r="13" spans="1:15" s="1" customFormat="1" ht="161.25" customHeight="1" outlineLevel="6">
      <c r="A13" s="7" t="s">
        <v>19</v>
      </c>
      <c r="B13" s="8" t="s">
        <v>20</v>
      </c>
      <c r="C13" s="9">
        <f>SUM(D13:F13)</f>
        <v>27991.08</v>
      </c>
      <c r="D13" s="9"/>
      <c r="E13" s="9">
        <v>27991.08</v>
      </c>
      <c r="F13" s="9"/>
      <c r="G13" s="9">
        <f>SUM(H13:J13)</f>
        <v>30664.72</v>
      </c>
      <c r="H13" s="56"/>
      <c r="I13" s="56">
        <v>30664.72</v>
      </c>
      <c r="J13" s="57"/>
      <c r="K13" s="9">
        <f>SUM(L13:N13)</f>
        <v>2673.6399999999994</v>
      </c>
      <c r="L13" s="9">
        <f t="shared" si="3"/>
        <v>0</v>
      </c>
      <c r="M13" s="9">
        <f t="shared" si="3"/>
        <v>2673.6399999999994</v>
      </c>
      <c r="N13" s="9">
        <f t="shared" si="3"/>
        <v>0</v>
      </c>
      <c r="O13" s="10">
        <f t="shared" si="1"/>
        <v>109.55175720265169</v>
      </c>
    </row>
    <row r="14" spans="1:15" s="1" customFormat="1" ht="108.75" customHeight="1" outlineLevel="6">
      <c r="A14" s="7" t="s">
        <v>21</v>
      </c>
      <c r="B14" s="8" t="s">
        <v>22</v>
      </c>
      <c r="C14" s="9">
        <f>SUM(D14:F14)</f>
        <v>259016.41</v>
      </c>
      <c r="D14" s="9"/>
      <c r="E14" s="9">
        <v>259016.41</v>
      </c>
      <c r="F14" s="9"/>
      <c r="G14" s="9">
        <f>SUM(H14:J14)</f>
        <v>310099.3</v>
      </c>
      <c r="H14" s="56"/>
      <c r="I14" s="56">
        <v>310099.3</v>
      </c>
      <c r="J14" s="57"/>
      <c r="K14" s="9">
        <f>SUM(L14:N14)</f>
        <v>51082.889999999985</v>
      </c>
      <c r="L14" s="9">
        <f t="shared" si="3"/>
        <v>0</v>
      </c>
      <c r="M14" s="9">
        <f t="shared" si="3"/>
        <v>51082.889999999985</v>
      </c>
      <c r="N14" s="9">
        <f t="shared" si="3"/>
        <v>0</v>
      </c>
      <c r="O14" s="10">
        <f t="shared" si="1"/>
        <v>119.72187399246248</v>
      </c>
    </row>
    <row r="15" spans="1:15" s="1" customFormat="1" ht="204.75" customHeight="1" outlineLevel="6">
      <c r="A15" s="7" t="s">
        <v>23</v>
      </c>
      <c r="B15" s="8" t="s">
        <v>24</v>
      </c>
      <c r="C15" s="9">
        <f>SUM(D15:F15)</f>
        <v>21441852</v>
      </c>
      <c r="D15" s="9"/>
      <c r="E15" s="9">
        <v>21441852</v>
      </c>
      <c r="F15" s="9"/>
      <c r="G15" s="9">
        <f>SUM(H15:J15)</f>
        <v>20933400</v>
      </c>
      <c r="H15" s="56"/>
      <c r="I15" s="56">
        <v>20933400</v>
      </c>
      <c r="J15" s="57"/>
      <c r="K15" s="9">
        <f>SUM(L15:N15)</f>
        <v>-508452</v>
      </c>
      <c r="L15" s="9">
        <f t="shared" si="3"/>
        <v>0</v>
      </c>
      <c r="M15" s="9">
        <f t="shared" si="3"/>
        <v>-508452</v>
      </c>
      <c r="N15" s="9">
        <f t="shared" si="3"/>
        <v>0</v>
      </c>
      <c r="O15" s="10">
        <f t="shared" si="1"/>
        <v>97.62869364082916</v>
      </c>
    </row>
    <row r="16" spans="1:15" s="1" customFormat="1" ht="18.75" customHeight="1" outlineLevel="2">
      <c r="A16" s="3" t="s">
        <v>25</v>
      </c>
      <c r="B16" s="4" t="s">
        <v>26</v>
      </c>
      <c r="C16" s="5">
        <f>SUM(C17+C26+C30+C28)</f>
        <v>82246093.90000002</v>
      </c>
      <c r="D16" s="5">
        <f aca="true" t="shared" si="4" ref="D16:N16">SUM(D17+D26+D30+D28)</f>
        <v>6691940.63</v>
      </c>
      <c r="E16" s="5">
        <f t="shared" si="4"/>
        <v>52748664.580000006</v>
      </c>
      <c r="F16" s="5">
        <f t="shared" si="4"/>
        <v>22805488.69</v>
      </c>
      <c r="G16" s="5">
        <f t="shared" si="4"/>
        <v>86332678.46</v>
      </c>
      <c r="H16" s="5">
        <f t="shared" si="4"/>
        <v>10219840.38</v>
      </c>
      <c r="I16" s="5">
        <f t="shared" si="4"/>
        <v>53588052.08</v>
      </c>
      <c r="J16" s="5">
        <f t="shared" si="4"/>
        <v>22524786.000000004</v>
      </c>
      <c r="K16" s="5">
        <f t="shared" si="4"/>
        <v>4086584.559999995</v>
      </c>
      <c r="L16" s="5">
        <f t="shared" si="4"/>
        <v>3527899.75</v>
      </c>
      <c r="M16" s="5">
        <f t="shared" si="4"/>
        <v>839387.499999997</v>
      </c>
      <c r="N16" s="5">
        <f t="shared" si="4"/>
        <v>-280702.69000000163</v>
      </c>
      <c r="O16" s="6">
        <f t="shared" si="1"/>
        <v>104.96872783401568</v>
      </c>
    </row>
    <row r="17" spans="1:15" s="1" customFormat="1" ht="30.75" customHeight="1" outlineLevel="4">
      <c r="A17" s="7" t="s">
        <v>27</v>
      </c>
      <c r="B17" s="8" t="s">
        <v>28</v>
      </c>
      <c r="C17" s="9">
        <f>SUM(C18:C25)</f>
        <v>78126018.32000001</v>
      </c>
      <c r="D17" s="9">
        <f aca="true" t="shared" si="5" ref="D17:N17">SUM(D18:D25)</f>
        <v>2769953.8899999997</v>
      </c>
      <c r="E17" s="9">
        <f t="shared" si="5"/>
        <v>52573375.690000005</v>
      </c>
      <c r="F17" s="9">
        <f t="shared" si="5"/>
        <v>22782688.740000002</v>
      </c>
      <c r="G17" s="9">
        <f t="shared" si="5"/>
        <v>82905901.86</v>
      </c>
      <c r="H17" s="9">
        <f t="shared" si="5"/>
        <v>6827674.21</v>
      </c>
      <c r="I17" s="9">
        <f t="shared" si="5"/>
        <v>53553787.78</v>
      </c>
      <c r="J17" s="9">
        <f t="shared" si="5"/>
        <v>22524439.87</v>
      </c>
      <c r="K17" s="9">
        <f t="shared" si="5"/>
        <v>4779883.539999995</v>
      </c>
      <c r="L17" s="9">
        <f t="shared" si="5"/>
        <v>4057720.32</v>
      </c>
      <c r="M17" s="9">
        <f t="shared" si="5"/>
        <v>980412.089999997</v>
      </c>
      <c r="N17" s="9">
        <f t="shared" si="5"/>
        <v>-258248.87000000163</v>
      </c>
      <c r="O17" s="10">
        <f t="shared" si="1"/>
        <v>106.11817118392217</v>
      </c>
    </row>
    <row r="18" spans="1:15" s="1" customFormat="1" ht="48.75" customHeight="1" outlineLevel="6">
      <c r="A18" s="7" t="s">
        <v>29</v>
      </c>
      <c r="B18" s="8" t="s">
        <v>30</v>
      </c>
      <c r="C18" s="9">
        <f aca="true" t="shared" si="6" ref="C18:C24">SUM(D18:F18)</f>
        <v>22092868.42</v>
      </c>
      <c r="D18" s="9"/>
      <c r="E18" s="9"/>
      <c r="F18" s="9">
        <v>22092868.42</v>
      </c>
      <c r="G18" s="9">
        <f aca="true" t="shared" si="7" ref="G18:G24">SUM(H18:J18)</f>
        <v>22075675.16</v>
      </c>
      <c r="H18" s="9"/>
      <c r="I18" s="9"/>
      <c r="J18" s="9">
        <v>22075675.16</v>
      </c>
      <c r="K18" s="9">
        <f aca="true" t="shared" si="8" ref="K18:K24">SUM(L18:N18)</f>
        <v>-17193.26000000164</v>
      </c>
      <c r="L18" s="9">
        <f aca="true" t="shared" si="9" ref="L18:N24">SUM(H18-D18)</f>
        <v>0</v>
      </c>
      <c r="M18" s="9">
        <f t="shared" si="9"/>
        <v>0</v>
      </c>
      <c r="N18" s="9">
        <f t="shared" si="9"/>
        <v>-17193.26000000164</v>
      </c>
      <c r="O18" s="10">
        <f t="shared" si="1"/>
        <v>99.92217733038035</v>
      </c>
    </row>
    <row r="19" spans="1:15" s="1" customFormat="1" ht="48.75" customHeight="1" outlineLevel="6">
      <c r="A19" s="7" t="s">
        <v>31</v>
      </c>
      <c r="B19" s="8" t="s">
        <v>32</v>
      </c>
      <c r="C19" s="9">
        <f t="shared" si="6"/>
        <v>646769.86</v>
      </c>
      <c r="D19" s="9"/>
      <c r="E19" s="9"/>
      <c r="F19" s="9">
        <v>646769.86</v>
      </c>
      <c r="G19" s="9">
        <f t="shared" si="7"/>
        <v>437550</v>
      </c>
      <c r="H19" s="9"/>
      <c r="I19" s="9"/>
      <c r="J19" s="9">
        <v>437550</v>
      </c>
      <c r="K19" s="9">
        <f t="shared" si="8"/>
        <v>-209219.86</v>
      </c>
      <c r="L19" s="9">
        <f t="shared" si="9"/>
        <v>0</v>
      </c>
      <c r="M19" s="9">
        <f t="shared" si="9"/>
        <v>0</v>
      </c>
      <c r="N19" s="9">
        <f t="shared" si="9"/>
        <v>-209219.86</v>
      </c>
      <c r="O19" s="10">
        <f t="shared" si="1"/>
        <v>67.65157547694012</v>
      </c>
    </row>
    <row r="20" spans="1:15" s="1" customFormat="1" ht="78.75" outlineLevel="6">
      <c r="A20" s="30" t="s">
        <v>306</v>
      </c>
      <c r="B20" s="34" t="s">
        <v>307</v>
      </c>
      <c r="C20" s="9">
        <f t="shared" si="6"/>
        <v>1573985.45</v>
      </c>
      <c r="D20" s="9">
        <v>1573985.45</v>
      </c>
      <c r="E20" s="9"/>
      <c r="F20" s="9"/>
      <c r="G20" s="9">
        <f t="shared" si="7"/>
        <v>3985186</v>
      </c>
      <c r="H20" s="9">
        <v>3985186</v>
      </c>
      <c r="I20" s="9"/>
      <c r="J20" s="9"/>
      <c r="K20" s="9">
        <f t="shared" si="8"/>
        <v>2411200.55</v>
      </c>
      <c r="L20" s="9">
        <f t="shared" si="9"/>
        <v>2411200.55</v>
      </c>
      <c r="M20" s="9">
        <f t="shared" si="9"/>
        <v>0</v>
      </c>
      <c r="N20" s="9">
        <f t="shared" si="9"/>
        <v>0</v>
      </c>
      <c r="O20" s="10">
        <f t="shared" si="1"/>
        <v>253.1907775894625</v>
      </c>
    </row>
    <row r="21" spans="1:15" s="1" customFormat="1" ht="129" customHeight="1" outlineLevel="6">
      <c r="A21" s="7" t="s">
        <v>33</v>
      </c>
      <c r="B21" s="11" t="s">
        <v>34</v>
      </c>
      <c r="C21" s="9">
        <f t="shared" si="6"/>
        <v>0</v>
      </c>
      <c r="D21" s="9"/>
      <c r="E21" s="9"/>
      <c r="F21" s="9"/>
      <c r="G21" s="9">
        <f t="shared" si="7"/>
        <v>0</v>
      </c>
      <c r="H21" s="9"/>
      <c r="I21" s="9"/>
      <c r="J21" s="9"/>
      <c r="K21" s="9">
        <f t="shared" si="8"/>
        <v>0</v>
      </c>
      <c r="L21" s="9">
        <f t="shared" si="9"/>
        <v>0</v>
      </c>
      <c r="M21" s="9">
        <f t="shared" si="9"/>
        <v>0</v>
      </c>
      <c r="N21" s="9">
        <f t="shared" si="9"/>
        <v>0</v>
      </c>
      <c r="O21" s="10" t="e">
        <f t="shared" si="1"/>
        <v>#DIV/0!</v>
      </c>
    </row>
    <row r="22" spans="1:15" s="1" customFormat="1" ht="224.25" customHeight="1" outlineLevel="6">
      <c r="A22" s="7" t="s">
        <v>35</v>
      </c>
      <c r="B22" s="8" t="s">
        <v>36</v>
      </c>
      <c r="C22" s="9">
        <f t="shared" si="6"/>
        <v>51747039.09</v>
      </c>
      <c r="D22" s="9"/>
      <c r="E22" s="9">
        <v>51747039.09</v>
      </c>
      <c r="F22" s="9"/>
      <c r="G22" s="9">
        <f t="shared" si="7"/>
        <v>53352276.14</v>
      </c>
      <c r="H22" s="9"/>
      <c r="I22" s="9">
        <v>53352276.14</v>
      </c>
      <c r="J22" s="9"/>
      <c r="K22" s="9">
        <f t="shared" si="8"/>
        <v>1605237.049999997</v>
      </c>
      <c r="L22" s="9">
        <f t="shared" si="9"/>
        <v>0</v>
      </c>
      <c r="M22" s="9">
        <f t="shared" si="9"/>
        <v>1605237.049999997</v>
      </c>
      <c r="N22" s="9">
        <f t="shared" si="9"/>
        <v>0</v>
      </c>
      <c r="O22" s="10">
        <f t="shared" si="1"/>
        <v>103.10208483080186</v>
      </c>
    </row>
    <row r="23" spans="1:15" s="1" customFormat="1" ht="75" customHeight="1" outlineLevel="6">
      <c r="A23" s="30" t="s">
        <v>308</v>
      </c>
      <c r="B23" s="44" t="s">
        <v>309</v>
      </c>
      <c r="C23" s="9">
        <f t="shared" si="6"/>
        <v>1294995.94</v>
      </c>
      <c r="D23" s="9">
        <v>1195968.44</v>
      </c>
      <c r="E23" s="9">
        <v>94495.03</v>
      </c>
      <c r="F23" s="9">
        <v>4532.47</v>
      </c>
      <c r="G23" s="9">
        <f t="shared" si="7"/>
        <v>3055214.56</v>
      </c>
      <c r="H23" s="9">
        <v>2842488.21</v>
      </c>
      <c r="I23" s="9">
        <v>201511.64</v>
      </c>
      <c r="J23" s="9">
        <v>11214.71</v>
      </c>
      <c r="K23" s="9">
        <f>SUM(L23:N23)</f>
        <v>1760218.62</v>
      </c>
      <c r="L23" s="9">
        <f>SUM(H23-D23)</f>
        <v>1646519.77</v>
      </c>
      <c r="M23" s="9">
        <f>SUM(I23-E23)</f>
        <v>107016.61000000002</v>
      </c>
      <c r="N23" s="9">
        <f>SUM(J23-F23)</f>
        <v>6682.239999999999</v>
      </c>
      <c r="O23" s="10">
        <f>SUM(G23/C23)*100</f>
        <v>235.9246439027446</v>
      </c>
    </row>
    <row r="24" spans="1:15" s="1" customFormat="1" ht="54.75" customHeight="1" outlineLevel="6">
      <c r="A24" s="30" t="s">
        <v>270</v>
      </c>
      <c r="B24" s="31" t="s">
        <v>271</v>
      </c>
      <c r="C24" s="9">
        <f t="shared" si="6"/>
        <v>399123.16</v>
      </c>
      <c r="D24" s="9"/>
      <c r="E24" s="9">
        <v>379166.99</v>
      </c>
      <c r="F24" s="9">
        <v>19956.17</v>
      </c>
      <c r="G24" s="9">
        <f t="shared" si="7"/>
        <v>0</v>
      </c>
      <c r="H24" s="9"/>
      <c r="I24" s="9"/>
      <c r="J24" s="9"/>
      <c r="K24" s="9">
        <f t="shared" si="8"/>
        <v>-399123.16</v>
      </c>
      <c r="L24" s="9">
        <f t="shared" si="9"/>
        <v>0</v>
      </c>
      <c r="M24" s="9">
        <f t="shared" si="9"/>
        <v>-379166.99</v>
      </c>
      <c r="N24" s="9">
        <f t="shared" si="9"/>
        <v>-19956.17</v>
      </c>
      <c r="O24" s="10">
        <f>SUM(G24/C24)*100</f>
        <v>0</v>
      </c>
    </row>
    <row r="25" spans="1:15" s="1" customFormat="1" ht="94.5" outlineLevel="4">
      <c r="A25" s="30" t="s">
        <v>451</v>
      </c>
      <c r="B25" s="31" t="s">
        <v>452</v>
      </c>
      <c r="C25" s="9">
        <f>SUM(D25:F25)</f>
        <v>371236.4</v>
      </c>
      <c r="D25" s="9"/>
      <c r="E25" s="9">
        <v>352674.58</v>
      </c>
      <c r="F25" s="9">
        <v>18561.82</v>
      </c>
      <c r="G25" s="9">
        <f>SUM(H25:J25)</f>
        <v>0</v>
      </c>
      <c r="H25" s="9"/>
      <c r="I25" s="9"/>
      <c r="J25" s="9"/>
      <c r="K25" s="9">
        <f>SUM(L25:N25)</f>
        <v>-371236.4</v>
      </c>
      <c r="L25" s="9">
        <f>SUM(H25-D25)</f>
        <v>0</v>
      </c>
      <c r="M25" s="9">
        <f>SUM(I25-E25)</f>
        <v>-352674.58</v>
      </c>
      <c r="N25" s="9">
        <f>SUM(J25-F25)</f>
        <v>-18561.82</v>
      </c>
      <c r="O25" s="10">
        <f t="shared" si="1"/>
        <v>0</v>
      </c>
    </row>
    <row r="26" spans="1:15" s="1" customFormat="1" ht="31.5" outlineLevel="4">
      <c r="A26" s="32" t="s">
        <v>320</v>
      </c>
      <c r="B26" s="33" t="s">
        <v>321</v>
      </c>
      <c r="C26" s="5">
        <f aca="true" t="shared" si="10" ref="C26:N26">SUM(C27)</f>
        <v>1858861.18</v>
      </c>
      <c r="D26" s="5">
        <f t="shared" si="10"/>
        <v>1840086.74</v>
      </c>
      <c r="E26" s="5">
        <f t="shared" si="10"/>
        <v>18586.69</v>
      </c>
      <c r="F26" s="5">
        <f t="shared" si="10"/>
        <v>187.75</v>
      </c>
      <c r="G26" s="5">
        <f t="shared" si="10"/>
        <v>1556570.38</v>
      </c>
      <c r="H26" s="5">
        <f t="shared" si="10"/>
        <v>1540849.03</v>
      </c>
      <c r="I26" s="5">
        <f t="shared" si="10"/>
        <v>15564.14</v>
      </c>
      <c r="J26" s="5">
        <f t="shared" si="10"/>
        <v>157.21</v>
      </c>
      <c r="K26" s="5">
        <f t="shared" si="10"/>
        <v>-302290.79999999993</v>
      </c>
      <c r="L26" s="5">
        <f t="shared" si="10"/>
        <v>-299237.70999999996</v>
      </c>
      <c r="M26" s="5">
        <f t="shared" si="10"/>
        <v>-3022.5499999999993</v>
      </c>
      <c r="N26" s="5">
        <f t="shared" si="10"/>
        <v>-30.539999999999992</v>
      </c>
      <c r="O26" s="10">
        <f t="shared" si="1"/>
        <v>83.73784964404926</v>
      </c>
    </row>
    <row r="27" spans="1:15" s="1" customFormat="1" ht="94.5" outlineLevel="4">
      <c r="A27" s="30" t="s">
        <v>322</v>
      </c>
      <c r="B27" s="31" t="s">
        <v>323</v>
      </c>
      <c r="C27" s="9">
        <f>SUM(D27:F27)</f>
        <v>1858861.18</v>
      </c>
      <c r="D27" s="9">
        <v>1840086.74</v>
      </c>
      <c r="E27" s="9">
        <v>18586.69</v>
      </c>
      <c r="F27" s="9">
        <v>187.75</v>
      </c>
      <c r="G27" s="9">
        <f>SUM(H27:J27)</f>
        <v>1556570.38</v>
      </c>
      <c r="H27" s="9">
        <v>1540849.03</v>
      </c>
      <c r="I27" s="9">
        <v>15564.14</v>
      </c>
      <c r="J27" s="9">
        <v>157.21</v>
      </c>
      <c r="K27" s="9">
        <f>SUM(L27:N27)</f>
        <v>-302290.79999999993</v>
      </c>
      <c r="L27" s="9">
        <f>SUM(H27-D27)</f>
        <v>-299237.70999999996</v>
      </c>
      <c r="M27" s="9">
        <f>SUM(I27-E27)</f>
        <v>-3022.5499999999993</v>
      </c>
      <c r="N27" s="9">
        <f>SUM(J27-F27)</f>
        <v>-30.539999999999992</v>
      </c>
      <c r="O27" s="10">
        <f t="shared" si="1"/>
        <v>83.73784964404926</v>
      </c>
    </row>
    <row r="28" spans="1:15" s="1" customFormat="1" ht="31.5" outlineLevel="4">
      <c r="A28" s="32" t="s">
        <v>371</v>
      </c>
      <c r="B28" s="33" t="s">
        <v>369</v>
      </c>
      <c r="C28" s="5">
        <f>SUM(D28:F28)</f>
        <v>2261214.4000000004</v>
      </c>
      <c r="D28" s="5">
        <f>SUM(D29)</f>
        <v>2081900</v>
      </c>
      <c r="E28" s="5">
        <f>SUM(E29)</f>
        <v>156702.2</v>
      </c>
      <c r="F28" s="5">
        <f>SUM(F29)</f>
        <v>22612.2</v>
      </c>
      <c r="G28" s="5">
        <f>SUM(H28:J28)</f>
        <v>0</v>
      </c>
      <c r="H28" s="5">
        <f aca="true" t="shared" si="11" ref="H28:N28">SUM(H29)</f>
        <v>0</v>
      </c>
      <c r="I28" s="5">
        <f t="shared" si="11"/>
        <v>0</v>
      </c>
      <c r="J28" s="5">
        <f t="shared" si="11"/>
        <v>0</v>
      </c>
      <c r="K28" s="5">
        <f t="shared" si="11"/>
        <v>-2261214.4000000004</v>
      </c>
      <c r="L28" s="5">
        <f t="shared" si="11"/>
        <v>-2081900</v>
      </c>
      <c r="M28" s="5">
        <f t="shared" si="11"/>
        <v>-156702.2</v>
      </c>
      <c r="N28" s="5">
        <f t="shared" si="11"/>
        <v>-22612.2</v>
      </c>
      <c r="O28" s="10">
        <f>SUM(G28/C28)*100</f>
        <v>0</v>
      </c>
    </row>
    <row r="29" spans="1:15" s="1" customFormat="1" ht="63" outlineLevel="4">
      <c r="A29" s="41" t="s">
        <v>372</v>
      </c>
      <c r="B29" s="34" t="s">
        <v>370</v>
      </c>
      <c r="C29" s="9">
        <f>SUM(D29:F29)</f>
        <v>2261214.4000000004</v>
      </c>
      <c r="D29" s="9">
        <v>2081900</v>
      </c>
      <c r="E29" s="9">
        <v>156702.2</v>
      </c>
      <c r="F29" s="9">
        <v>22612.2</v>
      </c>
      <c r="G29" s="9">
        <f>SUM(H29:J29)</f>
        <v>0</v>
      </c>
      <c r="H29" s="9"/>
      <c r="I29" s="9"/>
      <c r="J29" s="9"/>
      <c r="K29" s="9">
        <f>SUM(L29:N29)</f>
        <v>-2261214.4000000004</v>
      </c>
      <c r="L29" s="9">
        <f>SUM(H29-D29)</f>
        <v>-2081900</v>
      </c>
      <c r="M29" s="9">
        <f>SUM(I29-E29)</f>
        <v>-156702.2</v>
      </c>
      <c r="N29" s="9">
        <f>SUM(J29-F29)</f>
        <v>-22612.2</v>
      </c>
      <c r="O29" s="10">
        <f>SUM(G29/C29)*100</f>
        <v>0</v>
      </c>
    </row>
    <row r="30" spans="1:15" s="1" customFormat="1" ht="31.5" outlineLevel="4">
      <c r="A30" s="32" t="s">
        <v>324</v>
      </c>
      <c r="B30" s="33" t="s">
        <v>325</v>
      </c>
      <c r="C30" s="5">
        <f>SUM(C31)</f>
        <v>0</v>
      </c>
      <c r="D30" s="5">
        <f aca="true" t="shared" si="12" ref="D30:N30">SUM(D31)</f>
        <v>0</v>
      </c>
      <c r="E30" s="5">
        <f t="shared" si="12"/>
        <v>0</v>
      </c>
      <c r="F30" s="5">
        <f t="shared" si="12"/>
        <v>0</v>
      </c>
      <c r="G30" s="5">
        <f t="shared" si="12"/>
        <v>1870206.2199999997</v>
      </c>
      <c r="H30" s="5">
        <f t="shared" si="12"/>
        <v>1851317.14</v>
      </c>
      <c r="I30" s="5">
        <f t="shared" si="12"/>
        <v>18700.16</v>
      </c>
      <c r="J30" s="5">
        <f t="shared" si="12"/>
        <v>188.92</v>
      </c>
      <c r="K30" s="5">
        <f t="shared" si="12"/>
        <v>1870206.2199999997</v>
      </c>
      <c r="L30" s="5">
        <f t="shared" si="12"/>
        <v>1851317.14</v>
      </c>
      <c r="M30" s="5">
        <f t="shared" si="12"/>
        <v>18700.16</v>
      </c>
      <c r="N30" s="5">
        <f t="shared" si="12"/>
        <v>188.92</v>
      </c>
      <c r="O30" s="6" t="e">
        <f t="shared" si="1"/>
        <v>#DIV/0!</v>
      </c>
    </row>
    <row r="31" spans="1:15" s="1" customFormat="1" ht="63" outlineLevel="4">
      <c r="A31" s="41" t="s">
        <v>326</v>
      </c>
      <c r="B31" s="42" t="s">
        <v>327</v>
      </c>
      <c r="C31" s="9">
        <f>SUM(D31:F31)</f>
        <v>0</v>
      </c>
      <c r="D31" s="9"/>
      <c r="E31" s="9"/>
      <c r="F31" s="9"/>
      <c r="G31" s="9">
        <f>SUM(H31:J31)</f>
        <v>1870206.2199999997</v>
      </c>
      <c r="H31" s="9">
        <v>1851317.14</v>
      </c>
      <c r="I31" s="9">
        <v>18700.16</v>
      </c>
      <c r="J31" s="9">
        <v>188.92</v>
      </c>
      <c r="K31" s="9">
        <f>SUM(L31:N31)</f>
        <v>1870206.2199999997</v>
      </c>
      <c r="L31" s="9">
        <f>SUM(H31-D31)</f>
        <v>1851317.14</v>
      </c>
      <c r="M31" s="9">
        <f>SUM(I31-E31)</f>
        <v>18700.16</v>
      </c>
      <c r="N31" s="9">
        <f>SUM(J31-F31)</f>
        <v>188.92</v>
      </c>
      <c r="O31" s="10" t="e">
        <f t="shared" si="1"/>
        <v>#DIV/0!</v>
      </c>
    </row>
    <row r="32" spans="1:15" s="1" customFormat="1" ht="34.5" customHeight="1" outlineLevel="2">
      <c r="A32" s="3" t="s">
        <v>37</v>
      </c>
      <c r="B32" s="4" t="s">
        <v>38</v>
      </c>
      <c r="C32" s="5">
        <f>SUM(C33)</f>
        <v>5643395.33</v>
      </c>
      <c r="D32" s="5">
        <f aca="true" t="shared" si="13" ref="D32:N32">SUM(D33)</f>
        <v>0</v>
      </c>
      <c r="E32" s="5">
        <f t="shared" si="13"/>
        <v>788550.8999999999</v>
      </c>
      <c r="F32" s="5">
        <f t="shared" si="13"/>
        <v>4854844.43</v>
      </c>
      <c r="G32" s="5">
        <f>SUM(G33)</f>
        <v>6826854.649999999</v>
      </c>
      <c r="H32" s="5">
        <f t="shared" si="13"/>
        <v>0</v>
      </c>
      <c r="I32" s="5">
        <f t="shared" si="13"/>
        <v>823147.5</v>
      </c>
      <c r="J32" s="5">
        <f t="shared" si="13"/>
        <v>6003707.149999999</v>
      </c>
      <c r="K32" s="5">
        <f>SUM(K33)</f>
        <v>1183459.3199999998</v>
      </c>
      <c r="L32" s="5">
        <f t="shared" si="13"/>
        <v>0</v>
      </c>
      <c r="M32" s="5">
        <f t="shared" si="13"/>
        <v>34596.600000000064</v>
      </c>
      <c r="N32" s="5">
        <f t="shared" si="13"/>
        <v>1148862.7199999997</v>
      </c>
      <c r="O32" s="6">
        <f t="shared" si="1"/>
        <v>120.97069673125308</v>
      </c>
    </row>
    <row r="33" spans="1:15" s="1" customFormat="1" ht="33.75" customHeight="1" outlineLevel="4">
      <c r="A33" s="7" t="s">
        <v>39</v>
      </c>
      <c r="B33" s="8" t="s">
        <v>40</v>
      </c>
      <c r="C33" s="9">
        <f>SUM(C34:C38)</f>
        <v>5643395.33</v>
      </c>
      <c r="D33" s="9">
        <f>SUM(D34:D38)</f>
        <v>0</v>
      </c>
      <c r="E33" s="9">
        <f>SUM(E34:E38)</f>
        <v>788550.8999999999</v>
      </c>
      <c r="F33" s="9">
        <f>SUM(F34:F38)</f>
        <v>4854844.43</v>
      </c>
      <c r="G33" s="9">
        <f aca="true" t="shared" si="14" ref="G33:N33">SUM(G34:G38)</f>
        <v>6826854.649999999</v>
      </c>
      <c r="H33" s="9">
        <f t="shared" si="14"/>
        <v>0</v>
      </c>
      <c r="I33" s="9">
        <f t="shared" si="14"/>
        <v>823147.5</v>
      </c>
      <c r="J33" s="9">
        <f t="shared" si="14"/>
        <v>6003707.149999999</v>
      </c>
      <c r="K33" s="9">
        <f t="shared" si="14"/>
        <v>1183459.3199999998</v>
      </c>
      <c r="L33" s="9">
        <f t="shared" si="14"/>
        <v>0</v>
      </c>
      <c r="M33" s="9">
        <f t="shared" si="14"/>
        <v>34596.600000000064</v>
      </c>
      <c r="N33" s="9">
        <f t="shared" si="14"/>
        <v>1148862.7199999997</v>
      </c>
      <c r="O33" s="10">
        <f t="shared" si="1"/>
        <v>120.97069673125308</v>
      </c>
    </row>
    <row r="34" spans="1:15" s="1" customFormat="1" ht="48" customHeight="1" outlineLevel="6">
      <c r="A34" s="7" t="s">
        <v>41</v>
      </c>
      <c r="B34" s="8" t="s">
        <v>42</v>
      </c>
      <c r="C34" s="9">
        <f>SUM(D34:F34)</f>
        <v>4768740.08</v>
      </c>
      <c r="D34" s="9"/>
      <c r="E34" s="9"/>
      <c r="F34" s="9">
        <v>4768740.08</v>
      </c>
      <c r="G34" s="9">
        <f>SUM(H34:J34)</f>
        <v>5660533.26</v>
      </c>
      <c r="H34" s="9"/>
      <c r="I34" s="9"/>
      <c r="J34" s="9">
        <v>5660533.26</v>
      </c>
      <c r="K34" s="9">
        <f>SUM(L34:N34)</f>
        <v>891793.1799999997</v>
      </c>
      <c r="L34" s="9">
        <f aca="true" t="shared" si="15" ref="L34:N38">SUM(H34-D34)</f>
        <v>0</v>
      </c>
      <c r="M34" s="9">
        <f t="shared" si="15"/>
        <v>0</v>
      </c>
      <c r="N34" s="9">
        <f t="shared" si="15"/>
        <v>891793.1799999997</v>
      </c>
      <c r="O34" s="10">
        <f t="shared" si="1"/>
        <v>118.70081331838911</v>
      </c>
    </row>
    <row r="35" spans="1:15" s="1" customFormat="1" ht="110.25" customHeight="1" outlineLevel="6">
      <c r="A35" s="7" t="s">
        <v>43</v>
      </c>
      <c r="B35" s="11" t="s">
        <v>44</v>
      </c>
      <c r="C35" s="9">
        <f>SUM(D35:F35)</f>
        <v>177861.08</v>
      </c>
      <c r="D35" s="9"/>
      <c r="E35" s="9">
        <v>177861.08</v>
      </c>
      <c r="F35" s="9"/>
      <c r="G35" s="9">
        <f>SUM(H35:J35)</f>
        <v>378271.81</v>
      </c>
      <c r="H35" s="9"/>
      <c r="I35" s="9">
        <v>378271.81</v>
      </c>
      <c r="J35" s="9"/>
      <c r="K35" s="9">
        <f>SUM(L35:N35)</f>
        <v>200410.73</v>
      </c>
      <c r="L35" s="9">
        <f t="shared" si="15"/>
        <v>0</v>
      </c>
      <c r="M35" s="9">
        <f t="shared" si="15"/>
        <v>200410.73</v>
      </c>
      <c r="N35" s="9">
        <f t="shared" si="15"/>
        <v>0</v>
      </c>
      <c r="O35" s="10">
        <f t="shared" si="1"/>
        <v>212.678237419901</v>
      </c>
    </row>
    <row r="36" spans="1:15" s="1" customFormat="1" ht="114" customHeight="1" outlineLevel="6">
      <c r="A36" s="7" t="s">
        <v>45</v>
      </c>
      <c r="B36" s="11" t="s">
        <v>46</v>
      </c>
      <c r="C36" s="9">
        <f>SUM(D36:F36)</f>
        <v>610689.82</v>
      </c>
      <c r="D36" s="9"/>
      <c r="E36" s="9">
        <v>610689.82</v>
      </c>
      <c r="F36" s="9"/>
      <c r="G36" s="9">
        <f>SUM(H36:J36)</f>
        <v>444875.69</v>
      </c>
      <c r="H36" s="9"/>
      <c r="I36" s="9">
        <v>444875.69</v>
      </c>
      <c r="J36" s="9"/>
      <c r="K36" s="9">
        <f>SUM(L36:N36)</f>
        <v>-165814.12999999995</v>
      </c>
      <c r="L36" s="9">
        <f t="shared" si="15"/>
        <v>0</v>
      </c>
      <c r="M36" s="9">
        <f t="shared" si="15"/>
        <v>-165814.12999999995</v>
      </c>
      <c r="N36" s="9">
        <f t="shared" si="15"/>
        <v>0</v>
      </c>
      <c r="O36" s="10">
        <f t="shared" si="1"/>
        <v>72.84806057517056</v>
      </c>
    </row>
    <row r="37" spans="1:15" s="1" customFormat="1" ht="95.25" customHeight="1" outlineLevel="6">
      <c r="A37" s="12" t="s">
        <v>47</v>
      </c>
      <c r="B37" s="13" t="s">
        <v>48</v>
      </c>
      <c r="C37" s="9">
        <f>SUM(D37:F37)</f>
        <v>54594.5</v>
      </c>
      <c r="D37" s="9"/>
      <c r="E37" s="9"/>
      <c r="F37" s="9">
        <v>54594.5</v>
      </c>
      <c r="G37" s="9">
        <f>SUM(H37:J37)</f>
        <v>321366.21</v>
      </c>
      <c r="H37" s="9"/>
      <c r="I37" s="9"/>
      <c r="J37" s="9">
        <v>321366.21</v>
      </c>
      <c r="K37" s="9">
        <f>SUM(L37:N37)</f>
        <v>266771.71</v>
      </c>
      <c r="L37" s="9">
        <f t="shared" si="15"/>
        <v>0</v>
      </c>
      <c r="M37" s="9">
        <f t="shared" si="15"/>
        <v>0</v>
      </c>
      <c r="N37" s="9">
        <f t="shared" si="15"/>
        <v>266771.71</v>
      </c>
      <c r="O37" s="10">
        <f t="shared" si="1"/>
        <v>588.642097647199</v>
      </c>
    </row>
    <row r="38" spans="1:15" s="1" customFormat="1" ht="90.75" customHeight="1" outlineLevel="6">
      <c r="A38" s="12" t="s">
        <v>49</v>
      </c>
      <c r="B38" s="13" t="s">
        <v>50</v>
      </c>
      <c r="C38" s="9">
        <f>SUM(D38:F38)</f>
        <v>31509.85</v>
      </c>
      <c r="D38" s="9"/>
      <c r="E38" s="9"/>
      <c r="F38" s="9">
        <v>31509.85</v>
      </c>
      <c r="G38" s="9">
        <f>SUM(H38:J38)</f>
        <v>21807.68</v>
      </c>
      <c r="H38" s="9"/>
      <c r="I38" s="9"/>
      <c r="J38" s="9">
        <v>21807.68</v>
      </c>
      <c r="K38" s="9">
        <f>SUM(L38:N38)</f>
        <v>-9702.169999999998</v>
      </c>
      <c r="L38" s="9">
        <f t="shared" si="15"/>
        <v>0</v>
      </c>
      <c r="M38" s="9">
        <f t="shared" si="15"/>
        <v>0</v>
      </c>
      <c r="N38" s="9">
        <f t="shared" si="15"/>
        <v>-9702.169999999998</v>
      </c>
      <c r="O38" s="10">
        <f t="shared" si="1"/>
        <v>69.20908858658483</v>
      </c>
    </row>
    <row r="39" spans="1:15" s="1" customFormat="1" ht="32.25" customHeight="1" outlineLevel="2">
      <c r="A39" s="3" t="s">
        <v>51</v>
      </c>
      <c r="B39" s="4" t="s">
        <v>52</v>
      </c>
      <c r="C39" s="5">
        <f>SUM(C40)</f>
        <v>953349.11</v>
      </c>
      <c r="D39" s="5">
        <f aca="true" t="shared" si="16" ref="D39:J39">SUM(D40)</f>
        <v>0</v>
      </c>
      <c r="E39" s="5">
        <f t="shared" si="16"/>
        <v>291930.43</v>
      </c>
      <c r="F39" s="5">
        <f t="shared" si="16"/>
        <v>661418.6799999999</v>
      </c>
      <c r="G39" s="5">
        <f t="shared" si="16"/>
        <v>987508.34</v>
      </c>
      <c r="H39" s="5">
        <f t="shared" si="16"/>
        <v>0</v>
      </c>
      <c r="I39" s="5">
        <f t="shared" si="16"/>
        <v>330330</v>
      </c>
      <c r="J39" s="5">
        <f t="shared" si="16"/>
        <v>657178.34</v>
      </c>
      <c r="K39" s="5">
        <f>SUM(K40)</f>
        <v>34159.229999999996</v>
      </c>
      <c r="L39" s="5">
        <f>SUM(L40)</f>
        <v>0</v>
      </c>
      <c r="M39" s="5">
        <f>SUM(M40)</f>
        <v>38399.57000000001</v>
      </c>
      <c r="N39" s="5">
        <f>SUM(N40)</f>
        <v>-4240.340000000011</v>
      </c>
      <c r="O39" s="6">
        <f t="shared" si="1"/>
        <v>103.58307671782481</v>
      </c>
    </row>
    <row r="40" spans="1:15" s="1" customFormat="1" ht="33" customHeight="1" outlineLevel="4">
      <c r="A40" s="7" t="s">
        <v>53</v>
      </c>
      <c r="B40" s="8" t="s">
        <v>54</v>
      </c>
      <c r="C40" s="9">
        <f>SUM(C41:C45)</f>
        <v>953349.11</v>
      </c>
      <c r="D40" s="9">
        <f aca="true" t="shared" si="17" ref="D40:N40">SUM(D41:D45)</f>
        <v>0</v>
      </c>
      <c r="E40" s="9">
        <f t="shared" si="17"/>
        <v>291930.43</v>
      </c>
      <c r="F40" s="9">
        <f t="shared" si="17"/>
        <v>661418.6799999999</v>
      </c>
      <c r="G40" s="9">
        <f t="shared" si="17"/>
        <v>987508.34</v>
      </c>
      <c r="H40" s="9">
        <f t="shared" si="17"/>
        <v>0</v>
      </c>
      <c r="I40" s="9">
        <f t="shared" si="17"/>
        <v>330330</v>
      </c>
      <c r="J40" s="9">
        <f t="shared" si="17"/>
        <v>657178.34</v>
      </c>
      <c r="K40" s="9">
        <f t="shared" si="17"/>
        <v>34159.229999999996</v>
      </c>
      <c r="L40" s="9">
        <f t="shared" si="17"/>
        <v>0</v>
      </c>
      <c r="M40" s="9">
        <f t="shared" si="17"/>
        <v>38399.57000000001</v>
      </c>
      <c r="N40" s="9">
        <f t="shared" si="17"/>
        <v>-4240.340000000011</v>
      </c>
      <c r="O40" s="10">
        <f t="shared" si="1"/>
        <v>103.58307671782481</v>
      </c>
    </row>
    <row r="41" spans="1:15" s="1" customFormat="1" ht="33.75" customHeight="1" outlineLevel="6">
      <c r="A41" s="7" t="s">
        <v>55</v>
      </c>
      <c r="B41" s="8" t="s">
        <v>56</v>
      </c>
      <c r="C41" s="9">
        <f>SUM(D41:F41)</f>
        <v>449769.11</v>
      </c>
      <c r="D41" s="9"/>
      <c r="E41" s="9"/>
      <c r="F41" s="9">
        <v>449769.11</v>
      </c>
      <c r="G41" s="9">
        <f>SUM(H41:J41)</f>
        <v>368816.04</v>
      </c>
      <c r="H41" s="9"/>
      <c r="I41" s="9"/>
      <c r="J41" s="9">
        <v>368816.04</v>
      </c>
      <c r="K41" s="9">
        <f>SUM(L41:N41)</f>
        <v>-80953.07</v>
      </c>
      <c r="L41" s="9">
        <f aca="true" t="shared" si="18" ref="L41:N45">SUM(H41-D41)</f>
        <v>0</v>
      </c>
      <c r="M41" s="9">
        <f t="shared" si="18"/>
        <v>0</v>
      </c>
      <c r="N41" s="9">
        <f t="shared" si="18"/>
        <v>-80953.07</v>
      </c>
      <c r="O41" s="10">
        <f t="shared" si="1"/>
        <v>82.00119390146646</v>
      </c>
    </row>
    <row r="42" spans="1:15" s="1" customFormat="1" ht="26.25" customHeight="1" outlineLevel="6">
      <c r="A42" s="30" t="s">
        <v>353</v>
      </c>
      <c r="B42" s="34" t="s">
        <v>354</v>
      </c>
      <c r="C42" s="9">
        <f>SUM(D42:F42)</f>
        <v>0</v>
      </c>
      <c r="D42" s="9"/>
      <c r="E42" s="9"/>
      <c r="F42" s="9"/>
      <c r="G42" s="9">
        <f>SUM(H42:J42)</f>
        <v>20795.3</v>
      </c>
      <c r="H42" s="9"/>
      <c r="I42" s="9"/>
      <c r="J42" s="9">
        <v>20795.3</v>
      </c>
      <c r="K42" s="9">
        <f>SUM(L42:N42)</f>
        <v>20795.3</v>
      </c>
      <c r="L42" s="9">
        <f t="shared" si="18"/>
        <v>0</v>
      </c>
      <c r="M42" s="9">
        <f t="shared" si="18"/>
        <v>0</v>
      </c>
      <c r="N42" s="9">
        <f t="shared" si="18"/>
        <v>20795.3</v>
      </c>
      <c r="O42" s="10" t="e">
        <f t="shared" si="1"/>
        <v>#DIV/0!</v>
      </c>
    </row>
    <row r="43" spans="1:15" s="1" customFormat="1" ht="63" outlineLevel="6">
      <c r="A43" s="30" t="s">
        <v>398</v>
      </c>
      <c r="B43" s="34" t="s">
        <v>399</v>
      </c>
      <c r="C43" s="9">
        <f>SUM(D43:F43)</f>
        <v>0</v>
      </c>
      <c r="D43" s="9"/>
      <c r="E43" s="9"/>
      <c r="F43" s="9"/>
      <c r="G43" s="9">
        <f>SUM(H43:J43)</f>
        <v>46500</v>
      </c>
      <c r="H43" s="9"/>
      <c r="I43" s="9"/>
      <c r="J43" s="9">
        <v>46500</v>
      </c>
      <c r="K43" s="9">
        <f>SUM(L43:N43)</f>
        <v>46500</v>
      </c>
      <c r="L43" s="9">
        <f aca="true" t="shared" si="19" ref="L43:N44">SUM(H43-D43)</f>
        <v>0</v>
      </c>
      <c r="M43" s="9">
        <f t="shared" si="19"/>
        <v>0</v>
      </c>
      <c r="N43" s="9">
        <f t="shared" si="19"/>
        <v>46500</v>
      </c>
      <c r="O43" s="10" t="e">
        <f t="shared" si="1"/>
        <v>#DIV/0!</v>
      </c>
    </row>
    <row r="44" spans="1:15" s="1" customFormat="1" ht="63" outlineLevel="6">
      <c r="A44" s="30" t="s">
        <v>400</v>
      </c>
      <c r="B44" s="31" t="s">
        <v>401</v>
      </c>
      <c r="C44" s="9">
        <f>SUM(D44:F44)</f>
        <v>0</v>
      </c>
      <c r="D44" s="9"/>
      <c r="E44" s="9"/>
      <c r="F44" s="9"/>
      <c r="G44" s="9">
        <f>SUM(H44:J44)</f>
        <v>25410</v>
      </c>
      <c r="H44" s="9"/>
      <c r="I44" s="9">
        <v>25410</v>
      </c>
      <c r="J44" s="9"/>
      <c r="K44" s="9">
        <f>SUM(L44:N44)</f>
        <v>25410</v>
      </c>
      <c r="L44" s="9">
        <f t="shared" si="19"/>
        <v>0</v>
      </c>
      <c r="M44" s="9">
        <f t="shared" si="19"/>
        <v>25410</v>
      </c>
      <c r="N44" s="9">
        <f t="shared" si="19"/>
        <v>0</v>
      </c>
      <c r="O44" s="10" t="e">
        <f t="shared" si="1"/>
        <v>#DIV/0!</v>
      </c>
    </row>
    <row r="45" spans="1:15" s="1" customFormat="1" ht="47.25" outlineLevel="6">
      <c r="A45" s="30" t="s">
        <v>356</v>
      </c>
      <c r="B45" s="34" t="s">
        <v>355</v>
      </c>
      <c r="C45" s="9">
        <f>SUM(D45:F45)</f>
        <v>503580</v>
      </c>
      <c r="D45" s="9"/>
      <c r="E45" s="9">
        <v>291930.43</v>
      </c>
      <c r="F45" s="9">
        <v>211649.57</v>
      </c>
      <c r="G45" s="9">
        <f>SUM(H45:J45)</f>
        <v>525987</v>
      </c>
      <c r="H45" s="9"/>
      <c r="I45" s="9">
        <v>304920</v>
      </c>
      <c r="J45" s="9">
        <v>221067</v>
      </c>
      <c r="K45" s="9">
        <f>SUM(L45:N45)</f>
        <v>22407</v>
      </c>
      <c r="L45" s="9">
        <f t="shared" si="18"/>
        <v>0</v>
      </c>
      <c r="M45" s="9">
        <f t="shared" si="18"/>
        <v>12989.570000000007</v>
      </c>
      <c r="N45" s="9">
        <f t="shared" si="18"/>
        <v>9417.429999999993</v>
      </c>
      <c r="O45" s="10">
        <f t="shared" si="1"/>
        <v>104.44954128440367</v>
      </c>
    </row>
    <row r="46" spans="1:15" s="1" customFormat="1" ht="79.5" customHeight="1" outlineLevel="2">
      <c r="A46" s="3" t="s">
        <v>57</v>
      </c>
      <c r="B46" s="4" t="s">
        <v>58</v>
      </c>
      <c r="C46" s="5">
        <f>SUM(C47)</f>
        <v>2018120.78</v>
      </c>
      <c r="D46" s="5">
        <f aca="true" t="shared" si="20" ref="D46:N46">SUM(D47)</f>
        <v>0</v>
      </c>
      <c r="E46" s="5">
        <f t="shared" si="20"/>
        <v>0</v>
      </c>
      <c r="F46" s="5">
        <f t="shared" si="20"/>
        <v>2018120.78</v>
      </c>
      <c r="G46" s="5">
        <f>SUM(G47)</f>
        <v>3013236.58</v>
      </c>
      <c r="H46" s="5">
        <f t="shared" si="20"/>
        <v>0</v>
      </c>
      <c r="I46" s="5">
        <f t="shared" si="20"/>
        <v>0</v>
      </c>
      <c r="J46" s="5">
        <f t="shared" si="20"/>
        <v>3013236.58</v>
      </c>
      <c r="K46" s="5">
        <f>SUM(K47)</f>
        <v>995115.7999999998</v>
      </c>
      <c r="L46" s="5">
        <f t="shared" si="20"/>
        <v>0</v>
      </c>
      <c r="M46" s="5">
        <f t="shared" si="20"/>
        <v>0</v>
      </c>
      <c r="N46" s="5">
        <f t="shared" si="20"/>
        <v>995115.7999999998</v>
      </c>
      <c r="O46" s="6">
        <f t="shared" si="1"/>
        <v>149.30903094907927</v>
      </c>
    </row>
    <row r="47" spans="1:15" s="1" customFormat="1" ht="51" customHeight="1" outlineLevel="4">
      <c r="A47" s="7" t="s">
        <v>59</v>
      </c>
      <c r="B47" s="8" t="s">
        <v>60</v>
      </c>
      <c r="C47" s="9">
        <f>SUM(C48+C49)</f>
        <v>2018120.78</v>
      </c>
      <c r="D47" s="9">
        <f>SUM(D48+D49)</f>
        <v>0</v>
      </c>
      <c r="E47" s="9">
        <f>SUM(E48+E49)</f>
        <v>0</v>
      </c>
      <c r="F47" s="9">
        <f>SUM(F48+F49)</f>
        <v>2018120.78</v>
      </c>
      <c r="G47" s="9">
        <f aca="true" t="shared" si="21" ref="G47:N47">SUM(G48+G49)</f>
        <v>3013236.58</v>
      </c>
      <c r="H47" s="9">
        <f t="shared" si="21"/>
        <v>0</v>
      </c>
      <c r="I47" s="9">
        <f t="shared" si="21"/>
        <v>0</v>
      </c>
      <c r="J47" s="9">
        <f t="shared" si="21"/>
        <v>3013236.58</v>
      </c>
      <c r="K47" s="9">
        <f t="shared" si="21"/>
        <v>995115.7999999998</v>
      </c>
      <c r="L47" s="9">
        <f t="shared" si="21"/>
        <v>0</v>
      </c>
      <c r="M47" s="9">
        <f t="shared" si="21"/>
        <v>0</v>
      </c>
      <c r="N47" s="9">
        <f t="shared" si="21"/>
        <v>995115.7999999998</v>
      </c>
      <c r="O47" s="10">
        <f t="shared" si="1"/>
        <v>149.30903094907927</v>
      </c>
    </row>
    <row r="48" spans="1:15" s="1" customFormat="1" ht="46.5" customHeight="1" outlineLevel="6">
      <c r="A48" s="7" t="s">
        <v>61</v>
      </c>
      <c r="B48" s="8" t="s">
        <v>62</v>
      </c>
      <c r="C48" s="9">
        <f>SUM(D48:F48)</f>
        <v>1039179</v>
      </c>
      <c r="D48" s="9"/>
      <c r="E48" s="9"/>
      <c r="F48" s="9">
        <v>1039179</v>
      </c>
      <c r="G48" s="9">
        <f>SUM(H48:J48)</f>
        <v>1338685.7</v>
      </c>
      <c r="H48" s="9"/>
      <c r="I48" s="9"/>
      <c r="J48" s="9">
        <v>1338685.7</v>
      </c>
      <c r="K48" s="9">
        <f>SUM(L48:N48)</f>
        <v>299506.69999999995</v>
      </c>
      <c r="L48" s="9">
        <f aca="true" t="shared" si="22" ref="L48:N49">SUM(H48-D48)</f>
        <v>0</v>
      </c>
      <c r="M48" s="9">
        <f t="shared" si="22"/>
        <v>0</v>
      </c>
      <c r="N48" s="9">
        <f t="shared" si="22"/>
        <v>299506.69999999995</v>
      </c>
      <c r="O48" s="10">
        <f t="shared" si="1"/>
        <v>128.8214734901302</v>
      </c>
    </row>
    <row r="49" spans="1:15" s="1" customFormat="1" ht="46.5" customHeight="1" outlineLevel="6">
      <c r="A49" s="7" t="s">
        <v>63</v>
      </c>
      <c r="B49" s="11" t="s">
        <v>64</v>
      </c>
      <c r="C49" s="9">
        <f>SUM(D49:F49)</f>
        <v>978941.78</v>
      </c>
      <c r="D49" s="9"/>
      <c r="E49" s="9"/>
      <c r="F49" s="9">
        <v>978941.78</v>
      </c>
      <c r="G49" s="9">
        <f>SUM(H49:J49)</f>
        <v>1674550.88</v>
      </c>
      <c r="H49" s="9"/>
      <c r="I49" s="9"/>
      <c r="J49" s="9">
        <v>1674550.88</v>
      </c>
      <c r="K49" s="9">
        <f>SUM(L49:N49)</f>
        <v>695609.0999999999</v>
      </c>
      <c r="L49" s="9">
        <f t="shared" si="22"/>
        <v>0</v>
      </c>
      <c r="M49" s="9">
        <f t="shared" si="22"/>
        <v>0</v>
      </c>
      <c r="N49" s="9">
        <f t="shared" si="22"/>
        <v>695609.0999999999</v>
      </c>
      <c r="O49" s="10">
        <f t="shared" si="1"/>
        <v>171.0572491859526</v>
      </c>
    </row>
    <row r="50" spans="1:15" s="1" customFormat="1" ht="46.5" customHeight="1" outlineLevel="6">
      <c r="A50" s="3" t="s">
        <v>65</v>
      </c>
      <c r="B50" s="14" t="s">
        <v>66</v>
      </c>
      <c r="C50" s="5">
        <f aca="true" t="shared" si="23" ref="C50:N50">SUM(C51)</f>
        <v>0</v>
      </c>
      <c r="D50" s="5">
        <f t="shared" si="23"/>
        <v>0</v>
      </c>
      <c r="E50" s="5">
        <f t="shared" si="23"/>
        <v>0</v>
      </c>
      <c r="F50" s="5">
        <f t="shared" si="23"/>
        <v>0</v>
      </c>
      <c r="G50" s="5">
        <f t="shared" si="23"/>
        <v>19746.87</v>
      </c>
      <c r="H50" s="5">
        <f t="shared" si="23"/>
        <v>0</v>
      </c>
      <c r="I50" s="5">
        <f t="shared" si="23"/>
        <v>0</v>
      </c>
      <c r="J50" s="5">
        <f t="shared" si="23"/>
        <v>19746.87</v>
      </c>
      <c r="K50" s="5">
        <f t="shared" si="23"/>
        <v>19746.87</v>
      </c>
      <c r="L50" s="5">
        <f t="shared" si="23"/>
        <v>0</v>
      </c>
      <c r="M50" s="5">
        <f t="shared" si="23"/>
        <v>0</v>
      </c>
      <c r="N50" s="5">
        <f t="shared" si="23"/>
        <v>19746.87</v>
      </c>
      <c r="O50" s="6" t="e">
        <f t="shared" si="1"/>
        <v>#DIV/0!</v>
      </c>
    </row>
    <row r="51" spans="1:15" s="1" customFormat="1" ht="46.5" customHeight="1" outlineLevel="6">
      <c r="A51" s="7" t="s">
        <v>67</v>
      </c>
      <c r="B51" s="11" t="s">
        <v>68</v>
      </c>
      <c r="C51" s="9">
        <f aca="true" t="shared" si="24" ref="C51:N51">SUM(C52)</f>
        <v>0</v>
      </c>
      <c r="D51" s="9">
        <f t="shared" si="24"/>
        <v>0</v>
      </c>
      <c r="E51" s="9">
        <f t="shared" si="24"/>
        <v>0</v>
      </c>
      <c r="F51" s="9">
        <f t="shared" si="24"/>
        <v>0</v>
      </c>
      <c r="G51" s="9">
        <f t="shared" si="24"/>
        <v>19746.87</v>
      </c>
      <c r="H51" s="9">
        <f t="shared" si="24"/>
        <v>0</v>
      </c>
      <c r="I51" s="9">
        <f t="shared" si="24"/>
        <v>0</v>
      </c>
      <c r="J51" s="9">
        <f t="shared" si="24"/>
        <v>19746.87</v>
      </c>
      <c r="K51" s="9">
        <f t="shared" si="24"/>
        <v>19746.87</v>
      </c>
      <c r="L51" s="9">
        <f t="shared" si="24"/>
        <v>0</v>
      </c>
      <c r="M51" s="9">
        <f t="shared" si="24"/>
        <v>0</v>
      </c>
      <c r="N51" s="9">
        <f t="shared" si="24"/>
        <v>19746.87</v>
      </c>
      <c r="O51" s="10" t="e">
        <f t="shared" si="1"/>
        <v>#DIV/0!</v>
      </c>
    </row>
    <row r="52" spans="1:15" s="1" customFormat="1" ht="36" customHeight="1" outlineLevel="6">
      <c r="A52" s="7" t="s">
        <v>69</v>
      </c>
      <c r="B52" s="11" t="s">
        <v>70</v>
      </c>
      <c r="C52" s="9">
        <f>SUM(D52:F52)</f>
        <v>0</v>
      </c>
      <c r="D52" s="9"/>
      <c r="E52" s="9"/>
      <c r="F52" s="9"/>
      <c r="G52" s="9">
        <f>SUM(H52:J52)</f>
        <v>19746.87</v>
      </c>
      <c r="H52" s="9"/>
      <c r="I52" s="9"/>
      <c r="J52" s="9">
        <v>19746.87</v>
      </c>
      <c r="K52" s="9">
        <f>SUM(L52:N52)</f>
        <v>19746.87</v>
      </c>
      <c r="L52" s="9">
        <f>SUM(H52-D52)</f>
        <v>0</v>
      </c>
      <c r="M52" s="9">
        <f>SUM(I52-E52)</f>
        <v>0</v>
      </c>
      <c r="N52" s="9">
        <f>SUM(J52-F52)</f>
        <v>19746.87</v>
      </c>
      <c r="O52" s="10" t="e">
        <f t="shared" si="1"/>
        <v>#DIV/0!</v>
      </c>
    </row>
    <row r="53" spans="1:15" s="1" customFormat="1" ht="22.5" customHeight="1" outlineLevel="6">
      <c r="A53" s="15" t="s">
        <v>71</v>
      </c>
      <c r="B53" s="16" t="s">
        <v>72</v>
      </c>
      <c r="C53" s="5">
        <f>SUM(C54)</f>
        <v>20863</v>
      </c>
      <c r="D53" s="5">
        <f aca="true" t="shared" si="25" ref="D53:N53">SUM(D54)</f>
        <v>0</v>
      </c>
      <c r="E53" s="5">
        <f t="shared" si="25"/>
        <v>0</v>
      </c>
      <c r="F53" s="5">
        <f t="shared" si="25"/>
        <v>20863</v>
      </c>
      <c r="G53" s="5">
        <f t="shared" si="25"/>
        <v>0</v>
      </c>
      <c r="H53" s="5">
        <f t="shared" si="25"/>
        <v>0</v>
      </c>
      <c r="I53" s="5">
        <f t="shared" si="25"/>
        <v>0</v>
      </c>
      <c r="J53" s="5">
        <f t="shared" si="25"/>
        <v>0</v>
      </c>
      <c r="K53" s="5">
        <f t="shared" si="25"/>
        <v>-20863</v>
      </c>
      <c r="L53" s="5">
        <f t="shared" si="25"/>
        <v>0</v>
      </c>
      <c r="M53" s="5">
        <f t="shared" si="25"/>
        <v>0</v>
      </c>
      <c r="N53" s="5">
        <f t="shared" si="25"/>
        <v>-20863</v>
      </c>
      <c r="O53" s="6">
        <f t="shared" si="1"/>
        <v>0</v>
      </c>
    </row>
    <row r="54" spans="1:15" s="1" customFormat="1" ht="36" customHeight="1" outlineLevel="6">
      <c r="A54" s="17" t="s">
        <v>73</v>
      </c>
      <c r="B54" s="18" t="s">
        <v>74</v>
      </c>
      <c r="C54" s="9">
        <f>SUM(C55:C56)</f>
        <v>20863</v>
      </c>
      <c r="D54" s="9">
        <f aca="true" t="shared" si="26" ref="D54:J54">SUM(D55:D56)</f>
        <v>0</v>
      </c>
      <c r="E54" s="9">
        <f t="shared" si="26"/>
        <v>0</v>
      </c>
      <c r="F54" s="9">
        <f t="shared" si="26"/>
        <v>20863</v>
      </c>
      <c r="G54" s="9">
        <f t="shared" si="26"/>
        <v>0</v>
      </c>
      <c r="H54" s="9">
        <f t="shared" si="26"/>
        <v>0</v>
      </c>
      <c r="I54" s="9">
        <f t="shared" si="26"/>
        <v>0</v>
      </c>
      <c r="J54" s="9">
        <f t="shared" si="26"/>
        <v>0</v>
      </c>
      <c r="K54" s="9">
        <f>SUM(K55:K56)</f>
        <v>-20863</v>
      </c>
      <c r="L54" s="9">
        <f>SUM(L55:L56)</f>
        <v>0</v>
      </c>
      <c r="M54" s="9">
        <f>SUM(M55:M56)</f>
        <v>0</v>
      </c>
      <c r="N54" s="9">
        <f>SUM(N55:N56)</f>
        <v>-20863</v>
      </c>
      <c r="O54" s="10">
        <f t="shared" si="1"/>
        <v>0</v>
      </c>
    </row>
    <row r="55" spans="1:15" s="1" customFormat="1" ht="47.25" outlineLevel="6">
      <c r="A55" s="30" t="s">
        <v>453</v>
      </c>
      <c r="B55" s="34" t="s">
        <v>454</v>
      </c>
      <c r="C55" s="9">
        <f>SUM(D55:F55)</f>
        <v>8000</v>
      </c>
      <c r="D55" s="9"/>
      <c r="E55" s="9"/>
      <c r="F55" s="9">
        <v>8000</v>
      </c>
      <c r="G55" s="9">
        <f>SUM(H55:J55)</f>
        <v>0</v>
      </c>
      <c r="H55" s="9"/>
      <c r="I55" s="9"/>
      <c r="J55" s="9"/>
      <c r="K55" s="9">
        <f>SUM(L55:N55)</f>
        <v>-8000</v>
      </c>
      <c r="L55" s="9">
        <f aca="true" t="shared" si="27" ref="L55:N56">SUM(H55-D55)</f>
        <v>0</v>
      </c>
      <c r="M55" s="9">
        <f t="shared" si="27"/>
        <v>0</v>
      </c>
      <c r="N55" s="9">
        <f t="shared" si="27"/>
        <v>-8000</v>
      </c>
      <c r="O55" s="10">
        <f t="shared" si="1"/>
        <v>0</v>
      </c>
    </row>
    <row r="56" spans="1:15" s="1" customFormat="1" ht="36" customHeight="1" outlineLevel="6">
      <c r="A56" s="30" t="s">
        <v>373</v>
      </c>
      <c r="B56" s="31" t="s">
        <v>374</v>
      </c>
      <c r="C56" s="9">
        <f>SUM(D56:F56)</f>
        <v>12863</v>
      </c>
      <c r="D56" s="9"/>
      <c r="E56" s="9"/>
      <c r="F56" s="9">
        <v>12863</v>
      </c>
      <c r="G56" s="9">
        <f>SUM(H56:J56)</f>
        <v>0</v>
      </c>
      <c r="H56" s="9"/>
      <c r="I56" s="9"/>
      <c r="J56" s="9"/>
      <c r="K56" s="9">
        <f>SUM(L56:N56)</f>
        <v>-12863</v>
      </c>
      <c r="L56" s="9">
        <f t="shared" si="27"/>
        <v>0</v>
      </c>
      <c r="M56" s="9">
        <f t="shared" si="27"/>
        <v>0</v>
      </c>
      <c r="N56" s="9">
        <f t="shared" si="27"/>
        <v>-12863</v>
      </c>
      <c r="O56" s="10">
        <f t="shared" si="1"/>
        <v>0</v>
      </c>
    </row>
    <row r="57" spans="1:15" s="1" customFormat="1" ht="62.25" customHeight="1" outlineLevel="2">
      <c r="A57" s="3" t="s">
        <v>75</v>
      </c>
      <c r="B57" s="4" t="s">
        <v>76</v>
      </c>
      <c r="C57" s="5">
        <f aca="true" t="shared" si="28" ref="C57:J57">SUM(C58)</f>
        <v>8308544.02</v>
      </c>
      <c r="D57" s="5">
        <f t="shared" si="28"/>
        <v>0</v>
      </c>
      <c r="E57" s="5">
        <f t="shared" si="28"/>
        <v>0</v>
      </c>
      <c r="F57" s="5">
        <f t="shared" si="28"/>
        <v>8308544.02</v>
      </c>
      <c r="G57" s="5">
        <f t="shared" si="28"/>
        <v>8014939.77</v>
      </c>
      <c r="H57" s="5">
        <f t="shared" si="28"/>
        <v>0</v>
      </c>
      <c r="I57" s="5">
        <f t="shared" si="28"/>
        <v>0</v>
      </c>
      <c r="J57" s="5">
        <f t="shared" si="28"/>
        <v>8014939.77</v>
      </c>
      <c r="K57" s="5">
        <f>SUM(K58)</f>
        <v>-293604.25</v>
      </c>
      <c r="L57" s="5">
        <f>SUM(L58)</f>
        <v>0</v>
      </c>
      <c r="M57" s="5">
        <f>SUM(M58)</f>
        <v>0</v>
      </c>
      <c r="N57" s="5">
        <f>SUM(N58)</f>
        <v>-293604.25</v>
      </c>
      <c r="O57" s="6">
        <f t="shared" si="1"/>
        <v>96.46623705316783</v>
      </c>
    </row>
    <row r="58" spans="1:15" s="1" customFormat="1" ht="66" customHeight="1" outlineLevel="4">
      <c r="A58" s="7" t="s">
        <v>77</v>
      </c>
      <c r="B58" s="8" t="s">
        <v>78</v>
      </c>
      <c r="C58" s="9">
        <f>SUM(C59:C60)</f>
        <v>8308544.02</v>
      </c>
      <c r="D58" s="9">
        <f>SUM(D59:D60)</f>
        <v>0</v>
      </c>
      <c r="E58" s="9">
        <f>SUM(E59:E60)</f>
        <v>0</v>
      </c>
      <c r="F58" s="9">
        <f>SUM(F59:F60)</f>
        <v>8308544.02</v>
      </c>
      <c r="G58" s="9">
        <f aca="true" t="shared" si="29" ref="G58:N58">SUM(G59:G60)</f>
        <v>8014939.77</v>
      </c>
      <c r="H58" s="9">
        <f t="shared" si="29"/>
        <v>0</v>
      </c>
      <c r="I58" s="9">
        <f t="shared" si="29"/>
        <v>0</v>
      </c>
      <c r="J58" s="9">
        <f t="shared" si="29"/>
        <v>8014939.77</v>
      </c>
      <c r="K58" s="9">
        <f t="shared" si="29"/>
        <v>-293604.25</v>
      </c>
      <c r="L58" s="9">
        <f t="shared" si="29"/>
        <v>0</v>
      </c>
      <c r="M58" s="9">
        <f t="shared" si="29"/>
        <v>0</v>
      </c>
      <c r="N58" s="9">
        <f t="shared" si="29"/>
        <v>-293604.25</v>
      </c>
      <c r="O58" s="10">
        <f t="shared" si="1"/>
        <v>96.46623705316783</v>
      </c>
    </row>
    <row r="59" spans="1:15" s="1" customFormat="1" ht="50.25" customHeight="1" outlineLevel="6">
      <c r="A59" s="7" t="s">
        <v>79</v>
      </c>
      <c r="B59" s="8" t="s">
        <v>80</v>
      </c>
      <c r="C59" s="9">
        <f>SUM(D59:F59)</f>
        <v>1742764.26</v>
      </c>
      <c r="D59" s="9"/>
      <c r="E59" s="9"/>
      <c r="F59" s="9">
        <v>1742764.26</v>
      </c>
      <c r="G59" s="9">
        <f>SUM(H59:J59)</f>
        <v>1993766.39</v>
      </c>
      <c r="H59" s="9"/>
      <c r="I59" s="9"/>
      <c r="J59" s="9">
        <v>1993766.39</v>
      </c>
      <c r="K59" s="9">
        <f>SUM(L59:N59)</f>
        <v>251002.1299999999</v>
      </c>
      <c r="L59" s="9">
        <f aca="true" t="shared" si="30" ref="L59:N60">SUM(H59-D59)</f>
        <v>0</v>
      </c>
      <c r="M59" s="9">
        <f t="shared" si="30"/>
        <v>0</v>
      </c>
      <c r="N59" s="9">
        <f t="shared" si="30"/>
        <v>251002.1299999999</v>
      </c>
      <c r="O59" s="10">
        <f t="shared" si="1"/>
        <v>114.40252911773621</v>
      </c>
    </row>
    <row r="60" spans="1:15" s="1" customFormat="1" ht="63" customHeight="1" outlineLevel="6">
      <c r="A60" s="7" t="s">
        <v>81</v>
      </c>
      <c r="B60" s="8" t="s">
        <v>82</v>
      </c>
      <c r="C60" s="9">
        <f>SUM(D60:F60)</f>
        <v>6565779.76</v>
      </c>
      <c r="D60" s="9"/>
      <c r="E60" s="9"/>
      <c r="F60" s="9">
        <v>6565779.76</v>
      </c>
      <c r="G60" s="9">
        <f>SUM(H60:J60)</f>
        <v>6021173.38</v>
      </c>
      <c r="H60" s="9"/>
      <c r="I60" s="9"/>
      <c r="J60" s="9">
        <v>6021173.38</v>
      </c>
      <c r="K60" s="9">
        <f>SUM(L60:N60)</f>
        <v>-544606.3799999999</v>
      </c>
      <c r="L60" s="9">
        <f t="shared" si="30"/>
        <v>0</v>
      </c>
      <c r="M60" s="9">
        <f t="shared" si="30"/>
        <v>0</v>
      </c>
      <c r="N60" s="9">
        <f t="shared" si="30"/>
        <v>-544606.3799999999</v>
      </c>
      <c r="O60" s="10">
        <f t="shared" si="1"/>
        <v>91.70538154024223</v>
      </c>
    </row>
    <row r="61" spans="1:15" s="1" customFormat="1" ht="66.75" customHeight="1" outlineLevel="2">
      <c r="A61" s="3" t="s">
        <v>85</v>
      </c>
      <c r="B61" s="4" t="s">
        <v>86</v>
      </c>
      <c r="C61" s="5">
        <f>SUM(C62)</f>
        <v>1689049.2</v>
      </c>
      <c r="D61" s="5">
        <f aca="true" t="shared" si="31" ref="D61:N62">SUM(D62)</f>
        <v>0</v>
      </c>
      <c r="E61" s="5">
        <f t="shared" si="31"/>
        <v>0</v>
      </c>
      <c r="F61" s="5">
        <f t="shared" si="31"/>
        <v>1689049.2</v>
      </c>
      <c r="G61" s="5">
        <f>SUM(G62)</f>
        <v>2557618.02</v>
      </c>
      <c r="H61" s="5">
        <f t="shared" si="31"/>
        <v>0</v>
      </c>
      <c r="I61" s="5">
        <f t="shared" si="31"/>
        <v>0</v>
      </c>
      <c r="J61" s="5">
        <f t="shared" si="31"/>
        <v>2557618.02</v>
      </c>
      <c r="K61" s="5">
        <f>SUM(K62)</f>
        <v>868568.8200000001</v>
      </c>
      <c r="L61" s="5">
        <f t="shared" si="31"/>
        <v>0</v>
      </c>
      <c r="M61" s="5">
        <f t="shared" si="31"/>
        <v>0</v>
      </c>
      <c r="N61" s="5">
        <f t="shared" si="31"/>
        <v>868568.8200000001</v>
      </c>
      <c r="O61" s="6">
        <f t="shared" si="1"/>
        <v>151.42353579753626</v>
      </c>
    </row>
    <row r="62" spans="1:15" s="1" customFormat="1" ht="50.25" customHeight="1" outlineLevel="4">
      <c r="A62" s="7" t="s">
        <v>87</v>
      </c>
      <c r="B62" s="8" t="s">
        <v>88</v>
      </c>
      <c r="C62" s="9">
        <f>SUM(C63)</f>
        <v>1689049.2</v>
      </c>
      <c r="D62" s="9">
        <f t="shared" si="31"/>
        <v>0</v>
      </c>
      <c r="E62" s="9">
        <f t="shared" si="31"/>
        <v>0</v>
      </c>
      <c r="F62" s="9">
        <f t="shared" si="31"/>
        <v>1689049.2</v>
      </c>
      <c r="G62" s="9">
        <f>SUM(G63)</f>
        <v>2557618.02</v>
      </c>
      <c r="H62" s="9">
        <f t="shared" si="31"/>
        <v>0</v>
      </c>
      <c r="I62" s="9">
        <f t="shared" si="31"/>
        <v>0</v>
      </c>
      <c r="J62" s="9">
        <f t="shared" si="31"/>
        <v>2557618.02</v>
      </c>
      <c r="K62" s="9">
        <f>SUM(K63)</f>
        <v>868568.8200000001</v>
      </c>
      <c r="L62" s="9">
        <f t="shared" si="31"/>
        <v>0</v>
      </c>
      <c r="M62" s="9">
        <f t="shared" si="31"/>
        <v>0</v>
      </c>
      <c r="N62" s="9">
        <f t="shared" si="31"/>
        <v>868568.8200000001</v>
      </c>
      <c r="O62" s="10">
        <f t="shared" si="1"/>
        <v>151.42353579753626</v>
      </c>
    </row>
    <row r="63" spans="1:15" s="1" customFormat="1" ht="18.75" customHeight="1" outlineLevel="6">
      <c r="A63" s="7" t="s">
        <v>89</v>
      </c>
      <c r="B63" s="8" t="s">
        <v>90</v>
      </c>
      <c r="C63" s="9">
        <f>SUM(D63:F63)</f>
        <v>1689049.2</v>
      </c>
      <c r="D63" s="9"/>
      <c r="E63" s="9"/>
      <c r="F63" s="9">
        <v>1689049.2</v>
      </c>
      <c r="G63" s="9">
        <f>SUM(H63:J63)</f>
        <v>2557618.02</v>
      </c>
      <c r="H63" s="9"/>
      <c r="I63" s="9"/>
      <c r="J63" s="9">
        <v>2557618.02</v>
      </c>
      <c r="K63" s="9">
        <f>SUM(L63:N63)</f>
        <v>868568.8200000001</v>
      </c>
      <c r="L63" s="9">
        <f>SUM(H63-D63)</f>
        <v>0</v>
      </c>
      <c r="M63" s="9">
        <f>SUM(I63-E63)</f>
        <v>0</v>
      </c>
      <c r="N63" s="9">
        <f>SUM(J63-F63)</f>
        <v>868568.8200000001</v>
      </c>
      <c r="O63" s="10">
        <f t="shared" si="1"/>
        <v>151.42353579753626</v>
      </c>
    </row>
    <row r="64" spans="1:15" s="1" customFormat="1" ht="18.75" customHeight="1" outlineLevel="6">
      <c r="A64" s="32" t="s">
        <v>83</v>
      </c>
      <c r="B64" s="33" t="s">
        <v>272</v>
      </c>
      <c r="C64" s="5">
        <f>SUM(D64:F64)</f>
        <v>160586</v>
      </c>
      <c r="D64" s="5">
        <f aca="true" t="shared" si="32" ref="D64:F65">SUM(D65)</f>
        <v>0</v>
      </c>
      <c r="E64" s="5">
        <f t="shared" si="32"/>
        <v>0</v>
      </c>
      <c r="F64" s="5">
        <f t="shared" si="32"/>
        <v>160586</v>
      </c>
      <c r="G64" s="5">
        <f>SUM(H64:J64)</f>
        <v>56588</v>
      </c>
      <c r="H64" s="5">
        <f aca="true" t="shared" si="33" ref="H64:J65">SUM(H65)</f>
        <v>0</v>
      </c>
      <c r="I64" s="5">
        <f t="shared" si="33"/>
        <v>0</v>
      </c>
      <c r="J64" s="5">
        <f t="shared" si="33"/>
        <v>56588</v>
      </c>
      <c r="K64" s="5">
        <f>SUM(L64:N64)</f>
        <v>-103998</v>
      </c>
      <c r="L64" s="5">
        <f aca="true" t="shared" si="34" ref="L64:N65">SUM(L65)</f>
        <v>0</v>
      </c>
      <c r="M64" s="5">
        <f t="shared" si="34"/>
        <v>0</v>
      </c>
      <c r="N64" s="5">
        <f t="shared" si="34"/>
        <v>-103998</v>
      </c>
      <c r="O64" s="6">
        <f t="shared" si="1"/>
        <v>35.23843921637004</v>
      </c>
    </row>
    <row r="65" spans="1:15" s="1" customFormat="1" ht="18.75" customHeight="1" outlineLevel="6">
      <c r="A65" s="32" t="s">
        <v>84</v>
      </c>
      <c r="B65" s="33" t="s">
        <v>273</v>
      </c>
      <c r="C65" s="5">
        <f>SUM(D65:F65)</f>
        <v>160586</v>
      </c>
      <c r="D65" s="5">
        <f t="shared" si="32"/>
        <v>0</v>
      </c>
      <c r="E65" s="5">
        <f t="shared" si="32"/>
        <v>0</v>
      </c>
      <c r="F65" s="5">
        <f t="shared" si="32"/>
        <v>160586</v>
      </c>
      <c r="G65" s="5">
        <f>SUM(H65:J65)</f>
        <v>56588</v>
      </c>
      <c r="H65" s="5">
        <f t="shared" si="33"/>
        <v>0</v>
      </c>
      <c r="I65" s="5">
        <f t="shared" si="33"/>
        <v>0</v>
      </c>
      <c r="J65" s="5">
        <f t="shared" si="33"/>
        <v>56588</v>
      </c>
      <c r="K65" s="5">
        <f>SUM(L65:N65)</f>
        <v>-103998</v>
      </c>
      <c r="L65" s="5">
        <f t="shared" si="34"/>
        <v>0</v>
      </c>
      <c r="M65" s="5">
        <f t="shared" si="34"/>
        <v>0</v>
      </c>
      <c r="N65" s="5">
        <f t="shared" si="34"/>
        <v>-103998</v>
      </c>
      <c r="O65" s="6">
        <f t="shared" si="1"/>
        <v>35.23843921637004</v>
      </c>
    </row>
    <row r="66" spans="1:15" s="1" customFormat="1" ht="18.75" customHeight="1" outlineLevel="6">
      <c r="A66" s="30" t="s">
        <v>274</v>
      </c>
      <c r="B66" s="31" t="s">
        <v>275</v>
      </c>
      <c r="C66" s="9">
        <f>SUM(D66:F66)</f>
        <v>160586</v>
      </c>
      <c r="D66" s="9"/>
      <c r="E66" s="9"/>
      <c r="F66" s="9">
        <v>160586</v>
      </c>
      <c r="G66" s="9">
        <f>SUM(H66:J66)</f>
        <v>56588</v>
      </c>
      <c r="H66" s="9"/>
      <c r="I66" s="9"/>
      <c r="J66" s="9">
        <v>56588</v>
      </c>
      <c r="K66" s="9">
        <f>SUM(L66:N66)</f>
        <v>-103998</v>
      </c>
      <c r="L66" s="9">
        <f>SUM(H66-D66)</f>
        <v>0</v>
      </c>
      <c r="M66" s="9">
        <f>SUM(I66-E66)</f>
        <v>0</v>
      </c>
      <c r="N66" s="9">
        <f>SUM(J66-F66)</f>
        <v>-103998</v>
      </c>
      <c r="O66" s="10">
        <f t="shared" si="1"/>
        <v>35.23843921637004</v>
      </c>
    </row>
    <row r="67" spans="1:15" s="1" customFormat="1" ht="112.5" customHeight="1" outlineLevel="1">
      <c r="A67" s="3" t="s">
        <v>91</v>
      </c>
      <c r="B67" s="4" t="s">
        <v>92</v>
      </c>
      <c r="C67" s="5">
        <f>SUM(C68+C72)</f>
        <v>125177.66</v>
      </c>
      <c r="D67" s="5">
        <f>SUM(D68+D72)</f>
        <v>0</v>
      </c>
      <c r="E67" s="5">
        <f>SUM(E68+E72)</f>
        <v>0</v>
      </c>
      <c r="F67" s="5">
        <f>SUM(F68+F72)</f>
        <v>125177.66</v>
      </c>
      <c r="G67" s="5">
        <f aca="true" t="shared" si="35" ref="G67:N67">SUM(G68+G72)</f>
        <v>733529.48</v>
      </c>
      <c r="H67" s="5">
        <f t="shared" si="35"/>
        <v>0</v>
      </c>
      <c r="I67" s="5">
        <f t="shared" si="35"/>
        <v>66310</v>
      </c>
      <c r="J67" s="5">
        <f t="shared" si="35"/>
        <v>667219.48</v>
      </c>
      <c r="K67" s="5">
        <f t="shared" si="35"/>
        <v>608351.82</v>
      </c>
      <c r="L67" s="5">
        <f t="shared" si="35"/>
        <v>0</v>
      </c>
      <c r="M67" s="5">
        <f t="shared" si="35"/>
        <v>66310</v>
      </c>
      <c r="N67" s="5">
        <f t="shared" si="35"/>
        <v>542041.82</v>
      </c>
      <c r="O67" s="6">
        <f t="shared" si="1"/>
        <v>585.9907270993881</v>
      </c>
    </row>
    <row r="68" spans="1:15" s="1" customFormat="1" ht="33.75" customHeight="1" outlineLevel="2">
      <c r="A68" s="3" t="s">
        <v>93</v>
      </c>
      <c r="B68" s="4" t="s">
        <v>94</v>
      </c>
      <c r="C68" s="5">
        <f>SUM(C69)</f>
        <v>84688.16</v>
      </c>
      <c r="D68" s="5">
        <f aca="true" t="shared" si="36" ref="D68:N69">SUM(D69)</f>
        <v>0</v>
      </c>
      <c r="E68" s="5">
        <f t="shared" si="36"/>
        <v>0</v>
      </c>
      <c r="F68" s="5">
        <f t="shared" si="36"/>
        <v>84688.16</v>
      </c>
      <c r="G68" s="5">
        <f>SUM(G69)</f>
        <v>68369.38</v>
      </c>
      <c r="H68" s="5">
        <f t="shared" si="36"/>
        <v>0</v>
      </c>
      <c r="I68" s="5">
        <f t="shared" si="36"/>
        <v>0</v>
      </c>
      <c r="J68" s="5">
        <f t="shared" si="36"/>
        <v>68369.38</v>
      </c>
      <c r="K68" s="5">
        <f>SUM(K69)</f>
        <v>-16318.779999999999</v>
      </c>
      <c r="L68" s="5">
        <f t="shared" si="36"/>
        <v>0</v>
      </c>
      <c r="M68" s="5">
        <f t="shared" si="36"/>
        <v>0</v>
      </c>
      <c r="N68" s="5">
        <f t="shared" si="36"/>
        <v>-16318.779999999999</v>
      </c>
      <c r="O68" s="6">
        <f t="shared" si="1"/>
        <v>80.73074205414311</v>
      </c>
    </row>
    <row r="69" spans="1:15" s="1" customFormat="1" ht="66" customHeight="1" outlineLevel="4">
      <c r="A69" s="17" t="s">
        <v>95</v>
      </c>
      <c r="B69" s="18" t="s">
        <v>96</v>
      </c>
      <c r="C69" s="9">
        <f>SUM(C70:C71)</f>
        <v>84688.16</v>
      </c>
      <c r="D69" s="9">
        <f aca="true" t="shared" si="37" ref="D69:N69">SUM(D70:D71)</f>
        <v>0</v>
      </c>
      <c r="E69" s="9">
        <f t="shared" si="37"/>
        <v>0</v>
      </c>
      <c r="F69" s="9">
        <f t="shared" si="37"/>
        <v>84688.16</v>
      </c>
      <c r="G69" s="9">
        <f t="shared" si="37"/>
        <v>68369.38</v>
      </c>
      <c r="H69" s="9">
        <f t="shared" si="37"/>
        <v>0</v>
      </c>
      <c r="I69" s="9">
        <f t="shared" si="37"/>
        <v>0</v>
      </c>
      <c r="J69" s="9">
        <f t="shared" si="37"/>
        <v>68369.38</v>
      </c>
      <c r="K69" s="9">
        <f t="shared" si="37"/>
        <v>-16318.779999999999</v>
      </c>
      <c r="L69" s="9">
        <f t="shared" si="37"/>
        <v>0</v>
      </c>
      <c r="M69" s="9">
        <f t="shared" si="37"/>
        <v>0</v>
      </c>
      <c r="N69" s="9">
        <f t="shared" si="37"/>
        <v>-16318.779999999999</v>
      </c>
      <c r="O69" s="10">
        <f t="shared" si="1"/>
        <v>80.73074205414311</v>
      </c>
    </row>
    <row r="70" spans="1:15" s="1" customFormat="1" ht="34.5" customHeight="1" outlineLevel="6">
      <c r="A70" s="17" t="s">
        <v>97</v>
      </c>
      <c r="B70" s="19" t="s">
        <v>98</v>
      </c>
      <c r="C70" s="9">
        <f>SUM(D70:F70)</f>
        <v>65988.16</v>
      </c>
      <c r="D70" s="9"/>
      <c r="E70" s="9"/>
      <c r="F70" s="9">
        <v>65988.16</v>
      </c>
      <c r="G70" s="9">
        <f>SUM(H70:J70)</f>
        <v>68369.38</v>
      </c>
      <c r="H70" s="9"/>
      <c r="I70" s="9"/>
      <c r="J70" s="9">
        <v>68369.38</v>
      </c>
      <c r="K70" s="9">
        <f>SUM(L70:N70)</f>
        <v>2381.220000000001</v>
      </c>
      <c r="L70" s="9">
        <f>SUM(H70-D70)</f>
        <v>0</v>
      </c>
      <c r="M70" s="9">
        <f>SUM(I70-E70)</f>
        <v>0</v>
      </c>
      <c r="N70" s="9">
        <f>SUM(J70-F70)</f>
        <v>2381.220000000001</v>
      </c>
      <c r="O70" s="10">
        <f t="shared" si="1"/>
        <v>103.60855644406513</v>
      </c>
    </row>
    <row r="71" spans="1:15" s="1" customFormat="1" ht="63" outlineLevel="6">
      <c r="A71" s="30" t="s">
        <v>455</v>
      </c>
      <c r="B71" s="34" t="s">
        <v>456</v>
      </c>
      <c r="C71" s="9">
        <f>SUM(D71:F71)</f>
        <v>18700</v>
      </c>
      <c r="D71" s="9"/>
      <c r="E71" s="9"/>
      <c r="F71" s="9">
        <v>18700</v>
      </c>
      <c r="G71" s="9">
        <f>SUM(H71:J71)</f>
        <v>0</v>
      </c>
      <c r="H71" s="9"/>
      <c r="I71" s="9"/>
      <c r="J71" s="9"/>
      <c r="K71" s="9">
        <f>SUM(L71:N71)</f>
        <v>-18700</v>
      </c>
      <c r="L71" s="9">
        <f>SUM(H71-D71)</f>
        <v>0</v>
      </c>
      <c r="M71" s="9">
        <f>SUM(I71-E71)</f>
        <v>0</v>
      </c>
      <c r="N71" s="9">
        <f>SUM(J71-F71)</f>
        <v>-18700</v>
      </c>
      <c r="O71" s="10">
        <f>SUM(G71/C71)*100</f>
        <v>0</v>
      </c>
    </row>
    <row r="72" spans="1:15" s="1" customFormat="1" ht="36.75" customHeight="1" outlineLevel="6">
      <c r="A72" s="32" t="s">
        <v>331</v>
      </c>
      <c r="B72" s="14" t="s">
        <v>328</v>
      </c>
      <c r="C72" s="5">
        <f>SUM(C73+C75)</f>
        <v>40489.5</v>
      </c>
      <c r="D72" s="5">
        <f aca="true" t="shared" si="38" ref="D72:N72">SUM(D73+D75)</f>
        <v>0</v>
      </c>
      <c r="E72" s="5">
        <f t="shared" si="38"/>
        <v>0</v>
      </c>
      <c r="F72" s="5">
        <f t="shared" si="38"/>
        <v>40489.5</v>
      </c>
      <c r="G72" s="5">
        <f t="shared" si="38"/>
        <v>665160.1</v>
      </c>
      <c r="H72" s="5">
        <f t="shared" si="38"/>
        <v>0</v>
      </c>
      <c r="I72" s="5">
        <f t="shared" si="38"/>
        <v>66310</v>
      </c>
      <c r="J72" s="5">
        <f t="shared" si="38"/>
        <v>598850.1</v>
      </c>
      <c r="K72" s="5">
        <f t="shared" si="38"/>
        <v>624670.6</v>
      </c>
      <c r="L72" s="5">
        <f t="shared" si="38"/>
        <v>0</v>
      </c>
      <c r="M72" s="5">
        <f t="shared" si="38"/>
        <v>66310</v>
      </c>
      <c r="N72" s="5">
        <f t="shared" si="38"/>
        <v>558360.6</v>
      </c>
      <c r="O72" s="10">
        <f t="shared" si="1"/>
        <v>1642.7965274947826</v>
      </c>
    </row>
    <row r="73" spans="1:15" s="1" customFormat="1" ht="63" outlineLevel="6">
      <c r="A73" s="30" t="s">
        <v>418</v>
      </c>
      <c r="B73" s="34" t="s">
        <v>419</v>
      </c>
      <c r="C73" s="9">
        <f>SUM(C74)</f>
        <v>0</v>
      </c>
      <c r="D73" s="9">
        <f aca="true" t="shared" si="39" ref="D73:J73">SUM(D74)</f>
        <v>0</v>
      </c>
      <c r="E73" s="9">
        <f t="shared" si="39"/>
        <v>0</v>
      </c>
      <c r="F73" s="9">
        <f t="shared" si="39"/>
        <v>0</v>
      </c>
      <c r="G73" s="9">
        <f t="shared" si="39"/>
        <v>69800</v>
      </c>
      <c r="H73" s="9">
        <f t="shared" si="39"/>
        <v>0</v>
      </c>
      <c r="I73" s="9">
        <f t="shared" si="39"/>
        <v>66310</v>
      </c>
      <c r="J73" s="9">
        <f t="shared" si="39"/>
        <v>3490</v>
      </c>
      <c r="K73" s="9">
        <f>SUM(K74)</f>
        <v>69800</v>
      </c>
      <c r="L73" s="9">
        <f>SUM(L74)</f>
        <v>0</v>
      </c>
      <c r="M73" s="9">
        <f>SUM(M74)</f>
        <v>66310</v>
      </c>
      <c r="N73" s="9">
        <f>SUM(N74)</f>
        <v>3490</v>
      </c>
      <c r="O73" s="10" t="e">
        <f t="shared" si="1"/>
        <v>#DIV/0!</v>
      </c>
    </row>
    <row r="74" spans="1:15" s="1" customFormat="1" ht="31.5" outlineLevel="6">
      <c r="A74" s="30" t="s">
        <v>420</v>
      </c>
      <c r="B74" s="34" t="s">
        <v>421</v>
      </c>
      <c r="C74" s="9">
        <f>SUM(D74:F74)</f>
        <v>0</v>
      </c>
      <c r="D74" s="9"/>
      <c r="E74" s="9"/>
      <c r="F74" s="9"/>
      <c r="G74" s="9">
        <f>SUM(H74:J74)</f>
        <v>69800</v>
      </c>
      <c r="H74" s="9"/>
      <c r="I74" s="9">
        <v>66310</v>
      </c>
      <c r="J74" s="9">
        <v>3490</v>
      </c>
      <c r="K74" s="9">
        <f>SUM(L74:N74)</f>
        <v>69800</v>
      </c>
      <c r="L74" s="9">
        <f>SUM(H74-D74)</f>
        <v>0</v>
      </c>
      <c r="M74" s="9">
        <f>SUM(I74-E74)</f>
        <v>66310</v>
      </c>
      <c r="N74" s="9">
        <f>SUM(J74-F74)</f>
        <v>3490</v>
      </c>
      <c r="O74" s="10" t="e">
        <f>SUM(G74/C74)*100</f>
        <v>#DIV/0!</v>
      </c>
    </row>
    <row r="75" spans="1:15" s="1" customFormat="1" ht="36" customHeight="1" outlineLevel="6">
      <c r="A75" s="30" t="s">
        <v>332</v>
      </c>
      <c r="B75" s="11" t="s">
        <v>329</v>
      </c>
      <c r="C75" s="9">
        <f>SUM(C76:C76)</f>
        <v>40489.5</v>
      </c>
      <c r="D75" s="9">
        <f>SUM(D76:D76)</f>
        <v>0</v>
      </c>
      <c r="E75" s="9">
        <f>SUM(E76:E76)</f>
        <v>0</v>
      </c>
      <c r="F75" s="9">
        <f>SUM(F76:F76)</f>
        <v>40489.5</v>
      </c>
      <c r="G75" s="9">
        <f>SUM(G76:G76)</f>
        <v>595360.1</v>
      </c>
      <c r="H75" s="9">
        <f>SUM(H76:H76)</f>
        <v>0</v>
      </c>
      <c r="I75" s="9">
        <f>SUM(I76:I76)</f>
        <v>0</v>
      </c>
      <c r="J75" s="9">
        <f>SUM(J76:J76)</f>
        <v>595360.1</v>
      </c>
      <c r="K75" s="9">
        <f>SUM(K76:K76)</f>
        <v>554870.6</v>
      </c>
      <c r="L75" s="9">
        <f>SUM(L76:L76)</f>
        <v>0</v>
      </c>
      <c r="M75" s="9">
        <f>SUM(M76:M76)</f>
        <v>0</v>
      </c>
      <c r="N75" s="9">
        <f>SUM(N76:N76)</f>
        <v>554870.6</v>
      </c>
      <c r="O75" s="10">
        <f t="shared" si="1"/>
        <v>1470.406154682078</v>
      </c>
    </row>
    <row r="76" spans="1:15" s="1" customFormat="1" ht="36.75" customHeight="1" outlineLevel="6">
      <c r="A76" s="30" t="s">
        <v>333</v>
      </c>
      <c r="B76" s="11" t="s">
        <v>330</v>
      </c>
      <c r="C76" s="9">
        <f>SUM(D76:F76)</f>
        <v>40489.5</v>
      </c>
      <c r="D76" s="9"/>
      <c r="E76" s="9"/>
      <c r="F76" s="9">
        <v>40489.5</v>
      </c>
      <c r="G76" s="9">
        <f>SUM(H76:J76)</f>
        <v>595360.1</v>
      </c>
      <c r="H76" s="9"/>
      <c r="I76" s="9"/>
      <c r="J76" s="9">
        <v>595360.1</v>
      </c>
      <c r="K76" s="9">
        <f>SUM(L76:N76)</f>
        <v>554870.6</v>
      </c>
      <c r="L76" s="9">
        <f>SUM(H76-D76)</f>
        <v>0</v>
      </c>
      <c r="M76" s="9">
        <f>SUM(I76-E76)</f>
        <v>0</v>
      </c>
      <c r="N76" s="9">
        <f>SUM(J76-F76)</f>
        <v>554870.6</v>
      </c>
      <c r="O76" s="10">
        <f t="shared" si="1"/>
        <v>1470.406154682078</v>
      </c>
    </row>
    <row r="77" spans="1:15" s="1" customFormat="1" ht="80.25" customHeight="1" outlineLevel="6">
      <c r="A77" s="32" t="s">
        <v>276</v>
      </c>
      <c r="B77" s="33" t="s">
        <v>277</v>
      </c>
      <c r="C77" s="5">
        <f>SUM(D77:F77)</f>
        <v>74545</v>
      </c>
      <c r="D77" s="5">
        <f aca="true" t="shared" si="40" ref="D77:F79">SUM(D78)</f>
        <v>0</v>
      </c>
      <c r="E77" s="5">
        <f t="shared" si="40"/>
        <v>0</v>
      </c>
      <c r="F77" s="5">
        <f t="shared" si="40"/>
        <v>74545</v>
      </c>
      <c r="G77" s="5">
        <f>SUM(H77:J77)</f>
        <v>75000</v>
      </c>
      <c r="H77" s="5">
        <f aca="true" t="shared" si="41" ref="H77:J79">SUM(H78)</f>
        <v>0</v>
      </c>
      <c r="I77" s="5">
        <f t="shared" si="41"/>
        <v>0</v>
      </c>
      <c r="J77" s="5">
        <f t="shared" si="41"/>
        <v>75000</v>
      </c>
      <c r="K77" s="5">
        <f>SUM(L77:N77)</f>
        <v>455</v>
      </c>
      <c r="L77" s="5">
        <f aca="true" t="shared" si="42" ref="L77:N79">SUM(L78)</f>
        <v>0</v>
      </c>
      <c r="M77" s="5">
        <f t="shared" si="42"/>
        <v>0</v>
      </c>
      <c r="N77" s="5">
        <f t="shared" si="42"/>
        <v>455</v>
      </c>
      <c r="O77" s="6">
        <f t="shared" si="1"/>
        <v>100.61036957542424</v>
      </c>
    </row>
    <row r="78" spans="1:15" s="1" customFormat="1" ht="51" customHeight="1" outlineLevel="6">
      <c r="A78" s="32" t="s">
        <v>278</v>
      </c>
      <c r="B78" s="33" t="s">
        <v>279</v>
      </c>
      <c r="C78" s="5">
        <f>SUM(D78:F78)</f>
        <v>74545</v>
      </c>
      <c r="D78" s="5">
        <f t="shared" si="40"/>
        <v>0</v>
      </c>
      <c r="E78" s="5">
        <f t="shared" si="40"/>
        <v>0</v>
      </c>
      <c r="F78" s="5">
        <f t="shared" si="40"/>
        <v>74545</v>
      </c>
      <c r="G78" s="5">
        <f>SUM(H78:J78)</f>
        <v>75000</v>
      </c>
      <c r="H78" s="5">
        <f t="shared" si="41"/>
        <v>0</v>
      </c>
      <c r="I78" s="5">
        <f t="shared" si="41"/>
        <v>0</v>
      </c>
      <c r="J78" s="5">
        <f t="shared" si="41"/>
        <v>75000</v>
      </c>
      <c r="K78" s="5">
        <f>SUM(L78:N78)</f>
        <v>455</v>
      </c>
      <c r="L78" s="5">
        <f t="shared" si="42"/>
        <v>0</v>
      </c>
      <c r="M78" s="5">
        <f t="shared" si="42"/>
        <v>0</v>
      </c>
      <c r="N78" s="5">
        <f t="shared" si="42"/>
        <v>455</v>
      </c>
      <c r="O78" s="6">
        <f t="shared" si="1"/>
        <v>100.61036957542424</v>
      </c>
    </row>
    <row r="79" spans="1:15" s="1" customFormat="1" ht="51" customHeight="1" outlineLevel="6">
      <c r="A79" s="32" t="s">
        <v>280</v>
      </c>
      <c r="B79" s="33" t="s">
        <v>281</v>
      </c>
      <c r="C79" s="5">
        <f>SUM(D79:F79)</f>
        <v>74545</v>
      </c>
      <c r="D79" s="5">
        <f t="shared" si="40"/>
        <v>0</v>
      </c>
      <c r="E79" s="5">
        <f t="shared" si="40"/>
        <v>0</v>
      </c>
      <c r="F79" s="5">
        <f t="shared" si="40"/>
        <v>74545</v>
      </c>
      <c r="G79" s="5">
        <f>SUM(H79:J79)</f>
        <v>75000</v>
      </c>
      <c r="H79" s="5">
        <f t="shared" si="41"/>
        <v>0</v>
      </c>
      <c r="I79" s="5">
        <f t="shared" si="41"/>
        <v>0</v>
      </c>
      <c r="J79" s="5">
        <f t="shared" si="41"/>
        <v>75000</v>
      </c>
      <c r="K79" s="5">
        <f>SUM(L79:N79)</f>
        <v>455</v>
      </c>
      <c r="L79" s="5">
        <f t="shared" si="42"/>
        <v>0</v>
      </c>
      <c r="M79" s="5">
        <f t="shared" si="42"/>
        <v>0</v>
      </c>
      <c r="N79" s="5">
        <f t="shared" si="42"/>
        <v>455</v>
      </c>
      <c r="O79" s="6">
        <f t="shared" si="1"/>
        <v>100.61036957542424</v>
      </c>
    </row>
    <row r="80" spans="1:15" s="1" customFormat="1" ht="51" customHeight="1" outlineLevel="6">
      <c r="A80" s="30" t="s">
        <v>282</v>
      </c>
      <c r="B80" s="31" t="s">
        <v>283</v>
      </c>
      <c r="C80" s="9">
        <f>SUM(D80:F80)</f>
        <v>74545</v>
      </c>
      <c r="D80" s="9"/>
      <c r="E80" s="9"/>
      <c r="F80" s="9">
        <v>74545</v>
      </c>
      <c r="G80" s="9">
        <f>SUM(H80:J80)</f>
        <v>75000</v>
      </c>
      <c r="H80" s="9"/>
      <c r="I80" s="9"/>
      <c r="J80" s="9">
        <v>75000</v>
      </c>
      <c r="K80" s="9">
        <f>SUM(L80:N80)</f>
        <v>455</v>
      </c>
      <c r="L80" s="9">
        <f>SUM(H80-D80)</f>
        <v>0</v>
      </c>
      <c r="M80" s="9">
        <f>SUM(I80-E80)</f>
        <v>0</v>
      </c>
      <c r="N80" s="9">
        <f>SUM(J80-F80)</f>
        <v>455</v>
      </c>
      <c r="O80" s="10">
        <f t="shared" si="1"/>
        <v>100.61036957542424</v>
      </c>
    </row>
    <row r="81" spans="1:15" s="1" customFormat="1" ht="63" outlineLevel="6">
      <c r="A81" s="32" t="s">
        <v>334</v>
      </c>
      <c r="B81" s="33" t="s">
        <v>335</v>
      </c>
      <c r="C81" s="5">
        <f>SUM(C82+C85+C88+C92)</f>
        <v>373898.02</v>
      </c>
      <c r="D81" s="5">
        <f aca="true" t="shared" si="43" ref="D81:N81">SUM(D82+D85+D88+D92)</f>
        <v>0</v>
      </c>
      <c r="E81" s="5">
        <f t="shared" si="43"/>
        <v>26625</v>
      </c>
      <c r="F81" s="5">
        <f t="shared" si="43"/>
        <v>347273.02</v>
      </c>
      <c r="G81" s="5">
        <f t="shared" si="43"/>
        <v>426231.42</v>
      </c>
      <c r="H81" s="5">
        <f t="shared" si="43"/>
        <v>0</v>
      </c>
      <c r="I81" s="5">
        <f t="shared" si="43"/>
        <v>30000</v>
      </c>
      <c r="J81" s="5">
        <f t="shared" si="43"/>
        <v>396231.42</v>
      </c>
      <c r="K81" s="5">
        <f t="shared" si="43"/>
        <v>52333.399999999994</v>
      </c>
      <c r="L81" s="5">
        <f t="shared" si="43"/>
        <v>0</v>
      </c>
      <c r="M81" s="5">
        <f t="shared" si="43"/>
        <v>3375</v>
      </c>
      <c r="N81" s="5">
        <f t="shared" si="43"/>
        <v>48958.399999999994</v>
      </c>
      <c r="O81" s="6">
        <f t="shared" si="1"/>
        <v>113.99670423502108</v>
      </c>
    </row>
    <row r="82" spans="1:15" s="1" customFormat="1" ht="47.25" outlineLevel="6">
      <c r="A82" s="32" t="s">
        <v>422</v>
      </c>
      <c r="B82" s="33" t="s">
        <v>423</v>
      </c>
      <c r="C82" s="5">
        <f>SUM(C83)</f>
        <v>26625</v>
      </c>
      <c r="D82" s="5">
        <f aca="true" t="shared" si="44" ref="D82:N83">SUM(D83)</f>
        <v>0</v>
      </c>
      <c r="E82" s="5">
        <f t="shared" si="44"/>
        <v>26625</v>
      </c>
      <c r="F82" s="5">
        <f t="shared" si="44"/>
        <v>0</v>
      </c>
      <c r="G82" s="5">
        <f t="shared" si="44"/>
        <v>30000</v>
      </c>
      <c r="H82" s="5">
        <f t="shared" si="44"/>
        <v>0</v>
      </c>
      <c r="I82" s="5">
        <f t="shared" si="44"/>
        <v>30000</v>
      </c>
      <c r="J82" s="5">
        <f t="shared" si="44"/>
        <v>0</v>
      </c>
      <c r="K82" s="5">
        <f t="shared" si="44"/>
        <v>3375</v>
      </c>
      <c r="L82" s="5">
        <f t="shared" si="44"/>
        <v>0</v>
      </c>
      <c r="M82" s="5">
        <f t="shared" si="44"/>
        <v>3375</v>
      </c>
      <c r="N82" s="5">
        <f t="shared" si="44"/>
        <v>0</v>
      </c>
      <c r="O82" s="6">
        <f t="shared" si="1"/>
        <v>112.67605633802818</v>
      </c>
    </row>
    <row r="83" spans="1:15" s="1" customFormat="1" ht="63" outlineLevel="6">
      <c r="A83" s="32" t="s">
        <v>424</v>
      </c>
      <c r="B83" s="33" t="s">
        <v>425</v>
      </c>
      <c r="C83" s="5">
        <f>SUM(C84)</f>
        <v>26625</v>
      </c>
      <c r="D83" s="5">
        <f t="shared" si="44"/>
        <v>0</v>
      </c>
      <c r="E83" s="5">
        <f t="shared" si="44"/>
        <v>26625</v>
      </c>
      <c r="F83" s="5">
        <f t="shared" si="44"/>
        <v>0</v>
      </c>
      <c r="G83" s="5">
        <f t="shared" si="44"/>
        <v>30000</v>
      </c>
      <c r="H83" s="5">
        <f t="shared" si="44"/>
        <v>0</v>
      </c>
      <c r="I83" s="5">
        <f t="shared" si="44"/>
        <v>30000</v>
      </c>
      <c r="J83" s="5">
        <f t="shared" si="44"/>
        <v>0</v>
      </c>
      <c r="K83" s="5">
        <f t="shared" si="44"/>
        <v>3375</v>
      </c>
      <c r="L83" s="5">
        <f t="shared" si="44"/>
        <v>0</v>
      </c>
      <c r="M83" s="5">
        <f t="shared" si="44"/>
        <v>3375</v>
      </c>
      <c r="N83" s="5">
        <f t="shared" si="44"/>
        <v>0</v>
      </c>
      <c r="O83" s="6">
        <f t="shared" si="1"/>
        <v>112.67605633802818</v>
      </c>
    </row>
    <row r="84" spans="1:15" s="1" customFormat="1" ht="157.5" outlineLevel="6">
      <c r="A84" s="30" t="s">
        <v>426</v>
      </c>
      <c r="B84" s="31" t="s">
        <v>427</v>
      </c>
      <c r="C84" s="9">
        <f>SUM(D84:F84)</f>
        <v>26625</v>
      </c>
      <c r="D84" s="9"/>
      <c r="E84" s="9">
        <v>26625</v>
      </c>
      <c r="F84" s="9"/>
      <c r="G84" s="9">
        <f>SUM(H84:J84)</f>
        <v>30000</v>
      </c>
      <c r="H84" s="9"/>
      <c r="I84" s="9">
        <v>30000</v>
      </c>
      <c r="J84" s="9"/>
      <c r="K84" s="9">
        <f>SUM(L84:N84)</f>
        <v>3375</v>
      </c>
      <c r="L84" s="9">
        <f>SUM(H84-D84)</f>
        <v>0</v>
      </c>
      <c r="M84" s="9">
        <f>SUM(I84-E84)</f>
        <v>3375</v>
      </c>
      <c r="N84" s="9">
        <f>SUM(J84-F84)</f>
        <v>0</v>
      </c>
      <c r="O84" s="10">
        <f>SUM(G84/C84)*100</f>
        <v>112.67605633802818</v>
      </c>
    </row>
    <row r="85" spans="1:15" s="1" customFormat="1" ht="31.5" outlineLevel="6">
      <c r="A85" s="32" t="s">
        <v>375</v>
      </c>
      <c r="B85" s="33" t="s">
        <v>376</v>
      </c>
      <c r="C85" s="5">
        <f>SUM(C86)</f>
        <v>237273.02</v>
      </c>
      <c r="D85" s="5">
        <f aca="true" t="shared" si="45" ref="D85:N85">SUM(D86)</f>
        <v>0</v>
      </c>
      <c r="E85" s="5">
        <f t="shared" si="45"/>
        <v>0</v>
      </c>
      <c r="F85" s="5">
        <f t="shared" si="45"/>
        <v>237273.02</v>
      </c>
      <c r="G85" s="5">
        <f t="shared" si="45"/>
        <v>166566.33</v>
      </c>
      <c r="H85" s="5">
        <f t="shared" si="45"/>
        <v>0</v>
      </c>
      <c r="I85" s="5">
        <f t="shared" si="45"/>
        <v>0</v>
      </c>
      <c r="J85" s="5">
        <f t="shared" si="45"/>
        <v>166566.33</v>
      </c>
      <c r="K85" s="5">
        <f t="shared" si="45"/>
        <v>-70706.69</v>
      </c>
      <c r="L85" s="5">
        <f t="shared" si="45"/>
        <v>0</v>
      </c>
      <c r="M85" s="5">
        <f t="shared" si="45"/>
        <v>0</v>
      </c>
      <c r="N85" s="5">
        <f t="shared" si="45"/>
        <v>-70706.69</v>
      </c>
      <c r="O85" s="6">
        <f t="shared" si="1"/>
        <v>70.20028235827233</v>
      </c>
    </row>
    <row r="86" spans="1:15" s="1" customFormat="1" ht="47.25" outlineLevel="6">
      <c r="A86" s="32" t="s">
        <v>377</v>
      </c>
      <c r="B86" s="33" t="s">
        <v>378</v>
      </c>
      <c r="C86" s="5">
        <f>SUM(C87)</f>
        <v>237273.02</v>
      </c>
      <c r="D86" s="5">
        <f aca="true" t="shared" si="46" ref="D86:N86">SUM(D87)</f>
        <v>0</v>
      </c>
      <c r="E86" s="5">
        <f t="shared" si="46"/>
        <v>0</v>
      </c>
      <c r="F86" s="5">
        <f t="shared" si="46"/>
        <v>237273.02</v>
      </c>
      <c r="G86" s="5">
        <f t="shared" si="46"/>
        <v>166566.33</v>
      </c>
      <c r="H86" s="5">
        <f t="shared" si="46"/>
        <v>0</v>
      </c>
      <c r="I86" s="5">
        <f t="shared" si="46"/>
        <v>0</v>
      </c>
      <c r="J86" s="5">
        <f t="shared" si="46"/>
        <v>166566.33</v>
      </c>
      <c r="K86" s="5">
        <f t="shared" si="46"/>
        <v>-70706.69</v>
      </c>
      <c r="L86" s="5">
        <f t="shared" si="46"/>
        <v>0</v>
      </c>
      <c r="M86" s="5">
        <f t="shared" si="46"/>
        <v>0</v>
      </c>
      <c r="N86" s="5">
        <f t="shared" si="46"/>
        <v>-70706.69</v>
      </c>
      <c r="O86" s="6">
        <f t="shared" si="1"/>
        <v>70.20028235827233</v>
      </c>
    </row>
    <row r="87" spans="1:15" s="1" customFormat="1" ht="47.25" outlineLevel="6">
      <c r="A87" s="30" t="s">
        <v>379</v>
      </c>
      <c r="B87" s="31" t="s">
        <v>380</v>
      </c>
      <c r="C87" s="9">
        <f>SUM(D87:F87)</f>
        <v>237273.02</v>
      </c>
      <c r="D87" s="9"/>
      <c r="E87" s="9"/>
      <c r="F87" s="45">
        <v>237273.02</v>
      </c>
      <c r="G87" s="9">
        <f>SUM(H87:J87)</f>
        <v>166566.33</v>
      </c>
      <c r="H87" s="9"/>
      <c r="I87" s="9"/>
      <c r="J87" s="9">
        <v>166566.33</v>
      </c>
      <c r="K87" s="9">
        <f>SUM(L87:N87)</f>
        <v>-70706.69</v>
      </c>
      <c r="L87" s="9">
        <f>SUM(H87-D87)</f>
        <v>0</v>
      </c>
      <c r="M87" s="9">
        <f>SUM(I87-E87)</f>
        <v>0</v>
      </c>
      <c r="N87" s="9">
        <f>SUM(J87-F87)</f>
        <v>-70706.69</v>
      </c>
      <c r="O87" s="10">
        <f t="shared" si="1"/>
        <v>70.20028235827233</v>
      </c>
    </row>
    <row r="88" spans="1:15" s="1" customFormat="1" ht="31.5" outlineLevel="6">
      <c r="A88" s="32" t="s">
        <v>336</v>
      </c>
      <c r="B88" s="33" t="s">
        <v>337</v>
      </c>
      <c r="C88" s="5">
        <f>SUM(C89)</f>
        <v>102000</v>
      </c>
      <c r="D88" s="5">
        <f aca="true" t="shared" si="47" ref="D88:N88">SUM(D89)</f>
        <v>0</v>
      </c>
      <c r="E88" s="5">
        <f t="shared" si="47"/>
        <v>0</v>
      </c>
      <c r="F88" s="5">
        <f t="shared" si="47"/>
        <v>102000</v>
      </c>
      <c r="G88" s="5">
        <f t="shared" si="47"/>
        <v>229665.09</v>
      </c>
      <c r="H88" s="5">
        <f t="shared" si="47"/>
        <v>0</v>
      </c>
      <c r="I88" s="5">
        <f t="shared" si="47"/>
        <v>0</v>
      </c>
      <c r="J88" s="5">
        <f t="shared" si="47"/>
        <v>229665.09</v>
      </c>
      <c r="K88" s="5">
        <f t="shared" si="47"/>
        <v>127665.09</v>
      </c>
      <c r="L88" s="5">
        <f t="shared" si="47"/>
        <v>0</v>
      </c>
      <c r="M88" s="5">
        <f t="shared" si="47"/>
        <v>0</v>
      </c>
      <c r="N88" s="5">
        <f t="shared" si="47"/>
        <v>127665.09</v>
      </c>
      <c r="O88" s="6">
        <f t="shared" si="1"/>
        <v>225.16185294117648</v>
      </c>
    </row>
    <row r="89" spans="1:15" s="1" customFormat="1" ht="47.25" outlineLevel="6">
      <c r="A89" s="32" t="s">
        <v>338</v>
      </c>
      <c r="B89" s="33" t="s">
        <v>339</v>
      </c>
      <c r="C89" s="5">
        <f>SUM(C90:C91)</f>
        <v>102000</v>
      </c>
      <c r="D89" s="5">
        <f aca="true" t="shared" si="48" ref="D89:N89">SUM(D90:D91)</f>
        <v>0</v>
      </c>
      <c r="E89" s="5">
        <f t="shared" si="48"/>
        <v>0</v>
      </c>
      <c r="F89" s="5">
        <f t="shared" si="48"/>
        <v>102000</v>
      </c>
      <c r="G89" s="5">
        <f t="shared" si="48"/>
        <v>229665.09</v>
      </c>
      <c r="H89" s="5">
        <f t="shared" si="48"/>
        <v>0</v>
      </c>
      <c r="I89" s="5">
        <f t="shared" si="48"/>
        <v>0</v>
      </c>
      <c r="J89" s="5">
        <f t="shared" si="48"/>
        <v>229665.09</v>
      </c>
      <c r="K89" s="5">
        <f t="shared" si="48"/>
        <v>127665.09</v>
      </c>
      <c r="L89" s="5">
        <f t="shared" si="48"/>
        <v>0</v>
      </c>
      <c r="M89" s="5">
        <f t="shared" si="48"/>
        <v>0</v>
      </c>
      <c r="N89" s="5">
        <f t="shared" si="48"/>
        <v>127665.09</v>
      </c>
      <c r="O89" s="6">
        <f t="shared" si="1"/>
        <v>225.16185294117648</v>
      </c>
    </row>
    <row r="90" spans="1:15" s="1" customFormat="1" ht="15.75" outlineLevel="6">
      <c r="A90" s="30" t="s">
        <v>382</v>
      </c>
      <c r="B90" s="34" t="s">
        <v>381</v>
      </c>
      <c r="C90" s="9">
        <f>SUM(D90:F90)</f>
        <v>7000</v>
      </c>
      <c r="D90" s="9"/>
      <c r="E90" s="9"/>
      <c r="F90" s="9">
        <v>7000</v>
      </c>
      <c r="G90" s="9">
        <f>SUM(H90:J90)</f>
        <v>0</v>
      </c>
      <c r="H90" s="9"/>
      <c r="I90" s="9"/>
      <c r="J90" s="9"/>
      <c r="K90" s="9">
        <f>SUM(L90:N90)</f>
        <v>-7000</v>
      </c>
      <c r="L90" s="9">
        <f aca="true" t="shared" si="49" ref="L90:N91">SUM(H90-D90)</f>
        <v>0</v>
      </c>
      <c r="M90" s="9">
        <f t="shared" si="49"/>
        <v>0</v>
      </c>
      <c r="N90" s="9">
        <f t="shared" si="49"/>
        <v>-7000</v>
      </c>
      <c r="O90" s="10">
        <f t="shared" si="1"/>
        <v>0</v>
      </c>
    </row>
    <row r="91" spans="1:15" s="1" customFormat="1" ht="31.5" outlineLevel="6">
      <c r="A91" s="30" t="s">
        <v>340</v>
      </c>
      <c r="B91" s="31" t="s">
        <v>341</v>
      </c>
      <c r="C91" s="9">
        <f>SUM(D91:F91)</f>
        <v>95000</v>
      </c>
      <c r="D91" s="9"/>
      <c r="E91" s="9"/>
      <c r="F91" s="9">
        <v>95000</v>
      </c>
      <c r="G91" s="9">
        <f>SUM(H91:J91)</f>
        <v>229665.09</v>
      </c>
      <c r="H91" s="9"/>
      <c r="I91" s="9"/>
      <c r="J91" s="9">
        <v>229665.09</v>
      </c>
      <c r="K91" s="9">
        <f>SUM(L91:N91)</f>
        <v>134665.09</v>
      </c>
      <c r="L91" s="9">
        <f t="shared" si="49"/>
        <v>0</v>
      </c>
      <c r="M91" s="9">
        <f t="shared" si="49"/>
        <v>0</v>
      </c>
      <c r="N91" s="9">
        <f t="shared" si="49"/>
        <v>134665.09</v>
      </c>
      <c r="O91" s="10">
        <f t="shared" si="1"/>
        <v>241.7527263157895</v>
      </c>
    </row>
    <row r="92" spans="1:15" s="1" customFormat="1" ht="47.25" outlineLevel="6">
      <c r="A92" s="32" t="s">
        <v>363</v>
      </c>
      <c r="B92" s="33" t="s">
        <v>364</v>
      </c>
      <c r="C92" s="5">
        <f>SUM(C93)</f>
        <v>8000</v>
      </c>
      <c r="D92" s="5">
        <f aca="true" t="shared" si="50" ref="D92:N93">SUM(D93)</f>
        <v>0</v>
      </c>
      <c r="E92" s="5">
        <f t="shared" si="50"/>
        <v>0</v>
      </c>
      <c r="F92" s="5">
        <f t="shared" si="50"/>
        <v>8000</v>
      </c>
      <c r="G92" s="5">
        <f t="shared" si="50"/>
        <v>0</v>
      </c>
      <c r="H92" s="5">
        <f t="shared" si="50"/>
        <v>0</v>
      </c>
      <c r="I92" s="5">
        <f t="shared" si="50"/>
        <v>0</v>
      </c>
      <c r="J92" s="5">
        <f t="shared" si="50"/>
        <v>0</v>
      </c>
      <c r="K92" s="5">
        <f t="shared" si="50"/>
        <v>-8000</v>
      </c>
      <c r="L92" s="5">
        <f t="shared" si="50"/>
        <v>0</v>
      </c>
      <c r="M92" s="5">
        <f t="shared" si="50"/>
        <v>0</v>
      </c>
      <c r="N92" s="5">
        <f t="shared" si="50"/>
        <v>-8000</v>
      </c>
      <c r="O92" s="6">
        <f t="shared" si="1"/>
        <v>0</v>
      </c>
    </row>
    <row r="93" spans="1:15" s="1" customFormat="1" ht="47.25" outlineLevel="6">
      <c r="A93" s="32" t="s">
        <v>365</v>
      </c>
      <c r="B93" s="33" t="s">
        <v>366</v>
      </c>
      <c r="C93" s="5">
        <f>SUM(C94)</f>
        <v>8000</v>
      </c>
      <c r="D93" s="5">
        <f t="shared" si="50"/>
        <v>0</v>
      </c>
      <c r="E93" s="5">
        <f t="shared" si="50"/>
        <v>0</v>
      </c>
      <c r="F93" s="5">
        <f t="shared" si="50"/>
        <v>8000</v>
      </c>
      <c r="G93" s="5">
        <f t="shared" si="50"/>
        <v>0</v>
      </c>
      <c r="H93" s="5">
        <f t="shared" si="50"/>
        <v>0</v>
      </c>
      <c r="I93" s="5">
        <f t="shared" si="50"/>
        <v>0</v>
      </c>
      <c r="J93" s="5">
        <f t="shared" si="50"/>
        <v>0</v>
      </c>
      <c r="K93" s="5">
        <f t="shared" si="50"/>
        <v>-8000</v>
      </c>
      <c r="L93" s="5">
        <f t="shared" si="50"/>
        <v>0</v>
      </c>
      <c r="M93" s="5">
        <f t="shared" si="50"/>
        <v>0</v>
      </c>
      <c r="N93" s="5">
        <f t="shared" si="50"/>
        <v>-8000</v>
      </c>
      <c r="O93" s="6">
        <f t="shared" si="1"/>
        <v>0</v>
      </c>
    </row>
    <row r="94" spans="1:15" s="1" customFormat="1" ht="31.5" outlineLevel="6">
      <c r="A94" s="30" t="s">
        <v>367</v>
      </c>
      <c r="B94" s="31" t="s">
        <v>368</v>
      </c>
      <c r="C94" s="9">
        <f>SUM(D94:F94)</f>
        <v>8000</v>
      </c>
      <c r="D94" s="9"/>
      <c r="E94" s="9"/>
      <c r="F94" s="9">
        <v>8000</v>
      </c>
      <c r="G94" s="9">
        <f>SUM(H94:J94)</f>
        <v>0</v>
      </c>
      <c r="H94" s="9"/>
      <c r="I94" s="9"/>
      <c r="J94" s="9"/>
      <c r="K94" s="9">
        <f>SUM(L94:N94)</f>
        <v>-8000</v>
      </c>
      <c r="L94" s="9">
        <f>SUM(H94-D94)</f>
        <v>0</v>
      </c>
      <c r="M94" s="9">
        <f>SUM(I94-E94)</f>
        <v>0</v>
      </c>
      <c r="N94" s="9">
        <f>SUM(J94-F94)</f>
        <v>-8000</v>
      </c>
      <c r="O94" s="10">
        <f t="shared" si="1"/>
        <v>0</v>
      </c>
    </row>
    <row r="95" spans="1:15" s="1" customFormat="1" ht="66" customHeight="1" outlineLevel="1">
      <c r="A95" s="3" t="s">
        <v>99</v>
      </c>
      <c r="B95" s="4" t="s">
        <v>100</v>
      </c>
      <c r="C95" s="5">
        <f>SUM(C96)</f>
        <v>2913903</v>
      </c>
      <c r="D95" s="5">
        <f aca="true" t="shared" si="51" ref="D95:N96">SUM(D96)</f>
        <v>0</v>
      </c>
      <c r="E95" s="5">
        <f t="shared" si="51"/>
        <v>0</v>
      </c>
      <c r="F95" s="5">
        <f t="shared" si="51"/>
        <v>2913903</v>
      </c>
      <c r="G95" s="5">
        <f>SUM(G96)</f>
        <v>3318280.32</v>
      </c>
      <c r="H95" s="5">
        <f t="shared" si="51"/>
        <v>0</v>
      </c>
      <c r="I95" s="5">
        <f t="shared" si="51"/>
        <v>200000</v>
      </c>
      <c r="J95" s="5">
        <f t="shared" si="51"/>
        <v>3118280.32</v>
      </c>
      <c r="K95" s="5">
        <f>SUM(K96)</f>
        <v>404377.32</v>
      </c>
      <c r="L95" s="5">
        <f t="shared" si="51"/>
        <v>0</v>
      </c>
      <c r="M95" s="5">
        <f t="shared" si="51"/>
        <v>200000</v>
      </c>
      <c r="N95" s="5">
        <f t="shared" si="51"/>
        <v>204377.32</v>
      </c>
      <c r="O95" s="6">
        <f t="shared" si="1"/>
        <v>113.8775147971638</v>
      </c>
    </row>
    <row r="96" spans="1:15" s="1" customFormat="1" ht="64.5" customHeight="1" outlineLevel="2">
      <c r="A96" s="3" t="s">
        <v>101</v>
      </c>
      <c r="B96" s="4" t="s">
        <v>102</v>
      </c>
      <c r="C96" s="5">
        <f>SUM(C97)</f>
        <v>2913903</v>
      </c>
      <c r="D96" s="5">
        <f t="shared" si="51"/>
        <v>0</v>
      </c>
      <c r="E96" s="5">
        <f t="shared" si="51"/>
        <v>0</v>
      </c>
      <c r="F96" s="5">
        <f t="shared" si="51"/>
        <v>2913903</v>
      </c>
      <c r="G96" s="5">
        <f>SUM(G97)</f>
        <v>3318280.32</v>
      </c>
      <c r="H96" s="5">
        <f t="shared" si="51"/>
        <v>0</v>
      </c>
      <c r="I96" s="5">
        <f t="shared" si="51"/>
        <v>200000</v>
      </c>
      <c r="J96" s="5">
        <f t="shared" si="51"/>
        <v>3118280.32</v>
      </c>
      <c r="K96" s="5">
        <f>SUM(K97)</f>
        <v>404377.32</v>
      </c>
      <c r="L96" s="5">
        <f t="shared" si="51"/>
        <v>0</v>
      </c>
      <c r="M96" s="5">
        <f t="shared" si="51"/>
        <v>200000</v>
      </c>
      <c r="N96" s="5">
        <f t="shared" si="51"/>
        <v>204377.32</v>
      </c>
      <c r="O96" s="6">
        <f t="shared" si="1"/>
        <v>113.8775147971638</v>
      </c>
    </row>
    <row r="97" spans="1:15" s="1" customFormat="1" ht="64.5" customHeight="1" outlineLevel="4">
      <c r="A97" s="7" t="s">
        <v>103</v>
      </c>
      <c r="B97" s="8" t="s">
        <v>104</v>
      </c>
      <c r="C97" s="9">
        <f>SUM(C98:C100)</f>
        <v>2913903</v>
      </c>
      <c r="D97" s="9">
        <f aca="true" t="shared" si="52" ref="D97:N97">SUM(D98:D100)</f>
        <v>0</v>
      </c>
      <c r="E97" s="9">
        <f t="shared" si="52"/>
        <v>0</v>
      </c>
      <c r="F97" s="9">
        <f t="shared" si="52"/>
        <v>2913903</v>
      </c>
      <c r="G97" s="9">
        <f t="shared" si="52"/>
        <v>3318280.32</v>
      </c>
      <c r="H97" s="9">
        <f t="shared" si="52"/>
        <v>0</v>
      </c>
      <c r="I97" s="9">
        <f t="shared" si="52"/>
        <v>200000</v>
      </c>
      <c r="J97" s="9">
        <f t="shared" si="52"/>
        <v>3118280.32</v>
      </c>
      <c r="K97" s="9">
        <f t="shared" si="52"/>
        <v>404377.32</v>
      </c>
      <c r="L97" s="9">
        <f t="shared" si="52"/>
        <v>0</v>
      </c>
      <c r="M97" s="9">
        <f t="shared" si="52"/>
        <v>200000</v>
      </c>
      <c r="N97" s="9">
        <f t="shared" si="52"/>
        <v>204377.32</v>
      </c>
      <c r="O97" s="10">
        <f t="shared" si="1"/>
        <v>113.8775147971638</v>
      </c>
    </row>
    <row r="98" spans="1:15" s="1" customFormat="1" ht="50.25" customHeight="1" outlineLevel="6">
      <c r="A98" s="7" t="s">
        <v>105</v>
      </c>
      <c r="B98" s="8" t="s">
        <v>106</v>
      </c>
      <c r="C98" s="9">
        <f>SUM(D98:F98)</f>
        <v>2613903</v>
      </c>
      <c r="D98" s="9"/>
      <c r="E98" s="9"/>
      <c r="F98" s="9">
        <v>2613903</v>
      </c>
      <c r="G98" s="9">
        <f>SUM(H98:J98)</f>
        <v>2807754</v>
      </c>
      <c r="H98" s="9"/>
      <c r="I98" s="9"/>
      <c r="J98" s="9">
        <v>2807754</v>
      </c>
      <c r="K98" s="9">
        <f>SUM(L98:N98)</f>
        <v>193851</v>
      </c>
      <c r="L98" s="9">
        <f aca="true" t="shared" si="53" ref="L98:N99">SUM(H98-D98)</f>
        <v>0</v>
      </c>
      <c r="M98" s="9">
        <f t="shared" si="53"/>
        <v>0</v>
      </c>
      <c r="N98" s="9">
        <f t="shared" si="53"/>
        <v>193851</v>
      </c>
      <c r="O98" s="10">
        <f t="shared" si="1"/>
        <v>107.41615124968295</v>
      </c>
    </row>
    <row r="99" spans="1:15" s="1" customFormat="1" ht="114" customHeight="1" outlineLevel="6">
      <c r="A99" s="7" t="s">
        <v>107</v>
      </c>
      <c r="B99" s="8" t="s">
        <v>108</v>
      </c>
      <c r="C99" s="9">
        <f>SUM(D99:F99)</f>
        <v>300000</v>
      </c>
      <c r="D99" s="9"/>
      <c r="E99" s="9"/>
      <c r="F99" s="9">
        <v>300000</v>
      </c>
      <c r="G99" s="9">
        <f>SUM(H99:J99)</f>
        <v>300000</v>
      </c>
      <c r="H99" s="9"/>
      <c r="I99" s="9"/>
      <c r="J99" s="9">
        <v>300000</v>
      </c>
      <c r="K99" s="9">
        <f>SUM(L99:N99)</f>
        <v>0</v>
      </c>
      <c r="L99" s="9">
        <f t="shared" si="53"/>
        <v>0</v>
      </c>
      <c r="M99" s="9">
        <f t="shared" si="53"/>
        <v>0</v>
      </c>
      <c r="N99" s="9">
        <f t="shared" si="53"/>
        <v>0</v>
      </c>
      <c r="O99" s="10">
        <f t="shared" si="1"/>
        <v>100</v>
      </c>
    </row>
    <row r="100" spans="1:15" s="1" customFormat="1" ht="31.5" outlineLevel="6">
      <c r="A100" s="30" t="s">
        <v>402</v>
      </c>
      <c r="B100" s="34" t="s">
        <v>403</v>
      </c>
      <c r="C100" s="9">
        <f>SUM(D100:F100)</f>
        <v>0</v>
      </c>
      <c r="D100" s="9"/>
      <c r="E100" s="9"/>
      <c r="F100" s="9"/>
      <c r="G100" s="9">
        <f>SUM(H100:J100)</f>
        <v>210526.32</v>
      </c>
      <c r="H100" s="9"/>
      <c r="I100" s="9">
        <v>200000</v>
      </c>
      <c r="J100" s="9">
        <v>10526.32</v>
      </c>
      <c r="K100" s="9">
        <f>SUM(L100:N100)</f>
        <v>210526.32</v>
      </c>
      <c r="L100" s="9">
        <f>SUM(H100-D100)</f>
        <v>0</v>
      </c>
      <c r="M100" s="9">
        <f>SUM(I100-E100)</f>
        <v>200000</v>
      </c>
      <c r="N100" s="9">
        <f>SUM(J100-F100)</f>
        <v>10526.32</v>
      </c>
      <c r="O100" s="10" t="e">
        <f>SUM(G100/C100)*100</f>
        <v>#DIV/0!</v>
      </c>
    </row>
    <row r="101" spans="1:15" s="1" customFormat="1" ht="48.75" customHeight="1" outlineLevel="1">
      <c r="A101" s="3" t="s">
        <v>109</v>
      </c>
      <c r="B101" s="4" t="s">
        <v>110</v>
      </c>
      <c r="C101" s="5">
        <f>SUM(C102+C108+C111)</f>
        <v>905856.51</v>
      </c>
      <c r="D101" s="5">
        <f aca="true" t="shared" si="54" ref="D101:N101">SUM(D102+D108+D111)</f>
        <v>0</v>
      </c>
      <c r="E101" s="5">
        <f t="shared" si="54"/>
        <v>462856.51</v>
      </c>
      <c r="F101" s="5">
        <f t="shared" si="54"/>
        <v>443000</v>
      </c>
      <c r="G101" s="5">
        <f t="shared" si="54"/>
        <v>898688.21</v>
      </c>
      <c r="H101" s="5">
        <f t="shared" si="54"/>
        <v>0</v>
      </c>
      <c r="I101" s="5">
        <f t="shared" si="54"/>
        <v>475688.21</v>
      </c>
      <c r="J101" s="5">
        <f t="shared" si="54"/>
        <v>423000</v>
      </c>
      <c r="K101" s="5">
        <f t="shared" si="54"/>
        <v>-7168.3000000000175</v>
      </c>
      <c r="L101" s="5">
        <f t="shared" si="54"/>
        <v>0</v>
      </c>
      <c r="M101" s="5">
        <f t="shared" si="54"/>
        <v>12831.699999999983</v>
      </c>
      <c r="N101" s="5">
        <f t="shared" si="54"/>
        <v>-20000</v>
      </c>
      <c r="O101" s="6">
        <f t="shared" si="1"/>
        <v>99.20867158088868</v>
      </c>
    </row>
    <row r="102" spans="1:15" s="1" customFormat="1" ht="48" customHeight="1" outlineLevel="2">
      <c r="A102" s="3" t="s">
        <v>111</v>
      </c>
      <c r="B102" s="4" t="s">
        <v>112</v>
      </c>
      <c r="C102" s="5">
        <f>SUM(C103+C105)</f>
        <v>546619.5900000001</v>
      </c>
      <c r="D102" s="5">
        <f>SUM(D103+D105)</f>
        <v>0</v>
      </c>
      <c r="E102" s="5">
        <f>SUM(E103+E105)</f>
        <v>391619.59</v>
      </c>
      <c r="F102" s="5">
        <f>SUM(F103+F105)</f>
        <v>155000</v>
      </c>
      <c r="G102" s="5">
        <f aca="true" t="shared" si="55" ref="G102:N102">SUM(G103+G105)</f>
        <v>560821.25</v>
      </c>
      <c r="H102" s="5">
        <f t="shared" si="55"/>
        <v>0</v>
      </c>
      <c r="I102" s="5">
        <f t="shared" si="55"/>
        <v>405821.25</v>
      </c>
      <c r="J102" s="5">
        <f t="shared" si="55"/>
        <v>155000</v>
      </c>
      <c r="K102" s="5">
        <f t="shared" si="55"/>
        <v>14201.659999999974</v>
      </c>
      <c r="L102" s="5">
        <f t="shared" si="55"/>
        <v>0</v>
      </c>
      <c r="M102" s="5">
        <f t="shared" si="55"/>
        <v>14201.659999999974</v>
      </c>
      <c r="N102" s="5">
        <f t="shared" si="55"/>
        <v>0</v>
      </c>
      <c r="O102" s="6">
        <f t="shared" si="1"/>
        <v>102.59808837074425</v>
      </c>
    </row>
    <row r="103" spans="1:15" s="1" customFormat="1" ht="31.5" customHeight="1" outlineLevel="4">
      <c r="A103" s="7" t="s">
        <v>113</v>
      </c>
      <c r="B103" s="8" t="s">
        <v>114</v>
      </c>
      <c r="C103" s="9">
        <f aca="true" t="shared" si="56" ref="C103:J103">SUM(C104:C104)</f>
        <v>130000</v>
      </c>
      <c r="D103" s="9">
        <f t="shared" si="56"/>
        <v>0</v>
      </c>
      <c r="E103" s="9">
        <f t="shared" si="56"/>
        <v>0</v>
      </c>
      <c r="F103" s="9">
        <f t="shared" si="56"/>
        <v>130000</v>
      </c>
      <c r="G103" s="9">
        <f t="shared" si="56"/>
        <v>130000</v>
      </c>
      <c r="H103" s="9">
        <f t="shared" si="56"/>
        <v>0</v>
      </c>
      <c r="I103" s="9">
        <f t="shared" si="56"/>
        <v>0</v>
      </c>
      <c r="J103" s="9">
        <f t="shared" si="56"/>
        <v>130000</v>
      </c>
      <c r="K103" s="9">
        <f>SUM(K104:K104)</f>
        <v>0</v>
      </c>
      <c r="L103" s="9">
        <f>SUM(L104:L104)</f>
        <v>0</v>
      </c>
      <c r="M103" s="9">
        <f>SUM(M104:M104)</f>
        <v>0</v>
      </c>
      <c r="N103" s="9">
        <f>SUM(N104:N104)</f>
        <v>0</v>
      </c>
      <c r="O103" s="10">
        <f t="shared" si="1"/>
        <v>100</v>
      </c>
    </row>
    <row r="104" spans="1:15" s="1" customFormat="1" ht="47.25" customHeight="1" outlineLevel="6">
      <c r="A104" s="7" t="s">
        <v>115</v>
      </c>
      <c r="B104" s="8" t="s">
        <v>116</v>
      </c>
      <c r="C104" s="9">
        <f>SUM(D104:F104)</f>
        <v>130000</v>
      </c>
      <c r="D104" s="9"/>
      <c r="E104" s="9"/>
      <c r="F104" s="9">
        <v>130000</v>
      </c>
      <c r="G104" s="9">
        <f>SUM(H104:J104)</f>
        <v>130000</v>
      </c>
      <c r="H104" s="9"/>
      <c r="I104" s="9"/>
      <c r="J104" s="9">
        <v>130000</v>
      </c>
      <c r="K104" s="9">
        <f>SUM(L104:N104)</f>
        <v>0</v>
      </c>
      <c r="L104" s="9">
        <f>SUM(H104-D104)</f>
        <v>0</v>
      </c>
      <c r="M104" s="9">
        <f>SUM(I104-E104)</f>
        <v>0</v>
      </c>
      <c r="N104" s="9">
        <f>SUM(J104-F104)</f>
        <v>0</v>
      </c>
      <c r="O104" s="10">
        <f t="shared" si="1"/>
        <v>100</v>
      </c>
    </row>
    <row r="105" spans="1:15" s="1" customFormat="1" ht="48.75" customHeight="1" outlineLevel="4">
      <c r="A105" s="7" t="s">
        <v>117</v>
      </c>
      <c r="B105" s="8" t="s">
        <v>118</v>
      </c>
      <c r="C105" s="9">
        <f>SUM(C106:C107)</f>
        <v>416619.59</v>
      </c>
      <c r="D105" s="9">
        <f>SUM(D106:D107)</f>
        <v>0</v>
      </c>
      <c r="E105" s="9">
        <f>SUM(E106:E107)</f>
        <v>391619.59</v>
      </c>
      <c r="F105" s="9">
        <f>SUM(F106:F107)</f>
        <v>25000</v>
      </c>
      <c r="G105" s="9">
        <f aca="true" t="shared" si="57" ref="G105:N105">SUM(G106:G107)</f>
        <v>430821.25</v>
      </c>
      <c r="H105" s="9">
        <f t="shared" si="57"/>
        <v>0</v>
      </c>
      <c r="I105" s="9">
        <f t="shared" si="57"/>
        <v>405821.25</v>
      </c>
      <c r="J105" s="9">
        <f t="shared" si="57"/>
        <v>25000</v>
      </c>
      <c r="K105" s="9">
        <f t="shared" si="57"/>
        <v>14201.659999999974</v>
      </c>
      <c r="L105" s="9">
        <f t="shared" si="57"/>
        <v>0</v>
      </c>
      <c r="M105" s="9">
        <f t="shared" si="57"/>
        <v>14201.659999999974</v>
      </c>
      <c r="N105" s="9">
        <f t="shared" si="57"/>
        <v>0</v>
      </c>
      <c r="O105" s="10">
        <f t="shared" si="1"/>
        <v>103.40878353799926</v>
      </c>
    </row>
    <row r="106" spans="1:15" s="1" customFormat="1" ht="48.75" customHeight="1" outlineLevel="4">
      <c r="A106" s="7" t="s">
        <v>115</v>
      </c>
      <c r="B106" s="11" t="s">
        <v>119</v>
      </c>
      <c r="C106" s="9">
        <f>SUM(D106:F106)</f>
        <v>25000</v>
      </c>
      <c r="D106" s="9"/>
      <c r="E106" s="9"/>
      <c r="F106" s="9">
        <v>25000</v>
      </c>
      <c r="G106" s="9">
        <f>SUM(H106:J106)</f>
        <v>25000</v>
      </c>
      <c r="H106" s="9"/>
      <c r="I106" s="9"/>
      <c r="J106" s="9">
        <v>25000</v>
      </c>
      <c r="K106" s="9">
        <f>SUM(L106:N106)</f>
        <v>0</v>
      </c>
      <c r="L106" s="9">
        <f aca="true" t="shared" si="58" ref="L106:N107">SUM(H106-D106)</f>
        <v>0</v>
      </c>
      <c r="M106" s="9">
        <f t="shared" si="58"/>
        <v>0</v>
      </c>
      <c r="N106" s="9">
        <f t="shared" si="58"/>
        <v>0</v>
      </c>
      <c r="O106" s="10">
        <f t="shared" si="1"/>
        <v>100</v>
      </c>
    </row>
    <row r="107" spans="1:15" s="1" customFormat="1" ht="63" customHeight="1" outlineLevel="6">
      <c r="A107" s="7" t="s">
        <v>120</v>
      </c>
      <c r="B107" s="8" t="s">
        <v>121</v>
      </c>
      <c r="C107" s="9">
        <f>SUM(D107:F107)</f>
        <v>391619.59</v>
      </c>
      <c r="D107" s="9"/>
      <c r="E107" s="9">
        <v>391619.59</v>
      </c>
      <c r="F107" s="9"/>
      <c r="G107" s="9">
        <f>SUM(H107:J107)</f>
        <v>405821.25</v>
      </c>
      <c r="H107" s="9"/>
      <c r="I107" s="9">
        <v>405821.25</v>
      </c>
      <c r="J107" s="9"/>
      <c r="K107" s="9">
        <f>SUM(L107:N107)</f>
        <v>14201.659999999974</v>
      </c>
      <c r="L107" s="9">
        <f t="shared" si="58"/>
        <v>0</v>
      </c>
      <c r="M107" s="9">
        <f t="shared" si="58"/>
        <v>14201.659999999974</v>
      </c>
      <c r="N107" s="9">
        <f t="shared" si="58"/>
        <v>0</v>
      </c>
      <c r="O107" s="10">
        <f t="shared" si="1"/>
        <v>103.6263916215223</v>
      </c>
    </row>
    <row r="108" spans="1:15" s="1" customFormat="1" ht="101.25" customHeight="1" outlineLevel="6">
      <c r="A108" s="32" t="s">
        <v>428</v>
      </c>
      <c r="B108" s="33" t="s">
        <v>429</v>
      </c>
      <c r="C108" s="5">
        <f>SUM(C109)</f>
        <v>25000</v>
      </c>
      <c r="D108" s="5">
        <f aca="true" t="shared" si="59" ref="D108:N109">SUM(D109)</f>
        <v>0</v>
      </c>
      <c r="E108" s="5">
        <f t="shared" si="59"/>
        <v>0</v>
      </c>
      <c r="F108" s="5">
        <f t="shared" si="59"/>
        <v>25000</v>
      </c>
      <c r="G108" s="5">
        <f t="shared" si="59"/>
        <v>25000</v>
      </c>
      <c r="H108" s="5">
        <f t="shared" si="59"/>
        <v>0</v>
      </c>
      <c r="I108" s="5">
        <f t="shared" si="59"/>
        <v>0</v>
      </c>
      <c r="J108" s="5">
        <f t="shared" si="59"/>
        <v>25000</v>
      </c>
      <c r="K108" s="5">
        <f t="shared" si="59"/>
        <v>0</v>
      </c>
      <c r="L108" s="5">
        <f t="shared" si="59"/>
        <v>0</v>
      </c>
      <c r="M108" s="5">
        <f t="shared" si="59"/>
        <v>0</v>
      </c>
      <c r="N108" s="5">
        <f t="shared" si="59"/>
        <v>0</v>
      </c>
      <c r="O108" s="6">
        <f t="shared" si="1"/>
        <v>100</v>
      </c>
    </row>
    <row r="109" spans="1:15" s="1" customFormat="1" ht="39.75" customHeight="1" outlineLevel="6">
      <c r="A109" s="30" t="s">
        <v>430</v>
      </c>
      <c r="B109" s="31" t="s">
        <v>431</v>
      </c>
      <c r="C109" s="9">
        <f>SUM(C110)</f>
        <v>25000</v>
      </c>
      <c r="D109" s="9">
        <f t="shared" si="59"/>
        <v>0</v>
      </c>
      <c r="E109" s="9">
        <f t="shared" si="59"/>
        <v>0</v>
      </c>
      <c r="F109" s="9">
        <f t="shared" si="59"/>
        <v>25000</v>
      </c>
      <c r="G109" s="9">
        <f t="shared" si="59"/>
        <v>25000</v>
      </c>
      <c r="H109" s="9">
        <f t="shared" si="59"/>
        <v>0</v>
      </c>
      <c r="I109" s="9">
        <f t="shared" si="59"/>
        <v>0</v>
      </c>
      <c r="J109" s="9">
        <f t="shared" si="59"/>
        <v>25000</v>
      </c>
      <c r="K109" s="9">
        <f t="shared" si="59"/>
        <v>0</v>
      </c>
      <c r="L109" s="9">
        <f t="shared" si="59"/>
        <v>0</v>
      </c>
      <c r="M109" s="9">
        <f t="shared" si="59"/>
        <v>0</v>
      </c>
      <c r="N109" s="9">
        <f t="shared" si="59"/>
        <v>0</v>
      </c>
      <c r="O109" s="10">
        <f t="shared" si="1"/>
        <v>100</v>
      </c>
    </row>
    <row r="110" spans="1:15" s="1" customFormat="1" ht="63" customHeight="1" outlineLevel="6">
      <c r="A110" s="30" t="s">
        <v>432</v>
      </c>
      <c r="B110" s="34" t="s">
        <v>433</v>
      </c>
      <c r="C110" s="9">
        <f>SUM(D110:F110)</f>
        <v>25000</v>
      </c>
      <c r="D110" s="9"/>
      <c r="E110" s="9"/>
      <c r="F110" s="9">
        <v>25000</v>
      </c>
      <c r="G110" s="9">
        <f>SUM(H110:J110)</f>
        <v>25000</v>
      </c>
      <c r="H110" s="9"/>
      <c r="I110" s="9"/>
      <c r="J110" s="9">
        <v>25000</v>
      </c>
      <c r="K110" s="9">
        <f>SUM(L110:N110)</f>
        <v>0</v>
      </c>
      <c r="L110" s="9">
        <f>SUM(H110-D110)</f>
        <v>0</v>
      </c>
      <c r="M110" s="9">
        <f>SUM(I110-E110)</f>
        <v>0</v>
      </c>
      <c r="N110" s="9">
        <f>SUM(J110-F110)</f>
        <v>0</v>
      </c>
      <c r="O110" s="10">
        <f>SUM(G110/C110)*100</f>
        <v>100</v>
      </c>
    </row>
    <row r="111" spans="1:15" s="1" customFormat="1" ht="67.5" customHeight="1" outlineLevel="2">
      <c r="A111" s="3" t="s">
        <v>122</v>
      </c>
      <c r="B111" s="4" t="s">
        <v>123</v>
      </c>
      <c r="C111" s="5">
        <f aca="true" t="shared" si="60" ref="C111:J111">SUM(C112)</f>
        <v>334236.92</v>
      </c>
      <c r="D111" s="5">
        <f t="shared" si="60"/>
        <v>0</v>
      </c>
      <c r="E111" s="5">
        <f t="shared" si="60"/>
        <v>71236.92</v>
      </c>
      <c r="F111" s="5">
        <f t="shared" si="60"/>
        <v>263000</v>
      </c>
      <c r="G111" s="5">
        <f t="shared" si="60"/>
        <v>312866.96</v>
      </c>
      <c r="H111" s="5">
        <f t="shared" si="60"/>
        <v>0</v>
      </c>
      <c r="I111" s="5">
        <f t="shared" si="60"/>
        <v>69866.96</v>
      </c>
      <c r="J111" s="5">
        <f t="shared" si="60"/>
        <v>243000</v>
      </c>
      <c r="K111" s="5">
        <f>SUM(K112)</f>
        <v>-21369.959999999992</v>
      </c>
      <c r="L111" s="5">
        <f>SUM(L112)</f>
        <v>0</v>
      </c>
      <c r="M111" s="5">
        <f>SUM(M112)</f>
        <v>-1369.9599999999919</v>
      </c>
      <c r="N111" s="5">
        <f>SUM(N112)</f>
        <v>-20000</v>
      </c>
      <c r="O111" s="6">
        <f t="shared" si="1"/>
        <v>93.60634366783897</v>
      </c>
    </row>
    <row r="112" spans="1:15" s="1" customFormat="1" ht="49.5" customHeight="1" outlineLevel="4">
      <c r="A112" s="7" t="s">
        <v>124</v>
      </c>
      <c r="B112" s="8" t="s">
        <v>125</v>
      </c>
      <c r="C112" s="9">
        <f>SUM(C113:C117)</f>
        <v>334236.92</v>
      </c>
      <c r="D112" s="9">
        <f>SUM(D113:D117)</f>
        <v>0</v>
      </c>
      <c r="E112" s="9">
        <f>SUM(E113:E117)</f>
        <v>71236.92</v>
      </c>
      <c r="F112" s="9">
        <f>SUM(F113:F117)</f>
        <v>263000</v>
      </c>
      <c r="G112" s="9">
        <f aca="true" t="shared" si="61" ref="G112:N112">SUM(G113:G117)</f>
        <v>312866.96</v>
      </c>
      <c r="H112" s="9">
        <f t="shared" si="61"/>
        <v>0</v>
      </c>
      <c r="I112" s="9">
        <f t="shared" si="61"/>
        <v>69866.96</v>
      </c>
      <c r="J112" s="9">
        <f t="shared" si="61"/>
        <v>243000</v>
      </c>
      <c r="K112" s="9">
        <f t="shared" si="61"/>
        <v>-21369.959999999992</v>
      </c>
      <c r="L112" s="9">
        <f t="shared" si="61"/>
        <v>0</v>
      </c>
      <c r="M112" s="9">
        <f t="shared" si="61"/>
        <v>-1369.9599999999919</v>
      </c>
      <c r="N112" s="9">
        <f t="shared" si="61"/>
        <v>-20000</v>
      </c>
      <c r="O112" s="10">
        <f t="shared" si="1"/>
        <v>93.60634366783897</v>
      </c>
    </row>
    <row r="113" spans="1:15" s="1" customFormat="1" ht="49.5" customHeight="1" outlineLevel="4">
      <c r="A113" s="7" t="s">
        <v>126</v>
      </c>
      <c r="B113" s="11" t="s">
        <v>127</v>
      </c>
      <c r="C113" s="9">
        <f>SUM(D113:F113)</f>
        <v>0</v>
      </c>
      <c r="D113" s="9"/>
      <c r="E113" s="9"/>
      <c r="F113" s="9"/>
      <c r="G113" s="9">
        <f>SUM(H113:J113)</f>
        <v>0</v>
      </c>
      <c r="H113" s="9"/>
      <c r="I113" s="9"/>
      <c r="J113" s="9"/>
      <c r="K113" s="9">
        <f>SUM(L113:N113)</f>
        <v>0</v>
      </c>
      <c r="L113" s="9">
        <f aca="true" t="shared" si="62" ref="L113:N117">SUM(H113-D113)</f>
        <v>0</v>
      </c>
      <c r="M113" s="9">
        <f t="shared" si="62"/>
        <v>0</v>
      </c>
      <c r="N113" s="9">
        <f t="shared" si="62"/>
        <v>0</v>
      </c>
      <c r="O113" s="10" t="e">
        <f t="shared" si="1"/>
        <v>#DIV/0!</v>
      </c>
    </row>
    <row r="114" spans="1:15" s="1" customFormat="1" ht="79.5" customHeight="1" outlineLevel="6">
      <c r="A114" s="7" t="s">
        <v>128</v>
      </c>
      <c r="B114" s="8" t="s">
        <v>129</v>
      </c>
      <c r="C114" s="9">
        <f>SUM(D114:F114)</f>
        <v>48000</v>
      </c>
      <c r="D114" s="9"/>
      <c r="E114" s="9"/>
      <c r="F114" s="9">
        <v>48000</v>
      </c>
      <c r="G114" s="9">
        <f>SUM(H114:J114)</f>
        <v>42000</v>
      </c>
      <c r="H114" s="9"/>
      <c r="I114" s="9"/>
      <c r="J114" s="9">
        <v>42000</v>
      </c>
      <c r="K114" s="9">
        <f>SUM(L114:N114)</f>
        <v>-6000</v>
      </c>
      <c r="L114" s="9">
        <f t="shared" si="62"/>
        <v>0</v>
      </c>
      <c r="M114" s="9">
        <f t="shared" si="62"/>
        <v>0</v>
      </c>
      <c r="N114" s="9">
        <f t="shared" si="62"/>
        <v>-6000</v>
      </c>
      <c r="O114" s="10">
        <f>SUM(G114/C114)*100</f>
        <v>87.5</v>
      </c>
    </row>
    <row r="115" spans="1:15" s="1" customFormat="1" ht="79.5" customHeight="1" outlineLevel="6">
      <c r="A115" s="30" t="s">
        <v>310</v>
      </c>
      <c r="B115" s="31" t="s">
        <v>311</v>
      </c>
      <c r="C115" s="9">
        <f>SUM(D115:F115)</f>
        <v>30000</v>
      </c>
      <c r="D115" s="9"/>
      <c r="E115" s="9"/>
      <c r="F115" s="9">
        <v>30000</v>
      </c>
      <c r="G115" s="9">
        <f>SUM(H115:J115)</f>
        <v>25000</v>
      </c>
      <c r="H115" s="9"/>
      <c r="I115" s="9"/>
      <c r="J115" s="9">
        <v>25000</v>
      </c>
      <c r="K115" s="9">
        <f>SUM(L115:N115)</f>
        <v>-5000</v>
      </c>
      <c r="L115" s="9">
        <f t="shared" si="62"/>
        <v>0</v>
      </c>
      <c r="M115" s="9">
        <f t="shared" si="62"/>
        <v>0</v>
      </c>
      <c r="N115" s="9">
        <f t="shared" si="62"/>
        <v>-5000</v>
      </c>
      <c r="O115" s="10">
        <f>SUM(G115/C115)*100</f>
        <v>83.33333333333334</v>
      </c>
    </row>
    <row r="116" spans="1:15" s="1" customFormat="1" ht="112.5" customHeight="1" outlineLevel="6">
      <c r="A116" s="7" t="s">
        <v>130</v>
      </c>
      <c r="B116" s="11" t="s">
        <v>131</v>
      </c>
      <c r="C116" s="9">
        <f>SUM(D116:F116)</f>
        <v>60000</v>
      </c>
      <c r="D116" s="9"/>
      <c r="E116" s="9"/>
      <c r="F116" s="9">
        <v>60000</v>
      </c>
      <c r="G116" s="9">
        <f>SUM(H116:J116)</f>
        <v>56000</v>
      </c>
      <c r="H116" s="9"/>
      <c r="I116" s="9"/>
      <c r="J116" s="9">
        <v>56000</v>
      </c>
      <c r="K116" s="9">
        <f>SUM(L116:N116)</f>
        <v>-4000</v>
      </c>
      <c r="L116" s="9">
        <f t="shared" si="62"/>
        <v>0</v>
      </c>
      <c r="M116" s="9">
        <f t="shared" si="62"/>
        <v>0</v>
      </c>
      <c r="N116" s="9">
        <f t="shared" si="62"/>
        <v>-4000</v>
      </c>
      <c r="O116" s="10">
        <f>SUM(G116/C116)*100</f>
        <v>93.33333333333333</v>
      </c>
    </row>
    <row r="117" spans="1:15" s="1" customFormat="1" ht="69" customHeight="1" outlineLevel="6">
      <c r="A117" s="17" t="s">
        <v>132</v>
      </c>
      <c r="B117" s="18" t="s">
        <v>133</v>
      </c>
      <c r="C117" s="9">
        <f>SUM(D117:F117)</f>
        <v>196236.91999999998</v>
      </c>
      <c r="D117" s="9"/>
      <c r="E117" s="9">
        <v>71236.92</v>
      </c>
      <c r="F117" s="9">
        <v>125000</v>
      </c>
      <c r="G117" s="9">
        <f>SUM(H117:J117)</f>
        <v>189866.96000000002</v>
      </c>
      <c r="H117" s="9"/>
      <c r="I117" s="9">
        <v>69866.96</v>
      </c>
      <c r="J117" s="9">
        <v>120000</v>
      </c>
      <c r="K117" s="9">
        <f>SUM(L117:N117)</f>
        <v>-6369.959999999992</v>
      </c>
      <c r="L117" s="9">
        <f t="shared" si="62"/>
        <v>0</v>
      </c>
      <c r="M117" s="9">
        <f t="shared" si="62"/>
        <v>-1369.9599999999919</v>
      </c>
      <c r="N117" s="9">
        <f t="shared" si="62"/>
        <v>-5000</v>
      </c>
      <c r="O117" s="10">
        <f>SUM(G117/C117)*100</f>
        <v>96.75394416096627</v>
      </c>
    </row>
    <row r="118" spans="1:15" s="1" customFormat="1" ht="65.25" customHeight="1" outlineLevel="1">
      <c r="A118" s="3" t="s">
        <v>134</v>
      </c>
      <c r="B118" s="4" t="s">
        <v>135</v>
      </c>
      <c r="C118" s="5">
        <f aca="true" t="shared" si="63" ref="C118:N118">SUM(C119)</f>
        <v>3198581.6</v>
      </c>
      <c r="D118" s="5">
        <f t="shared" si="63"/>
        <v>0</v>
      </c>
      <c r="E118" s="5">
        <f t="shared" si="63"/>
        <v>1076648</v>
      </c>
      <c r="F118" s="5">
        <f t="shared" si="63"/>
        <v>2121933.6</v>
      </c>
      <c r="G118" s="5">
        <f t="shared" si="63"/>
        <v>3070992.29</v>
      </c>
      <c r="H118" s="5">
        <f t="shared" si="63"/>
        <v>0</v>
      </c>
      <c r="I118" s="5">
        <f t="shared" si="63"/>
        <v>882094</v>
      </c>
      <c r="J118" s="5">
        <f t="shared" si="63"/>
        <v>2188898.29</v>
      </c>
      <c r="K118" s="5">
        <f t="shared" si="63"/>
        <v>-127589.31000000006</v>
      </c>
      <c r="L118" s="5">
        <f t="shared" si="63"/>
        <v>0</v>
      </c>
      <c r="M118" s="5">
        <f t="shared" si="63"/>
        <v>-194554</v>
      </c>
      <c r="N118" s="5">
        <f t="shared" si="63"/>
        <v>66964.68999999994</v>
      </c>
      <c r="O118" s="6">
        <f t="shared" si="1"/>
        <v>96.01106596749008</v>
      </c>
    </row>
    <row r="119" spans="1:15" s="1" customFormat="1" ht="110.25" customHeight="1" outlineLevel="2">
      <c r="A119" s="3" t="s">
        <v>136</v>
      </c>
      <c r="B119" s="4" t="s">
        <v>137</v>
      </c>
      <c r="C119" s="5">
        <f>SUM(C120)</f>
        <v>3198581.6</v>
      </c>
      <c r="D119" s="5">
        <f aca="true" t="shared" si="64" ref="D119:J119">SUM(D120)</f>
        <v>0</v>
      </c>
      <c r="E119" s="5">
        <f t="shared" si="64"/>
        <v>1076648</v>
      </c>
      <c r="F119" s="5">
        <f t="shared" si="64"/>
        <v>2121933.6</v>
      </c>
      <c r="G119" s="5">
        <f t="shared" si="64"/>
        <v>3070992.29</v>
      </c>
      <c r="H119" s="5">
        <f t="shared" si="64"/>
        <v>0</v>
      </c>
      <c r="I119" s="5">
        <f t="shared" si="64"/>
        <v>882094</v>
      </c>
      <c r="J119" s="5">
        <f t="shared" si="64"/>
        <v>2188898.29</v>
      </c>
      <c r="K119" s="5">
        <f>SUM(K120)</f>
        <v>-127589.31000000006</v>
      </c>
      <c r="L119" s="5">
        <f>SUM(L120)</f>
        <v>0</v>
      </c>
      <c r="M119" s="5">
        <f>SUM(M120)</f>
        <v>-194554</v>
      </c>
      <c r="N119" s="5">
        <f>SUM(N120)</f>
        <v>66964.68999999994</v>
      </c>
      <c r="O119" s="6">
        <f t="shared" si="1"/>
        <v>96.01106596749008</v>
      </c>
    </row>
    <row r="120" spans="1:15" s="1" customFormat="1" ht="31.5" customHeight="1" outlineLevel="4">
      <c r="A120" s="7" t="s">
        <v>138</v>
      </c>
      <c r="B120" s="8" t="s">
        <v>139</v>
      </c>
      <c r="C120" s="9">
        <f>SUM(C121:C124)</f>
        <v>3198581.6</v>
      </c>
      <c r="D120" s="9">
        <f aca="true" t="shared" si="65" ref="D120:N120">SUM(D121:D124)</f>
        <v>0</v>
      </c>
      <c r="E120" s="9">
        <f t="shared" si="65"/>
        <v>1076648</v>
      </c>
      <c r="F120" s="9">
        <f t="shared" si="65"/>
        <v>2121933.6</v>
      </c>
      <c r="G120" s="9">
        <f t="shared" si="65"/>
        <v>3070992.29</v>
      </c>
      <c r="H120" s="9">
        <f t="shared" si="65"/>
        <v>0</v>
      </c>
      <c r="I120" s="9">
        <f t="shared" si="65"/>
        <v>882094</v>
      </c>
      <c r="J120" s="9">
        <f t="shared" si="65"/>
        <v>2188898.29</v>
      </c>
      <c r="K120" s="9">
        <f t="shared" si="65"/>
        <v>-127589.31000000006</v>
      </c>
      <c r="L120" s="9">
        <f t="shared" si="65"/>
        <v>0</v>
      </c>
      <c r="M120" s="9">
        <f t="shared" si="65"/>
        <v>-194554</v>
      </c>
      <c r="N120" s="9">
        <f t="shared" si="65"/>
        <v>66964.68999999994</v>
      </c>
      <c r="O120" s="10">
        <f t="shared" si="1"/>
        <v>96.01106596749008</v>
      </c>
    </row>
    <row r="121" spans="1:15" s="1" customFormat="1" ht="78.75" customHeight="1" outlineLevel="6">
      <c r="A121" s="7" t="s">
        <v>140</v>
      </c>
      <c r="B121" s="8" t="s">
        <v>141</v>
      </c>
      <c r="C121" s="9">
        <f>SUM(D121:F121)</f>
        <v>1841648</v>
      </c>
      <c r="D121" s="9"/>
      <c r="E121" s="9"/>
      <c r="F121" s="9">
        <v>1841648</v>
      </c>
      <c r="G121" s="9">
        <f>SUM(H121:J121)</f>
        <v>0</v>
      </c>
      <c r="H121" s="9"/>
      <c r="I121" s="9"/>
      <c r="J121" s="9"/>
      <c r="K121" s="9">
        <f>SUM(L121:N121)</f>
        <v>-1841648</v>
      </c>
      <c r="L121" s="9">
        <f aca="true" t="shared" si="66" ref="L121:N123">SUM(H121-D121)</f>
        <v>0</v>
      </c>
      <c r="M121" s="9">
        <f t="shared" si="66"/>
        <v>0</v>
      </c>
      <c r="N121" s="9">
        <f t="shared" si="66"/>
        <v>-1841648</v>
      </c>
      <c r="O121" s="10">
        <f t="shared" si="1"/>
        <v>0</v>
      </c>
    </row>
    <row r="122" spans="1:15" s="1" customFormat="1" ht="135" customHeight="1" outlineLevel="6">
      <c r="A122" s="7" t="s">
        <v>142</v>
      </c>
      <c r="B122" s="8" t="s">
        <v>143</v>
      </c>
      <c r="C122" s="9">
        <f>SUM(D122:F122)</f>
        <v>280285.6</v>
      </c>
      <c r="D122" s="9"/>
      <c r="E122" s="9"/>
      <c r="F122" s="9">
        <v>280285.6</v>
      </c>
      <c r="G122" s="9">
        <f>SUM(H122:J122)</f>
        <v>0</v>
      </c>
      <c r="H122" s="9"/>
      <c r="I122" s="9"/>
      <c r="J122" s="9"/>
      <c r="K122" s="9">
        <f>SUM(L122:N122)</f>
        <v>-280285.6</v>
      </c>
      <c r="L122" s="9">
        <f t="shared" si="66"/>
        <v>0</v>
      </c>
      <c r="M122" s="9">
        <f t="shared" si="66"/>
        <v>0</v>
      </c>
      <c r="N122" s="9">
        <f t="shared" si="66"/>
        <v>-280285.6</v>
      </c>
      <c r="O122" s="10">
        <f aca="true" t="shared" si="67" ref="O122:O238">SUM(G122/C122)*100</f>
        <v>0</v>
      </c>
    </row>
    <row r="123" spans="1:15" s="1" customFormat="1" ht="79.5" customHeight="1" outlineLevel="6">
      <c r="A123" s="30" t="s">
        <v>416</v>
      </c>
      <c r="B123" s="34" t="s">
        <v>285</v>
      </c>
      <c r="C123" s="9">
        <f>SUM(D123:F123)</f>
        <v>1076648</v>
      </c>
      <c r="D123" s="9"/>
      <c r="E123" s="9">
        <v>1076648</v>
      </c>
      <c r="F123" s="9"/>
      <c r="G123" s="9">
        <f>SUM(H123:J123)</f>
        <v>0</v>
      </c>
      <c r="H123" s="9"/>
      <c r="I123" s="9"/>
      <c r="J123" s="9"/>
      <c r="K123" s="9">
        <f>SUM(L123:N123)</f>
        <v>-1076648</v>
      </c>
      <c r="L123" s="9">
        <f t="shared" si="66"/>
        <v>0</v>
      </c>
      <c r="M123" s="9">
        <f t="shared" si="66"/>
        <v>-1076648</v>
      </c>
      <c r="N123" s="9">
        <f t="shared" si="66"/>
        <v>0</v>
      </c>
      <c r="O123" s="10">
        <f t="shared" si="67"/>
        <v>0</v>
      </c>
    </row>
    <row r="124" spans="1:15" s="1" customFormat="1" ht="63.75" customHeight="1" outlineLevel="6">
      <c r="A124" s="30" t="s">
        <v>284</v>
      </c>
      <c r="B124" s="34" t="s">
        <v>342</v>
      </c>
      <c r="C124" s="9">
        <f>SUM(D124:F124)</f>
        <v>0</v>
      </c>
      <c r="D124" s="9"/>
      <c r="E124" s="9"/>
      <c r="F124" s="9"/>
      <c r="G124" s="9">
        <f>SUM(H124:J124)</f>
        <v>3070992.29</v>
      </c>
      <c r="H124" s="9"/>
      <c r="I124" s="9">
        <v>882094</v>
      </c>
      <c r="J124" s="9">
        <v>2188898.29</v>
      </c>
      <c r="K124" s="9">
        <f>SUM(L124:N124)</f>
        <v>3070992.29</v>
      </c>
      <c r="L124" s="9">
        <f>SUM(H124-D124)</f>
        <v>0</v>
      </c>
      <c r="M124" s="9">
        <f>SUM(I124-E124)</f>
        <v>882094</v>
      </c>
      <c r="N124" s="9">
        <f>SUM(J124-F124)</f>
        <v>2188898.29</v>
      </c>
      <c r="O124" s="10" t="e">
        <f t="shared" si="67"/>
        <v>#DIV/0!</v>
      </c>
    </row>
    <row r="125" spans="1:15" s="1" customFormat="1" ht="63.75" customHeight="1" outlineLevel="1">
      <c r="A125" s="3" t="s">
        <v>144</v>
      </c>
      <c r="B125" s="4" t="s">
        <v>145</v>
      </c>
      <c r="C125" s="5">
        <f>SUM(C126+C134+C138)</f>
        <v>14481968.75</v>
      </c>
      <c r="D125" s="5">
        <f aca="true" t="shared" si="68" ref="D125:N125">SUM(D126+D134+D138)</f>
        <v>0</v>
      </c>
      <c r="E125" s="5">
        <f t="shared" si="68"/>
        <v>5845530.16</v>
      </c>
      <c r="F125" s="5">
        <f t="shared" si="68"/>
        <v>8636438.59</v>
      </c>
      <c r="G125" s="5">
        <f t="shared" si="68"/>
        <v>13209636.59</v>
      </c>
      <c r="H125" s="5">
        <f t="shared" si="68"/>
        <v>0</v>
      </c>
      <c r="I125" s="5">
        <f t="shared" si="68"/>
        <v>6572103.88</v>
      </c>
      <c r="J125" s="5">
        <f t="shared" si="68"/>
        <v>6637532.71</v>
      </c>
      <c r="K125" s="5">
        <f t="shared" si="68"/>
        <v>-1272332.1600000006</v>
      </c>
      <c r="L125" s="5">
        <f t="shared" si="68"/>
        <v>0</v>
      </c>
      <c r="M125" s="5">
        <f t="shared" si="68"/>
        <v>726573.7199999997</v>
      </c>
      <c r="N125" s="5">
        <f t="shared" si="68"/>
        <v>-1998905.8800000001</v>
      </c>
      <c r="O125" s="6">
        <f t="shared" si="67"/>
        <v>91.21437021468508</v>
      </c>
    </row>
    <row r="126" spans="1:15" s="1" customFormat="1" ht="48" customHeight="1" outlineLevel="2">
      <c r="A126" s="3" t="s">
        <v>146</v>
      </c>
      <c r="B126" s="4" t="s">
        <v>147</v>
      </c>
      <c r="C126" s="5">
        <f aca="true" t="shared" si="69" ref="C126:J126">SUM(C127)</f>
        <v>13280968.75</v>
      </c>
      <c r="D126" s="5">
        <f t="shared" si="69"/>
        <v>0</v>
      </c>
      <c r="E126" s="5">
        <f t="shared" si="69"/>
        <v>5845530.16</v>
      </c>
      <c r="F126" s="5">
        <f t="shared" si="69"/>
        <v>7435438.590000001</v>
      </c>
      <c r="G126" s="5">
        <f t="shared" si="69"/>
        <v>12013636.59</v>
      </c>
      <c r="H126" s="5">
        <f t="shared" si="69"/>
        <v>0</v>
      </c>
      <c r="I126" s="5">
        <f t="shared" si="69"/>
        <v>6572103.88</v>
      </c>
      <c r="J126" s="5">
        <f t="shared" si="69"/>
        <v>5441532.71</v>
      </c>
      <c r="K126" s="5">
        <f>SUM(K127)</f>
        <v>-1267332.1600000006</v>
      </c>
      <c r="L126" s="5">
        <f>SUM(L127)</f>
        <v>0</v>
      </c>
      <c r="M126" s="5">
        <f>SUM(M127)</f>
        <v>726573.7199999997</v>
      </c>
      <c r="N126" s="5">
        <f>SUM(N127)</f>
        <v>-1993905.8800000001</v>
      </c>
      <c r="O126" s="6">
        <f t="shared" si="67"/>
        <v>90.45753224891821</v>
      </c>
    </row>
    <row r="127" spans="1:15" s="1" customFormat="1" ht="28.5" customHeight="1" outlineLevel="4">
      <c r="A127" s="7" t="s">
        <v>148</v>
      </c>
      <c r="B127" s="8" t="s">
        <v>149</v>
      </c>
      <c r="C127" s="9">
        <f>SUM(C128:C133)</f>
        <v>13280968.75</v>
      </c>
      <c r="D127" s="9">
        <f aca="true" t="shared" si="70" ref="D127:N127">SUM(D128:D133)</f>
        <v>0</v>
      </c>
      <c r="E127" s="9">
        <f t="shared" si="70"/>
        <v>5845530.16</v>
      </c>
      <c r="F127" s="9">
        <f t="shared" si="70"/>
        <v>7435438.590000001</v>
      </c>
      <c r="G127" s="9">
        <f t="shared" si="70"/>
        <v>12013636.59</v>
      </c>
      <c r="H127" s="9">
        <f t="shared" si="70"/>
        <v>0</v>
      </c>
      <c r="I127" s="9">
        <f t="shared" si="70"/>
        <v>6572103.88</v>
      </c>
      <c r="J127" s="9">
        <f t="shared" si="70"/>
        <v>5441532.71</v>
      </c>
      <c r="K127" s="9">
        <f t="shared" si="70"/>
        <v>-1267332.1600000006</v>
      </c>
      <c r="L127" s="9">
        <f t="shared" si="70"/>
        <v>0</v>
      </c>
      <c r="M127" s="9">
        <f t="shared" si="70"/>
        <v>726573.7199999997</v>
      </c>
      <c r="N127" s="9">
        <f t="shared" si="70"/>
        <v>-1993905.8800000001</v>
      </c>
      <c r="O127" s="10">
        <f t="shared" si="67"/>
        <v>90.45753224891821</v>
      </c>
    </row>
    <row r="128" spans="1:15" s="1" customFormat="1" ht="28.5" customHeight="1" outlineLevel="4">
      <c r="A128" s="30" t="s">
        <v>286</v>
      </c>
      <c r="B128" s="31" t="s">
        <v>287</v>
      </c>
      <c r="C128" s="9">
        <f aca="true" t="shared" si="71" ref="C128:C133">SUM(D128:F128)</f>
        <v>2790375.02</v>
      </c>
      <c r="D128" s="9"/>
      <c r="E128" s="9"/>
      <c r="F128" s="9">
        <v>2790375.02</v>
      </c>
      <c r="G128" s="9">
        <f aca="true" t="shared" si="72" ref="G128:G133">SUM(H128:J128)</f>
        <v>42000</v>
      </c>
      <c r="H128" s="9"/>
      <c r="I128" s="9"/>
      <c r="J128" s="9">
        <v>42000</v>
      </c>
      <c r="K128" s="9">
        <f aca="true" t="shared" si="73" ref="K128:K133">SUM(L128:N128)</f>
        <v>-2748375.02</v>
      </c>
      <c r="L128" s="9">
        <f aca="true" t="shared" si="74" ref="L128:N133">SUM(H128-D128)</f>
        <v>0</v>
      </c>
      <c r="M128" s="9">
        <f t="shared" si="74"/>
        <v>0</v>
      </c>
      <c r="N128" s="9">
        <f t="shared" si="74"/>
        <v>-2748375.02</v>
      </c>
      <c r="O128" s="10">
        <f t="shared" si="67"/>
        <v>1.5051740249595553</v>
      </c>
    </row>
    <row r="129" spans="1:15" s="1" customFormat="1" ht="51.75" customHeight="1" outlineLevel="4">
      <c r="A129" s="17" t="s">
        <v>150</v>
      </c>
      <c r="B129" s="18" t="s">
        <v>151</v>
      </c>
      <c r="C129" s="9">
        <f t="shared" si="71"/>
        <v>434289.88</v>
      </c>
      <c r="D129" s="9"/>
      <c r="E129" s="9"/>
      <c r="F129" s="9">
        <v>434289.88</v>
      </c>
      <c r="G129" s="9">
        <f t="shared" si="72"/>
        <v>1243025</v>
      </c>
      <c r="H129" s="9"/>
      <c r="I129" s="9"/>
      <c r="J129" s="9">
        <v>1243025</v>
      </c>
      <c r="K129" s="9">
        <f t="shared" si="73"/>
        <v>808735.12</v>
      </c>
      <c r="L129" s="9">
        <f t="shared" si="74"/>
        <v>0</v>
      </c>
      <c r="M129" s="9">
        <f t="shared" si="74"/>
        <v>0</v>
      </c>
      <c r="N129" s="9">
        <f t="shared" si="74"/>
        <v>808735.12</v>
      </c>
      <c r="O129" s="10">
        <f t="shared" si="67"/>
        <v>286.22011638862045</v>
      </c>
    </row>
    <row r="130" spans="1:15" s="1" customFormat="1" ht="48.75" customHeight="1" outlineLevel="5">
      <c r="A130" s="7" t="s">
        <v>152</v>
      </c>
      <c r="B130" s="8" t="s">
        <v>153</v>
      </c>
      <c r="C130" s="9">
        <f t="shared" si="71"/>
        <v>1055000</v>
      </c>
      <c r="D130" s="9"/>
      <c r="E130" s="9"/>
      <c r="F130" s="9">
        <v>1055000</v>
      </c>
      <c r="G130" s="9">
        <f t="shared" si="72"/>
        <v>2078967.16</v>
      </c>
      <c r="H130" s="9"/>
      <c r="I130" s="9"/>
      <c r="J130" s="9">
        <v>2078967.16</v>
      </c>
      <c r="K130" s="9">
        <f t="shared" si="73"/>
        <v>1023967.1599999999</v>
      </c>
      <c r="L130" s="9">
        <f t="shared" si="74"/>
        <v>0</v>
      </c>
      <c r="M130" s="9">
        <f t="shared" si="74"/>
        <v>0</v>
      </c>
      <c r="N130" s="9">
        <f t="shared" si="74"/>
        <v>1023967.1599999999</v>
      </c>
      <c r="O130" s="10">
        <f t="shared" si="67"/>
        <v>197.05849857819905</v>
      </c>
    </row>
    <row r="131" spans="1:15" s="1" customFormat="1" ht="48.75" customHeight="1" outlineLevel="5">
      <c r="A131" s="30" t="s">
        <v>343</v>
      </c>
      <c r="B131" s="31" t="s">
        <v>344</v>
      </c>
      <c r="C131" s="9">
        <f t="shared" si="71"/>
        <v>2669224.79</v>
      </c>
      <c r="D131" s="9"/>
      <c r="E131" s="9"/>
      <c r="F131" s="9">
        <v>2669224.79</v>
      </c>
      <c r="G131" s="9">
        <f t="shared" si="72"/>
        <v>1668731.63</v>
      </c>
      <c r="H131" s="9"/>
      <c r="I131" s="9"/>
      <c r="J131" s="9">
        <v>1668731.63</v>
      </c>
      <c r="K131" s="9">
        <f t="shared" si="73"/>
        <v>-1000493.1600000001</v>
      </c>
      <c r="L131" s="9">
        <f t="shared" si="74"/>
        <v>0</v>
      </c>
      <c r="M131" s="9">
        <f t="shared" si="74"/>
        <v>0</v>
      </c>
      <c r="N131" s="9">
        <f t="shared" si="74"/>
        <v>-1000493.1600000001</v>
      </c>
      <c r="O131" s="10">
        <f t="shared" si="67"/>
        <v>62.51746335684226</v>
      </c>
    </row>
    <row r="132" spans="1:15" s="1" customFormat="1" ht="48.75" customHeight="1" outlineLevel="5">
      <c r="A132" s="30" t="s">
        <v>345</v>
      </c>
      <c r="B132" s="31" t="s">
        <v>346</v>
      </c>
      <c r="C132" s="9">
        <f t="shared" si="71"/>
        <v>6332079.0600000005</v>
      </c>
      <c r="D132" s="9"/>
      <c r="E132" s="9">
        <v>5845530.16</v>
      </c>
      <c r="F132" s="9">
        <v>486548.9</v>
      </c>
      <c r="G132" s="9">
        <f t="shared" si="72"/>
        <v>5929342.8</v>
      </c>
      <c r="H132" s="9"/>
      <c r="I132" s="9">
        <v>5617040.38</v>
      </c>
      <c r="J132" s="9">
        <v>312302.42</v>
      </c>
      <c r="K132" s="9">
        <f t="shared" si="73"/>
        <v>-402736.2600000003</v>
      </c>
      <c r="L132" s="9">
        <f t="shared" si="74"/>
        <v>0</v>
      </c>
      <c r="M132" s="9">
        <f t="shared" si="74"/>
        <v>-228489.78000000026</v>
      </c>
      <c r="N132" s="9">
        <f t="shared" si="74"/>
        <v>-174246.48000000004</v>
      </c>
      <c r="O132" s="10">
        <f t="shared" si="67"/>
        <v>93.63974681642713</v>
      </c>
    </row>
    <row r="133" spans="1:15" s="1" customFormat="1" ht="48.75" customHeight="1" outlineLevel="5">
      <c r="A133" s="30" t="s">
        <v>347</v>
      </c>
      <c r="B133" s="34" t="s">
        <v>348</v>
      </c>
      <c r="C133" s="9">
        <f t="shared" si="71"/>
        <v>0</v>
      </c>
      <c r="D133" s="9"/>
      <c r="E133" s="9"/>
      <c r="F133" s="9"/>
      <c r="G133" s="9">
        <f t="shared" si="72"/>
        <v>1051570</v>
      </c>
      <c r="H133" s="9"/>
      <c r="I133" s="9">
        <v>955063.5</v>
      </c>
      <c r="J133" s="9">
        <v>96506.5</v>
      </c>
      <c r="K133" s="9">
        <f t="shared" si="73"/>
        <v>1051570</v>
      </c>
      <c r="L133" s="9">
        <f t="shared" si="74"/>
        <v>0</v>
      </c>
      <c r="M133" s="9">
        <f t="shared" si="74"/>
        <v>955063.5</v>
      </c>
      <c r="N133" s="9">
        <f t="shared" si="74"/>
        <v>96506.5</v>
      </c>
      <c r="O133" s="10" t="e">
        <f t="shared" si="67"/>
        <v>#DIV/0!</v>
      </c>
    </row>
    <row r="134" spans="1:15" s="1" customFormat="1" ht="49.5" customHeight="1" outlineLevel="2">
      <c r="A134" s="3" t="s">
        <v>154</v>
      </c>
      <c r="B134" s="4" t="s">
        <v>155</v>
      </c>
      <c r="C134" s="5">
        <f>SUM(C135)</f>
        <v>1200000</v>
      </c>
      <c r="D134" s="5">
        <f aca="true" t="shared" si="75" ref="D134:N134">SUM(D135)</f>
        <v>0</v>
      </c>
      <c r="E134" s="5">
        <f t="shared" si="75"/>
        <v>0</v>
      </c>
      <c r="F134" s="5">
        <f t="shared" si="75"/>
        <v>1200000</v>
      </c>
      <c r="G134" s="5">
        <f>SUM(G135)</f>
        <v>1195000</v>
      </c>
      <c r="H134" s="5">
        <f t="shared" si="75"/>
        <v>0</v>
      </c>
      <c r="I134" s="5">
        <f t="shared" si="75"/>
        <v>0</v>
      </c>
      <c r="J134" s="5">
        <f t="shared" si="75"/>
        <v>1195000</v>
      </c>
      <c r="K134" s="5">
        <f>SUM(K135)</f>
        <v>-5000</v>
      </c>
      <c r="L134" s="5">
        <f t="shared" si="75"/>
        <v>0</v>
      </c>
      <c r="M134" s="5">
        <f t="shared" si="75"/>
        <v>0</v>
      </c>
      <c r="N134" s="5">
        <f t="shared" si="75"/>
        <v>-5000</v>
      </c>
      <c r="O134" s="6">
        <f t="shared" si="67"/>
        <v>99.58333333333333</v>
      </c>
    </row>
    <row r="135" spans="1:15" s="1" customFormat="1" ht="47.25" customHeight="1" outlineLevel="4">
      <c r="A135" s="7" t="s">
        <v>156</v>
      </c>
      <c r="B135" s="8" t="s">
        <v>157</v>
      </c>
      <c r="C135" s="9">
        <f>SUM(C136:C137)</f>
        <v>1200000</v>
      </c>
      <c r="D135" s="9">
        <f aca="true" t="shared" si="76" ref="D135:N135">SUM(D136:D137)</f>
        <v>0</v>
      </c>
      <c r="E135" s="9">
        <f t="shared" si="76"/>
        <v>0</v>
      </c>
      <c r="F135" s="9">
        <f t="shared" si="76"/>
        <v>1200000</v>
      </c>
      <c r="G135" s="9">
        <f t="shared" si="76"/>
        <v>1195000</v>
      </c>
      <c r="H135" s="9">
        <f t="shared" si="76"/>
        <v>0</v>
      </c>
      <c r="I135" s="9">
        <f t="shared" si="76"/>
        <v>0</v>
      </c>
      <c r="J135" s="9">
        <f t="shared" si="76"/>
        <v>1195000</v>
      </c>
      <c r="K135" s="9">
        <f t="shared" si="76"/>
        <v>-5000</v>
      </c>
      <c r="L135" s="9">
        <f t="shared" si="76"/>
        <v>0</v>
      </c>
      <c r="M135" s="9">
        <f t="shared" si="76"/>
        <v>0</v>
      </c>
      <c r="N135" s="9">
        <f t="shared" si="76"/>
        <v>-5000</v>
      </c>
      <c r="O135" s="10">
        <f t="shared" si="67"/>
        <v>99.58333333333333</v>
      </c>
    </row>
    <row r="136" spans="1:15" s="1" customFormat="1" ht="47.25" outlineLevel="4">
      <c r="A136" s="30" t="s">
        <v>312</v>
      </c>
      <c r="B136" s="34" t="s">
        <v>313</v>
      </c>
      <c r="C136" s="9">
        <f>SUM(D136:F136)</f>
        <v>0</v>
      </c>
      <c r="D136" s="9"/>
      <c r="E136" s="9"/>
      <c r="F136" s="9"/>
      <c r="G136" s="9">
        <f>SUM(H136:J136)</f>
        <v>1195000</v>
      </c>
      <c r="H136" s="9"/>
      <c r="I136" s="9"/>
      <c r="J136" s="9">
        <v>1195000</v>
      </c>
      <c r="K136" s="9">
        <f>SUM(L136:N136)</f>
        <v>1195000</v>
      </c>
      <c r="L136" s="9">
        <f aca="true" t="shared" si="77" ref="L136:N137">SUM(H136-D136)</f>
        <v>0</v>
      </c>
      <c r="M136" s="9">
        <f t="shared" si="77"/>
        <v>0</v>
      </c>
      <c r="N136" s="9">
        <f t="shared" si="77"/>
        <v>1195000</v>
      </c>
      <c r="O136" s="10" t="e">
        <f t="shared" si="67"/>
        <v>#DIV/0!</v>
      </c>
    </row>
    <row r="137" spans="1:15" s="1" customFormat="1" ht="80.25" customHeight="1" outlineLevel="6">
      <c r="A137" s="7" t="s">
        <v>158</v>
      </c>
      <c r="B137" s="8" t="s">
        <v>159</v>
      </c>
      <c r="C137" s="9">
        <f>SUM(D137:F137)</f>
        <v>1200000</v>
      </c>
      <c r="D137" s="9"/>
      <c r="E137" s="9"/>
      <c r="F137" s="9">
        <v>1200000</v>
      </c>
      <c r="G137" s="9">
        <f>SUM(H137:J137)</f>
        <v>0</v>
      </c>
      <c r="H137" s="9"/>
      <c r="I137" s="9"/>
      <c r="J137" s="9"/>
      <c r="K137" s="9">
        <f>SUM(L137:N137)</f>
        <v>-1200000</v>
      </c>
      <c r="L137" s="9">
        <f t="shared" si="77"/>
        <v>0</v>
      </c>
      <c r="M137" s="9">
        <f t="shared" si="77"/>
        <v>0</v>
      </c>
      <c r="N137" s="9">
        <f t="shared" si="77"/>
        <v>-1200000</v>
      </c>
      <c r="O137" s="10">
        <f t="shared" si="67"/>
        <v>0</v>
      </c>
    </row>
    <row r="138" spans="1:15" s="1" customFormat="1" ht="47.25" outlineLevel="6">
      <c r="A138" s="32" t="s">
        <v>404</v>
      </c>
      <c r="B138" s="33" t="s">
        <v>405</v>
      </c>
      <c r="C138" s="5">
        <f>SUM(C139)</f>
        <v>1000</v>
      </c>
      <c r="D138" s="5">
        <f aca="true" t="shared" si="78" ref="D138:N138">SUM(D139)</f>
        <v>0</v>
      </c>
      <c r="E138" s="5">
        <f t="shared" si="78"/>
        <v>0</v>
      </c>
      <c r="F138" s="5">
        <f t="shared" si="78"/>
        <v>1000</v>
      </c>
      <c r="G138" s="5">
        <f t="shared" si="78"/>
        <v>1000</v>
      </c>
      <c r="H138" s="5">
        <f t="shared" si="78"/>
        <v>0</v>
      </c>
      <c r="I138" s="5">
        <f t="shared" si="78"/>
        <v>0</v>
      </c>
      <c r="J138" s="5">
        <f t="shared" si="78"/>
        <v>1000</v>
      </c>
      <c r="K138" s="5">
        <f t="shared" si="78"/>
        <v>0</v>
      </c>
      <c r="L138" s="5">
        <f t="shared" si="78"/>
        <v>0</v>
      </c>
      <c r="M138" s="5">
        <f t="shared" si="78"/>
        <v>0</v>
      </c>
      <c r="N138" s="5">
        <f t="shared" si="78"/>
        <v>0</v>
      </c>
      <c r="O138" s="6">
        <f t="shared" si="67"/>
        <v>100</v>
      </c>
    </row>
    <row r="139" spans="1:15" s="1" customFormat="1" ht="47.25" outlineLevel="6">
      <c r="A139" s="32" t="s">
        <v>406</v>
      </c>
      <c r="B139" s="33" t="s">
        <v>407</v>
      </c>
      <c r="C139" s="5">
        <f>SUM(C140:C141)</f>
        <v>1000</v>
      </c>
      <c r="D139" s="5">
        <f aca="true" t="shared" si="79" ref="D139:N139">SUM(D140:D141)</f>
        <v>0</v>
      </c>
      <c r="E139" s="5">
        <f t="shared" si="79"/>
        <v>0</v>
      </c>
      <c r="F139" s="5">
        <f t="shared" si="79"/>
        <v>1000</v>
      </c>
      <c r="G139" s="5">
        <f t="shared" si="79"/>
        <v>1000</v>
      </c>
      <c r="H139" s="5">
        <f t="shared" si="79"/>
        <v>0</v>
      </c>
      <c r="I139" s="5">
        <f t="shared" si="79"/>
        <v>0</v>
      </c>
      <c r="J139" s="5">
        <f t="shared" si="79"/>
        <v>1000</v>
      </c>
      <c r="K139" s="5">
        <f t="shared" si="79"/>
        <v>0</v>
      </c>
      <c r="L139" s="5">
        <f t="shared" si="79"/>
        <v>0</v>
      </c>
      <c r="M139" s="5">
        <f t="shared" si="79"/>
        <v>0</v>
      </c>
      <c r="N139" s="5">
        <f t="shared" si="79"/>
        <v>0</v>
      </c>
      <c r="O139" s="6">
        <f t="shared" si="67"/>
        <v>100</v>
      </c>
    </row>
    <row r="140" spans="1:15" s="1" customFormat="1" ht="63" outlineLevel="6">
      <c r="A140" s="30" t="s">
        <v>408</v>
      </c>
      <c r="B140" s="31" t="s">
        <v>409</v>
      </c>
      <c r="C140" s="9">
        <f>SUM(D140:F140)</f>
        <v>500</v>
      </c>
      <c r="D140" s="9"/>
      <c r="E140" s="9"/>
      <c r="F140" s="9">
        <v>500</v>
      </c>
      <c r="G140" s="9">
        <f>SUM(H140:J140)</f>
        <v>500</v>
      </c>
      <c r="H140" s="9"/>
      <c r="I140" s="9"/>
      <c r="J140" s="9">
        <v>500</v>
      </c>
      <c r="K140" s="9">
        <f>SUM(L140:N140)</f>
        <v>0</v>
      </c>
      <c r="L140" s="9">
        <f aca="true" t="shared" si="80" ref="L140:N141">SUM(H140-D140)</f>
        <v>0</v>
      </c>
      <c r="M140" s="9">
        <f t="shared" si="80"/>
        <v>0</v>
      </c>
      <c r="N140" s="9">
        <f t="shared" si="80"/>
        <v>0</v>
      </c>
      <c r="O140" s="10">
        <f t="shared" si="67"/>
        <v>100</v>
      </c>
    </row>
    <row r="141" spans="1:15" s="1" customFormat="1" ht="31.5" outlineLevel="6">
      <c r="A141" s="30" t="s">
        <v>410</v>
      </c>
      <c r="B141" s="31" t="s">
        <v>411</v>
      </c>
      <c r="C141" s="9">
        <f>SUM(D141:F141)</f>
        <v>500</v>
      </c>
      <c r="D141" s="9"/>
      <c r="E141" s="9"/>
      <c r="F141" s="9">
        <v>500</v>
      </c>
      <c r="G141" s="9">
        <f>SUM(H141:J141)</f>
        <v>500</v>
      </c>
      <c r="H141" s="9"/>
      <c r="I141" s="9"/>
      <c r="J141" s="9">
        <v>500</v>
      </c>
      <c r="K141" s="9">
        <f>SUM(L141:N141)</f>
        <v>0</v>
      </c>
      <c r="L141" s="9">
        <f t="shared" si="80"/>
        <v>0</v>
      </c>
      <c r="M141" s="9">
        <f t="shared" si="80"/>
        <v>0</v>
      </c>
      <c r="N141" s="9">
        <f t="shared" si="80"/>
        <v>0</v>
      </c>
      <c r="O141" s="10">
        <f t="shared" si="67"/>
        <v>100</v>
      </c>
    </row>
    <row r="142" spans="1:15" s="1" customFormat="1" ht="63" outlineLevel="6">
      <c r="A142" s="32" t="s">
        <v>434</v>
      </c>
      <c r="B142" s="33" t="s">
        <v>435</v>
      </c>
      <c r="C142" s="5">
        <f>SUM(C143+C146)</f>
        <v>2020202</v>
      </c>
      <c r="D142" s="5">
        <f aca="true" t="shared" si="81" ref="D142:N142">SUM(D143+D146)</f>
        <v>0</v>
      </c>
      <c r="E142" s="5">
        <f t="shared" si="81"/>
        <v>2000000</v>
      </c>
      <c r="F142" s="5">
        <f t="shared" si="81"/>
        <v>20202</v>
      </c>
      <c r="G142" s="5">
        <f t="shared" si="81"/>
        <v>330566.32</v>
      </c>
      <c r="H142" s="5">
        <f t="shared" si="81"/>
        <v>0</v>
      </c>
      <c r="I142" s="5">
        <f t="shared" si="81"/>
        <v>290851.97</v>
      </c>
      <c r="J142" s="5">
        <f t="shared" si="81"/>
        <v>39714.35</v>
      </c>
      <c r="K142" s="5">
        <f t="shared" si="81"/>
        <v>-1689635.68</v>
      </c>
      <c r="L142" s="5">
        <f t="shared" si="81"/>
        <v>0</v>
      </c>
      <c r="M142" s="5">
        <f t="shared" si="81"/>
        <v>-1709148.03</v>
      </c>
      <c r="N142" s="5">
        <f t="shared" si="81"/>
        <v>19512.35</v>
      </c>
      <c r="O142" s="6">
        <f t="shared" si="67"/>
        <v>16.36303300363033</v>
      </c>
    </row>
    <row r="143" spans="1:15" s="1" customFormat="1" ht="31.5" outlineLevel="6">
      <c r="A143" s="85" t="s">
        <v>436</v>
      </c>
      <c r="B143" s="84" t="s">
        <v>437</v>
      </c>
      <c r="C143" s="5">
        <f>SUM(C144)</f>
        <v>2020202</v>
      </c>
      <c r="D143" s="5">
        <f aca="true" t="shared" si="82" ref="D143:N144">SUM(D144)</f>
        <v>0</v>
      </c>
      <c r="E143" s="5">
        <f t="shared" si="82"/>
        <v>2000000</v>
      </c>
      <c r="F143" s="5">
        <f t="shared" si="82"/>
        <v>20202</v>
      </c>
      <c r="G143" s="5">
        <f t="shared" si="82"/>
        <v>290526.32</v>
      </c>
      <c r="H143" s="5">
        <f t="shared" si="82"/>
        <v>0</v>
      </c>
      <c r="I143" s="5">
        <f t="shared" si="82"/>
        <v>276000</v>
      </c>
      <c r="J143" s="5">
        <f t="shared" si="82"/>
        <v>14526.32</v>
      </c>
      <c r="K143" s="5">
        <f t="shared" si="82"/>
        <v>-1729675.68</v>
      </c>
      <c r="L143" s="5">
        <f t="shared" si="82"/>
        <v>0</v>
      </c>
      <c r="M143" s="5">
        <f t="shared" si="82"/>
        <v>-1724000</v>
      </c>
      <c r="N143" s="5">
        <f t="shared" si="82"/>
        <v>-5675.68</v>
      </c>
      <c r="O143" s="6">
        <f t="shared" si="67"/>
        <v>14.38105298381053</v>
      </c>
    </row>
    <row r="144" spans="1:15" s="1" customFormat="1" ht="47.25" outlineLevel="6">
      <c r="A144" s="86" t="s">
        <v>438</v>
      </c>
      <c r="B144" s="34" t="s">
        <v>439</v>
      </c>
      <c r="C144" s="9">
        <f>SUM(C145)</f>
        <v>2020202</v>
      </c>
      <c r="D144" s="9">
        <f t="shared" si="82"/>
        <v>0</v>
      </c>
      <c r="E144" s="9">
        <f t="shared" si="82"/>
        <v>2000000</v>
      </c>
      <c r="F144" s="9">
        <f t="shared" si="82"/>
        <v>20202</v>
      </c>
      <c r="G144" s="9">
        <f t="shared" si="82"/>
        <v>290526.32</v>
      </c>
      <c r="H144" s="9">
        <f t="shared" si="82"/>
        <v>0</v>
      </c>
      <c r="I144" s="9">
        <f t="shared" si="82"/>
        <v>276000</v>
      </c>
      <c r="J144" s="9">
        <f t="shared" si="82"/>
        <v>14526.32</v>
      </c>
      <c r="K144" s="9">
        <f t="shared" si="82"/>
        <v>-1729675.68</v>
      </c>
      <c r="L144" s="9">
        <f t="shared" si="82"/>
        <v>0</v>
      </c>
      <c r="M144" s="9">
        <f t="shared" si="82"/>
        <v>-1724000</v>
      </c>
      <c r="N144" s="9">
        <f t="shared" si="82"/>
        <v>-5675.68</v>
      </c>
      <c r="O144" s="10">
        <f t="shared" si="67"/>
        <v>14.38105298381053</v>
      </c>
    </row>
    <row r="145" spans="1:15" s="1" customFormat="1" ht="78.75" outlineLevel="6">
      <c r="A145" s="86" t="s">
        <v>440</v>
      </c>
      <c r="B145" s="87" t="s">
        <v>441</v>
      </c>
      <c r="C145" s="9">
        <f>SUM(D145:F145)</f>
        <v>2020202</v>
      </c>
      <c r="D145" s="9"/>
      <c r="E145" s="9">
        <v>2000000</v>
      </c>
      <c r="F145" s="9">
        <v>20202</v>
      </c>
      <c r="G145" s="9">
        <f>SUM(H145:J145)</f>
        <v>290526.32</v>
      </c>
      <c r="H145" s="9"/>
      <c r="I145" s="9">
        <v>276000</v>
      </c>
      <c r="J145" s="9">
        <v>14526.32</v>
      </c>
      <c r="K145" s="9">
        <f>SUM(L145:N145)</f>
        <v>-1729675.68</v>
      </c>
      <c r="L145" s="9">
        <f>SUM(H145-D145)</f>
        <v>0</v>
      </c>
      <c r="M145" s="9">
        <f>SUM(I145-E145)</f>
        <v>-1724000</v>
      </c>
      <c r="N145" s="9">
        <f>SUM(J145-F145)</f>
        <v>-5675.68</v>
      </c>
      <c r="O145" s="10">
        <f>SUM(G145/C145)*100</f>
        <v>14.38105298381053</v>
      </c>
    </row>
    <row r="146" spans="1:15" s="1" customFormat="1" ht="31.5" outlineLevel="6">
      <c r="A146" s="85" t="s">
        <v>442</v>
      </c>
      <c r="B146" s="38" t="s">
        <v>443</v>
      </c>
      <c r="C146" s="5">
        <f>SUM(C147)</f>
        <v>0</v>
      </c>
      <c r="D146" s="5">
        <f aca="true" t="shared" si="83" ref="D146:N147">SUM(D147)</f>
        <v>0</v>
      </c>
      <c r="E146" s="5">
        <f t="shared" si="83"/>
        <v>0</v>
      </c>
      <c r="F146" s="5">
        <f t="shared" si="83"/>
        <v>0</v>
      </c>
      <c r="G146" s="5">
        <f t="shared" si="83"/>
        <v>40040</v>
      </c>
      <c r="H146" s="5">
        <f t="shared" si="83"/>
        <v>0</v>
      </c>
      <c r="I146" s="5">
        <f t="shared" si="83"/>
        <v>14851.97</v>
      </c>
      <c r="J146" s="5">
        <f t="shared" si="83"/>
        <v>25188.03</v>
      </c>
      <c r="K146" s="5">
        <f t="shared" si="83"/>
        <v>40040</v>
      </c>
      <c r="L146" s="5">
        <f t="shared" si="83"/>
        <v>0</v>
      </c>
      <c r="M146" s="5">
        <f t="shared" si="83"/>
        <v>14851.97</v>
      </c>
      <c r="N146" s="5">
        <f t="shared" si="83"/>
        <v>25188.03</v>
      </c>
      <c r="O146" s="6" t="e">
        <f t="shared" si="67"/>
        <v>#DIV/0!</v>
      </c>
    </row>
    <row r="147" spans="1:15" s="1" customFormat="1" ht="47.25" outlineLevel="6">
      <c r="A147" s="85" t="s">
        <v>444</v>
      </c>
      <c r="B147" s="38" t="s">
        <v>445</v>
      </c>
      <c r="C147" s="5">
        <f>SUM(C148)</f>
        <v>0</v>
      </c>
      <c r="D147" s="5">
        <f t="shared" si="83"/>
        <v>0</v>
      </c>
      <c r="E147" s="5">
        <f t="shared" si="83"/>
        <v>0</v>
      </c>
      <c r="F147" s="5">
        <f t="shared" si="83"/>
        <v>0</v>
      </c>
      <c r="G147" s="5">
        <f t="shared" si="83"/>
        <v>40040</v>
      </c>
      <c r="H147" s="5">
        <f t="shared" si="83"/>
        <v>0</v>
      </c>
      <c r="I147" s="5">
        <f t="shared" si="83"/>
        <v>14851.97</v>
      </c>
      <c r="J147" s="5">
        <f t="shared" si="83"/>
        <v>25188.03</v>
      </c>
      <c r="K147" s="5">
        <f t="shared" si="83"/>
        <v>40040</v>
      </c>
      <c r="L147" s="5">
        <f t="shared" si="83"/>
        <v>0</v>
      </c>
      <c r="M147" s="5">
        <f t="shared" si="83"/>
        <v>14851.97</v>
      </c>
      <c r="N147" s="5">
        <f t="shared" si="83"/>
        <v>25188.03</v>
      </c>
      <c r="O147" s="6" t="e">
        <f t="shared" si="67"/>
        <v>#DIV/0!</v>
      </c>
    </row>
    <row r="148" spans="1:15" s="1" customFormat="1" ht="63" outlineLevel="6">
      <c r="A148" s="86" t="s">
        <v>446</v>
      </c>
      <c r="B148" s="88" t="s">
        <v>447</v>
      </c>
      <c r="C148" s="9">
        <f>SUM(D148:F148)</f>
        <v>0</v>
      </c>
      <c r="D148" s="9"/>
      <c r="E148" s="9"/>
      <c r="F148" s="9"/>
      <c r="G148" s="9">
        <f>SUM(H148:J148)</f>
        <v>40040</v>
      </c>
      <c r="H148" s="9"/>
      <c r="I148" s="9">
        <v>14851.97</v>
      </c>
      <c r="J148" s="9">
        <v>25188.03</v>
      </c>
      <c r="K148" s="9">
        <f>SUM(L148:N148)</f>
        <v>40040</v>
      </c>
      <c r="L148" s="9">
        <f>SUM(H148-D148)</f>
        <v>0</v>
      </c>
      <c r="M148" s="9">
        <f>SUM(I148-E148)</f>
        <v>14851.97</v>
      </c>
      <c r="N148" s="9">
        <f>SUM(J148-F148)</f>
        <v>25188.03</v>
      </c>
      <c r="O148" s="10" t="e">
        <f>SUM(G148/C148)*100</f>
        <v>#DIV/0!</v>
      </c>
    </row>
    <row r="149" spans="1:15" s="1" customFormat="1" ht="77.25" customHeight="1" outlineLevel="1">
      <c r="A149" s="3" t="s">
        <v>160</v>
      </c>
      <c r="B149" s="4" t="s">
        <v>161</v>
      </c>
      <c r="C149" s="5">
        <f aca="true" t="shared" si="84" ref="C149:N149">SUM(C150)</f>
        <v>4071617.85</v>
      </c>
      <c r="D149" s="5">
        <f t="shared" si="84"/>
        <v>0</v>
      </c>
      <c r="E149" s="5">
        <f t="shared" si="84"/>
        <v>0</v>
      </c>
      <c r="F149" s="5">
        <f t="shared" si="84"/>
        <v>4071617.85</v>
      </c>
      <c r="G149" s="5">
        <f t="shared" si="84"/>
        <v>4257446.93</v>
      </c>
      <c r="H149" s="5">
        <f t="shared" si="84"/>
        <v>0</v>
      </c>
      <c r="I149" s="5">
        <f t="shared" si="84"/>
        <v>0</v>
      </c>
      <c r="J149" s="5">
        <f t="shared" si="84"/>
        <v>4257446.93</v>
      </c>
      <c r="K149" s="5">
        <f t="shared" si="84"/>
        <v>185829.0799999996</v>
      </c>
      <c r="L149" s="5">
        <f t="shared" si="84"/>
        <v>0</v>
      </c>
      <c r="M149" s="5">
        <f t="shared" si="84"/>
        <v>0</v>
      </c>
      <c r="N149" s="5">
        <f t="shared" si="84"/>
        <v>185829.0799999996</v>
      </c>
      <c r="O149" s="6">
        <f t="shared" si="67"/>
        <v>104.56401083908204</v>
      </c>
    </row>
    <row r="150" spans="1:15" s="1" customFormat="1" ht="47.25" customHeight="1" outlineLevel="2">
      <c r="A150" s="3" t="s">
        <v>162</v>
      </c>
      <c r="B150" s="4" t="s">
        <v>163</v>
      </c>
      <c r="C150" s="5">
        <f>SUM(C151)</f>
        <v>4071617.85</v>
      </c>
      <c r="D150" s="5">
        <f aca="true" t="shared" si="85" ref="D150:N151">SUM(D151)</f>
        <v>0</v>
      </c>
      <c r="E150" s="5">
        <f t="shared" si="85"/>
        <v>0</v>
      </c>
      <c r="F150" s="5">
        <f t="shared" si="85"/>
        <v>4071617.85</v>
      </c>
      <c r="G150" s="5">
        <f>SUM(G151)</f>
        <v>4257446.93</v>
      </c>
      <c r="H150" s="5">
        <f t="shared" si="85"/>
        <v>0</v>
      </c>
      <c r="I150" s="5">
        <f t="shared" si="85"/>
        <v>0</v>
      </c>
      <c r="J150" s="5">
        <f t="shared" si="85"/>
        <v>4257446.93</v>
      </c>
      <c r="K150" s="5">
        <f>SUM(K151)</f>
        <v>185829.0799999996</v>
      </c>
      <c r="L150" s="5">
        <f t="shared" si="85"/>
        <v>0</v>
      </c>
      <c r="M150" s="5">
        <f t="shared" si="85"/>
        <v>0</v>
      </c>
      <c r="N150" s="5">
        <f t="shared" si="85"/>
        <v>185829.0799999996</v>
      </c>
      <c r="O150" s="6">
        <f t="shared" si="67"/>
        <v>104.56401083908204</v>
      </c>
    </row>
    <row r="151" spans="1:15" s="1" customFormat="1" ht="64.5" customHeight="1" outlineLevel="4">
      <c r="A151" s="7" t="s">
        <v>77</v>
      </c>
      <c r="B151" s="8" t="s">
        <v>164</v>
      </c>
      <c r="C151" s="9">
        <f>SUM(C152)</f>
        <v>4071617.85</v>
      </c>
      <c r="D151" s="9">
        <f t="shared" si="85"/>
        <v>0</v>
      </c>
      <c r="E151" s="9">
        <f t="shared" si="85"/>
        <v>0</v>
      </c>
      <c r="F151" s="9">
        <f t="shared" si="85"/>
        <v>4071617.85</v>
      </c>
      <c r="G151" s="9">
        <f>SUM(G152)</f>
        <v>4257446.93</v>
      </c>
      <c r="H151" s="9">
        <f t="shared" si="85"/>
        <v>0</v>
      </c>
      <c r="I151" s="9">
        <f t="shared" si="85"/>
        <v>0</v>
      </c>
      <c r="J151" s="9">
        <f t="shared" si="85"/>
        <v>4257446.93</v>
      </c>
      <c r="K151" s="9">
        <f>SUM(K152)</f>
        <v>185829.0799999996</v>
      </c>
      <c r="L151" s="9">
        <f t="shared" si="85"/>
        <v>0</v>
      </c>
      <c r="M151" s="9">
        <f t="shared" si="85"/>
        <v>0</v>
      </c>
      <c r="N151" s="9">
        <f t="shared" si="85"/>
        <v>185829.0799999996</v>
      </c>
      <c r="O151" s="10">
        <f t="shared" si="67"/>
        <v>104.56401083908204</v>
      </c>
    </row>
    <row r="152" spans="1:15" s="1" customFormat="1" ht="48.75" customHeight="1" outlineLevel="6">
      <c r="A152" s="7" t="s">
        <v>165</v>
      </c>
      <c r="B152" s="8" t="s">
        <v>166</v>
      </c>
      <c r="C152" s="9">
        <f>SUM(D152:F152)</f>
        <v>4071617.85</v>
      </c>
      <c r="D152" s="9"/>
      <c r="E152" s="9"/>
      <c r="F152" s="9">
        <v>4071617.85</v>
      </c>
      <c r="G152" s="9">
        <f>SUM(H152:J152)</f>
        <v>4257446.93</v>
      </c>
      <c r="H152" s="9"/>
      <c r="I152" s="9"/>
      <c r="J152" s="9">
        <v>4257446.93</v>
      </c>
      <c r="K152" s="9">
        <f>SUM(L152:N152)</f>
        <v>185829.0799999996</v>
      </c>
      <c r="L152" s="9">
        <f>SUM(H152-D152)</f>
        <v>0</v>
      </c>
      <c r="M152" s="9">
        <f>SUM(I152-E152)</f>
        <v>0</v>
      </c>
      <c r="N152" s="9">
        <f>SUM(J152-F152)</f>
        <v>185829.0799999996</v>
      </c>
      <c r="O152" s="10">
        <f t="shared" si="67"/>
        <v>104.56401083908204</v>
      </c>
    </row>
    <row r="153" spans="1:15" s="1" customFormat="1" ht="63.75" customHeight="1" outlineLevel="1">
      <c r="A153" s="3" t="s">
        <v>167</v>
      </c>
      <c r="B153" s="4" t="s">
        <v>168</v>
      </c>
      <c r="C153" s="5">
        <f aca="true" t="shared" si="86" ref="C153:N153">SUM(C154+C159+C162+C169+C173+C176)</f>
        <v>26238228.09</v>
      </c>
      <c r="D153" s="5">
        <f t="shared" si="86"/>
        <v>195300</v>
      </c>
      <c r="E153" s="5">
        <f t="shared" si="86"/>
        <v>0</v>
      </c>
      <c r="F153" s="5">
        <f t="shared" si="86"/>
        <v>26042928.09</v>
      </c>
      <c r="G153" s="5">
        <f t="shared" si="86"/>
        <v>27791157.11</v>
      </c>
      <c r="H153" s="5">
        <f t="shared" si="86"/>
        <v>390600</v>
      </c>
      <c r="I153" s="5">
        <f t="shared" si="86"/>
        <v>0</v>
      </c>
      <c r="J153" s="5">
        <f t="shared" si="86"/>
        <v>27400557.11</v>
      </c>
      <c r="K153" s="5">
        <f t="shared" si="86"/>
        <v>1552929.0200000012</v>
      </c>
      <c r="L153" s="5">
        <f t="shared" si="86"/>
        <v>195300</v>
      </c>
      <c r="M153" s="5">
        <f t="shared" si="86"/>
        <v>0</v>
      </c>
      <c r="N153" s="5">
        <f t="shared" si="86"/>
        <v>1357629.0200000012</v>
      </c>
      <c r="O153" s="6">
        <f t="shared" si="67"/>
        <v>105.91857428281088</v>
      </c>
    </row>
    <row r="154" spans="1:15" s="1" customFormat="1" ht="34.5" customHeight="1" outlineLevel="2">
      <c r="A154" s="3" t="s">
        <v>169</v>
      </c>
      <c r="B154" s="4" t="s">
        <v>170</v>
      </c>
      <c r="C154" s="5">
        <f>SUM(C155)</f>
        <v>58160</v>
      </c>
      <c r="D154" s="5">
        <f aca="true" t="shared" si="87" ref="D154:N154">SUM(D155)</f>
        <v>0</v>
      </c>
      <c r="E154" s="5">
        <f t="shared" si="87"/>
        <v>0</v>
      </c>
      <c r="F154" s="5">
        <f t="shared" si="87"/>
        <v>58160</v>
      </c>
      <c r="G154" s="5">
        <f t="shared" si="87"/>
        <v>54255</v>
      </c>
      <c r="H154" s="5">
        <f t="shared" si="87"/>
        <v>0</v>
      </c>
      <c r="I154" s="5">
        <f t="shared" si="87"/>
        <v>0</v>
      </c>
      <c r="J154" s="5">
        <f t="shared" si="87"/>
        <v>54255</v>
      </c>
      <c r="K154" s="5">
        <f t="shared" si="87"/>
        <v>-3905</v>
      </c>
      <c r="L154" s="5">
        <f t="shared" si="87"/>
        <v>0</v>
      </c>
      <c r="M154" s="5">
        <f t="shared" si="87"/>
        <v>0</v>
      </c>
      <c r="N154" s="5">
        <f t="shared" si="87"/>
        <v>-3905</v>
      </c>
      <c r="O154" s="6">
        <f t="shared" si="67"/>
        <v>93.28576341127923</v>
      </c>
    </row>
    <row r="155" spans="1:15" s="1" customFormat="1" ht="32.25" customHeight="1" outlineLevel="4">
      <c r="A155" s="7" t="s">
        <v>84</v>
      </c>
      <c r="B155" s="8" t="s">
        <v>171</v>
      </c>
      <c r="C155" s="9">
        <f>SUM(C156:C158)</f>
        <v>58160</v>
      </c>
      <c r="D155" s="9">
        <f aca="true" t="shared" si="88" ref="D155:N155">SUM(D156:D158)</f>
        <v>0</v>
      </c>
      <c r="E155" s="9">
        <f t="shared" si="88"/>
        <v>0</v>
      </c>
      <c r="F155" s="9">
        <f t="shared" si="88"/>
        <v>58160</v>
      </c>
      <c r="G155" s="9">
        <f t="shared" si="88"/>
        <v>54255</v>
      </c>
      <c r="H155" s="9">
        <f t="shared" si="88"/>
        <v>0</v>
      </c>
      <c r="I155" s="9">
        <f t="shared" si="88"/>
        <v>0</v>
      </c>
      <c r="J155" s="9">
        <f t="shared" si="88"/>
        <v>54255</v>
      </c>
      <c r="K155" s="9">
        <f t="shared" si="88"/>
        <v>-3905</v>
      </c>
      <c r="L155" s="9">
        <f t="shared" si="88"/>
        <v>0</v>
      </c>
      <c r="M155" s="9">
        <f t="shared" si="88"/>
        <v>0</v>
      </c>
      <c r="N155" s="9">
        <f t="shared" si="88"/>
        <v>-3905</v>
      </c>
      <c r="O155" s="10">
        <f t="shared" si="67"/>
        <v>93.28576341127923</v>
      </c>
    </row>
    <row r="156" spans="1:15" s="1" customFormat="1" ht="32.25" customHeight="1" outlineLevel="4">
      <c r="A156" s="30" t="s">
        <v>350</v>
      </c>
      <c r="B156" s="8" t="s">
        <v>349</v>
      </c>
      <c r="C156" s="9">
        <f>SUM(D156:F156)</f>
        <v>0</v>
      </c>
      <c r="D156" s="9"/>
      <c r="E156" s="9"/>
      <c r="F156" s="9"/>
      <c r="G156" s="9">
        <f>SUM(H156:J156)</f>
        <v>28195</v>
      </c>
      <c r="H156" s="9"/>
      <c r="I156" s="9"/>
      <c r="J156" s="9">
        <v>28195</v>
      </c>
      <c r="K156" s="9">
        <f>SUM(L156:N156)</f>
        <v>28195</v>
      </c>
      <c r="L156" s="9">
        <f aca="true" t="shared" si="89" ref="L156:N158">SUM(H156-D156)</f>
        <v>0</v>
      </c>
      <c r="M156" s="9">
        <f t="shared" si="89"/>
        <v>0</v>
      </c>
      <c r="N156" s="9">
        <f t="shared" si="89"/>
        <v>28195</v>
      </c>
      <c r="O156" s="10" t="e">
        <f t="shared" si="67"/>
        <v>#DIV/0!</v>
      </c>
    </row>
    <row r="157" spans="1:15" s="1" customFormat="1" ht="45.75" customHeight="1" outlineLevel="6">
      <c r="A157" s="7" t="s">
        <v>172</v>
      </c>
      <c r="B157" s="8" t="s">
        <v>173</v>
      </c>
      <c r="C157" s="9">
        <f>SUM(D157:F157)</f>
        <v>21160</v>
      </c>
      <c r="D157" s="9"/>
      <c r="E157" s="9"/>
      <c r="F157" s="9">
        <v>21160</v>
      </c>
      <c r="G157" s="9">
        <f>SUM(H157:J157)</f>
        <v>26060</v>
      </c>
      <c r="H157" s="9"/>
      <c r="I157" s="9"/>
      <c r="J157" s="9">
        <v>26060</v>
      </c>
      <c r="K157" s="9">
        <f>SUM(L157:N157)</f>
        <v>4900</v>
      </c>
      <c r="L157" s="9">
        <f t="shared" si="89"/>
        <v>0</v>
      </c>
      <c r="M157" s="9">
        <f t="shared" si="89"/>
        <v>0</v>
      </c>
      <c r="N157" s="9">
        <f t="shared" si="89"/>
        <v>4900</v>
      </c>
      <c r="O157" s="10">
        <f t="shared" si="67"/>
        <v>123.15689981096409</v>
      </c>
    </row>
    <row r="158" spans="1:15" s="1" customFormat="1" ht="65.25" customHeight="1" outlineLevel="6">
      <c r="A158" s="7" t="s">
        <v>174</v>
      </c>
      <c r="B158" s="8" t="s">
        <v>175</v>
      </c>
      <c r="C158" s="9">
        <f>SUM(D158:F158)</f>
        <v>37000</v>
      </c>
      <c r="D158" s="9"/>
      <c r="E158" s="9"/>
      <c r="F158" s="9">
        <v>37000</v>
      </c>
      <c r="G158" s="9">
        <f>SUM(H158:J158)</f>
        <v>0</v>
      </c>
      <c r="H158" s="9"/>
      <c r="I158" s="9"/>
      <c r="J158" s="9"/>
      <c r="K158" s="9">
        <f>SUM(L158:N158)</f>
        <v>-37000</v>
      </c>
      <c r="L158" s="9">
        <f t="shared" si="89"/>
        <v>0</v>
      </c>
      <c r="M158" s="9">
        <f t="shared" si="89"/>
        <v>0</v>
      </c>
      <c r="N158" s="9">
        <f t="shared" si="89"/>
        <v>-37000</v>
      </c>
      <c r="O158" s="10">
        <f t="shared" si="67"/>
        <v>0</v>
      </c>
    </row>
    <row r="159" spans="1:15" s="1" customFormat="1" ht="35.25" customHeight="1" outlineLevel="2">
      <c r="A159" s="3" t="s">
        <v>176</v>
      </c>
      <c r="B159" s="4" t="s">
        <v>177</v>
      </c>
      <c r="C159" s="5">
        <f>SUM(C160)</f>
        <v>1214588.28</v>
      </c>
      <c r="D159" s="5">
        <f aca="true" t="shared" si="90" ref="D159:N160">SUM(D160)</f>
        <v>0</v>
      </c>
      <c r="E159" s="5">
        <f t="shared" si="90"/>
        <v>0</v>
      </c>
      <c r="F159" s="5">
        <f t="shared" si="90"/>
        <v>1214588.28</v>
      </c>
      <c r="G159" s="5">
        <f>SUM(G160)</f>
        <v>1151958.73</v>
      </c>
      <c r="H159" s="5">
        <f t="shared" si="90"/>
        <v>0</v>
      </c>
      <c r="I159" s="5">
        <f t="shared" si="90"/>
        <v>0</v>
      </c>
      <c r="J159" s="5">
        <f t="shared" si="90"/>
        <v>1151958.73</v>
      </c>
      <c r="K159" s="5">
        <f>SUM(K160)</f>
        <v>-62629.55000000005</v>
      </c>
      <c r="L159" s="5">
        <f t="shared" si="90"/>
        <v>0</v>
      </c>
      <c r="M159" s="5">
        <f t="shared" si="90"/>
        <v>0</v>
      </c>
      <c r="N159" s="5">
        <f t="shared" si="90"/>
        <v>-62629.55000000005</v>
      </c>
      <c r="O159" s="6">
        <f t="shared" si="67"/>
        <v>94.84355719289502</v>
      </c>
    </row>
    <row r="160" spans="1:15" s="1" customFormat="1" ht="33" customHeight="1" outlineLevel="4">
      <c r="A160" s="7" t="s">
        <v>178</v>
      </c>
      <c r="B160" s="8" t="s">
        <v>179</v>
      </c>
      <c r="C160" s="9">
        <f>SUM(C161)</f>
        <v>1214588.28</v>
      </c>
      <c r="D160" s="9">
        <f t="shared" si="90"/>
        <v>0</v>
      </c>
      <c r="E160" s="9">
        <f t="shared" si="90"/>
        <v>0</v>
      </c>
      <c r="F160" s="9">
        <f t="shared" si="90"/>
        <v>1214588.28</v>
      </c>
      <c r="G160" s="9">
        <f>SUM(G161)</f>
        <v>1151958.73</v>
      </c>
      <c r="H160" s="9">
        <f t="shared" si="90"/>
        <v>0</v>
      </c>
      <c r="I160" s="9">
        <f t="shared" si="90"/>
        <v>0</v>
      </c>
      <c r="J160" s="9">
        <f t="shared" si="90"/>
        <v>1151958.73</v>
      </c>
      <c r="K160" s="9">
        <f>SUM(K161)</f>
        <v>-62629.55000000005</v>
      </c>
      <c r="L160" s="9">
        <f t="shared" si="90"/>
        <v>0</v>
      </c>
      <c r="M160" s="9">
        <f t="shared" si="90"/>
        <v>0</v>
      </c>
      <c r="N160" s="9">
        <f t="shared" si="90"/>
        <v>-62629.55000000005</v>
      </c>
      <c r="O160" s="10">
        <f t="shared" si="67"/>
        <v>94.84355719289502</v>
      </c>
    </row>
    <row r="161" spans="1:15" s="1" customFormat="1" ht="66" customHeight="1" outlineLevel="6">
      <c r="A161" s="7" t="s">
        <v>180</v>
      </c>
      <c r="B161" s="8" t="s">
        <v>181</v>
      </c>
      <c r="C161" s="9">
        <f>SUM(D161:F161)</f>
        <v>1214588.28</v>
      </c>
      <c r="D161" s="9"/>
      <c r="E161" s="9"/>
      <c r="F161" s="9">
        <v>1214588.28</v>
      </c>
      <c r="G161" s="9">
        <f>SUM(H161:J161)</f>
        <v>1151958.73</v>
      </c>
      <c r="H161" s="9"/>
      <c r="I161" s="9"/>
      <c r="J161" s="9">
        <v>1151958.73</v>
      </c>
      <c r="K161" s="9">
        <f>SUM(L161:N161)</f>
        <v>-62629.55000000005</v>
      </c>
      <c r="L161" s="9">
        <f>SUM(H161-D161)</f>
        <v>0</v>
      </c>
      <c r="M161" s="9">
        <f>SUM(I161-E161)</f>
        <v>0</v>
      </c>
      <c r="N161" s="9">
        <f>SUM(J161-F161)</f>
        <v>-62629.55000000005</v>
      </c>
      <c r="O161" s="10">
        <f t="shared" si="67"/>
        <v>94.84355719289502</v>
      </c>
    </row>
    <row r="162" spans="1:15" s="1" customFormat="1" ht="48" customHeight="1" outlineLevel="2">
      <c r="A162" s="3" t="s">
        <v>182</v>
      </c>
      <c r="B162" s="4" t="s">
        <v>183</v>
      </c>
      <c r="C162" s="5">
        <f>SUM(C163+C165+C167)</f>
        <v>261669.08</v>
      </c>
      <c r="D162" s="5">
        <f>SUM(D163+D165+D167)</f>
        <v>0</v>
      </c>
      <c r="E162" s="5">
        <f>SUM(E163+E165+E167)</f>
        <v>0</v>
      </c>
      <c r="F162" s="5">
        <f>SUM(F163+F165+F167)</f>
        <v>261669.08</v>
      </c>
      <c r="G162" s="5">
        <f aca="true" t="shared" si="91" ref="G162:N162">SUM(G163+G165+G167)</f>
        <v>280331.26</v>
      </c>
      <c r="H162" s="5">
        <f t="shared" si="91"/>
        <v>0</v>
      </c>
      <c r="I162" s="5">
        <f t="shared" si="91"/>
        <v>0</v>
      </c>
      <c r="J162" s="5">
        <f t="shared" si="91"/>
        <v>280331.26</v>
      </c>
      <c r="K162" s="5">
        <f t="shared" si="91"/>
        <v>18662.18</v>
      </c>
      <c r="L162" s="5">
        <f t="shared" si="91"/>
        <v>0</v>
      </c>
      <c r="M162" s="5">
        <f t="shared" si="91"/>
        <v>0</v>
      </c>
      <c r="N162" s="5">
        <f t="shared" si="91"/>
        <v>18662.18</v>
      </c>
      <c r="O162" s="6">
        <f t="shared" si="67"/>
        <v>107.13197753437281</v>
      </c>
    </row>
    <row r="163" spans="1:15" s="1" customFormat="1" ht="49.5" customHeight="1" outlineLevel="4">
      <c r="A163" s="7" t="s">
        <v>184</v>
      </c>
      <c r="B163" s="8" t="s">
        <v>185</v>
      </c>
      <c r="C163" s="9">
        <f aca="true" t="shared" si="92" ref="C163:N163">SUM(C164:C164)</f>
        <v>114597.65</v>
      </c>
      <c r="D163" s="9">
        <f t="shared" si="92"/>
        <v>0</v>
      </c>
      <c r="E163" s="9">
        <f t="shared" si="92"/>
        <v>0</v>
      </c>
      <c r="F163" s="9">
        <f t="shared" si="92"/>
        <v>114597.65</v>
      </c>
      <c r="G163" s="9">
        <f t="shared" si="92"/>
        <v>89829.4</v>
      </c>
      <c r="H163" s="9">
        <f t="shared" si="92"/>
        <v>0</v>
      </c>
      <c r="I163" s="9">
        <f t="shared" si="92"/>
        <v>0</v>
      </c>
      <c r="J163" s="9">
        <f t="shared" si="92"/>
        <v>89829.4</v>
      </c>
      <c r="K163" s="9">
        <f t="shared" si="92"/>
        <v>-24768.25</v>
      </c>
      <c r="L163" s="9">
        <f t="shared" si="92"/>
        <v>0</v>
      </c>
      <c r="M163" s="9">
        <f t="shared" si="92"/>
        <v>0</v>
      </c>
      <c r="N163" s="9">
        <f t="shared" si="92"/>
        <v>-24768.25</v>
      </c>
      <c r="O163" s="10">
        <f t="shared" si="67"/>
        <v>78.38677320171922</v>
      </c>
    </row>
    <row r="164" spans="1:15" s="1" customFormat="1" ht="81" customHeight="1" outlineLevel="6">
      <c r="A164" s="7" t="s">
        <v>186</v>
      </c>
      <c r="B164" s="8" t="s">
        <v>187</v>
      </c>
      <c r="C164" s="9">
        <f>SUM(D164:F164)</f>
        <v>114597.65</v>
      </c>
      <c r="D164" s="9"/>
      <c r="E164" s="9"/>
      <c r="F164" s="9">
        <v>114597.65</v>
      </c>
      <c r="G164" s="9">
        <f>SUM(H164:J164)</f>
        <v>89829.4</v>
      </c>
      <c r="H164" s="9"/>
      <c r="I164" s="9"/>
      <c r="J164" s="9">
        <v>89829.4</v>
      </c>
      <c r="K164" s="9">
        <f>SUM(L164:N164)</f>
        <v>-24768.25</v>
      </c>
      <c r="L164" s="9">
        <f>SUM(H164-D164)</f>
        <v>0</v>
      </c>
      <c r="M164" s="9">
        <f>SUM(I164-E164)</f>
        <v>0</v>
      </c>
      <c r="N164" s="9">
        <f>SUM(J164-F164)</f>
        <v>-24768.25</v>
      </c>
      <c r="O164" s="10">
        <f t="shared" si="67"/>
        <v>78.38677320171922</v>
      </c>
    </row>
    <row r="165" spans="1:15" s="1" customFormat="1" ht="46.5" customHeight="1" outlineLevel="4">
      <c r="A165" s="7" t="s">
        <v>188</v>
      </c>
      <c r="B165" s="8" t="s">
        <v>189</v>
      </c>
      <c r="C165" s="9">
        <f aca="true" t="shared" si="93" ref="C165:J165">SUM(C166)</f>
        <v>6771.43</v>
      </c>
      <c r="D165" s="9">
        <f t="shared" si="93"/>
        <v>0</v>
      </c>
      <c r="E165" s="9">
        <f t="shared" si="93"/>
        <v>0</v>
      </c>
      <c r="F165" s="9">
        <f t="shared" si="93"/>
        <v>6771.43</v>
      </c>
      <c r="G165" s="9">
        <f t="shared" si="93"/>
        <v>14976.86</v>
      </c>
      <c r="H165" s="9">
        <f t="shared" si="93"/>
        <v>0</v>
      </c>
      <c r="I165" s="9">
        <f t="shared" si="93"/>
        <v>0</v>
      </c>
      <c r="J165" s="9">
        <f t="shared" si="93"/>
        <v>14976.86</v>
      </c>
      <c r="K165" s="9">
        <f>SUM(K166)</f>
        <v>8205.43</v>
      </c>
      <c r="L165" s="9">
        <f>SUM(L166)</f>
        <v>0</v>
      </c>
      <c r="M165" s="9">
        <f>SUM(M166)</f>
        <v>0</v>
      </c>
      <c r="N165" s="9">
        <f>SUM(N166)</f>
        <v>8205.43</v>
      </c>
      <c r="O165" s="10">
        <f t="shared" si="67"/>
        <v>221.17721072210745</v>
      </c>
    </row>
    <row r="166" spans="1:15" s="1" customFormat="1" ht="15" customHeight="1" outlineLevel="6">
      <c r="A166" s="7" t="s">
        <v>190</v>
      </c>
      <c r="B166" s="8" t="s">
        <v>191</v>
      </c>
      <c r="C166" s="9">
        <f>SUM(D166:F166)</f>
        <v>6771.43</v>
      </c>
      <c r="D166" s="9"/>
      <c r="E166" s="9"/>
      <c r="F166" s="9">
        <v>6771.43</v>
      </c>
      <c r="G166" s="9">
        <f>SUM(H166:J166)</f>
        <v>14976.86</v>
      </c>
      <c r="H166" s="9"/>
      <c r="I166" s="9"/>
      <c r="J166" s="9">
        <v>14976.86</v>
      </c>
      <c r="K166" s="9">
        <f>SUM(L166:N166)</f>
        <v>8205.43</v>
      </c>
      <c r="L166" s="9">
        <f>SUM(H166-D166)</f>
        <v>0</v>
      </c>
      <c r="M166" s="9">
        <f>SUM(I166-E166)</f>
        <v>0</v>
      </c>
      <c r="N166" s="9">
        <f>SUM(J166-F166)</f>
        <v>8205.43</v>
      </c>
      <c r="O166" s="10">
        <f t="shared" si="67"/>
        <v>221.17721072210745</v>
      </c>
    </row>
    <row r="167" spans="1:15" s="1" customFormat="1" ht="50.25" customHeight="1" outlineLevel="4">
      <c r="A167" s="7" t="s">
        <v>192</v>
      </c>
      <c r="B167" s="8" t="s">
        <v>193</v>
      </c>
      <c r="C167" s="9">
        <f aca="true" t="shared" si="94" ref="C167:J167">SUM(C168)</f>
        <v>140300</v>
      </c>
      <c r="D167" s="9">
        <f t="shared" si="94"/>
        <v>0</v>
      </c>
      <c r="E167" s="9">
        <f t="shared" si="94"/>
        <v>0</v>
      </c>
      <c r="F167" s="9">
        <f t="shared" si="94"/>
        <v>140300</v>
      </c>
      <c r="G167" s="9">
        <f t="shared" si="94"/>
        <v>175525</v>
      </c>
      <c r="H167" s="9">
        <f t="shared" si="94"/>
        <v>0</v>
      </c>
      <c r="I167" s="9">
        <f t="shared" si="94"/>
        <v>0</v>
      </c>
      <c r="J167" s="9">
        <f t="shared" si="94"/>
        <v>175525</v>
      </c>
      <c r="K167" s="9">
        <f>SUM(K168)</f>
        <v>35225</v>
      </c>
      <c r="L167" s="9">
        <f>SUM(L168)</f>
        <v>0</v>
      </c>
      <c r="M167" s="9">
        <f>SUM(M168)</f>
        <v>0</v>
      </c>
      <c r="N167" s="9">
        <f>SUM(N168)</f>
        <v>35225</v>
      </c>
      <c r="O167" s="10">
        <f t="shared" si="67"/>
        <v>125.10691375623664</v>
      </c>
    </row>
    <row r="168" spans="1:15" s="1" customFormat="1" ht="35.25" customHeight="1" outlineLevel="5">
      <c r="A168" s="7" t="s">
        <v>194</v>
      </c>
      <c r="B168" s="8" t="s">
        <v>195</v>
      </c>
      <c r="C168" s="9">
        <f>SUM(D168:F168)</f>
        <v>140300</v>
      </c>
      <c r="D168" s="9"/>
      <c r="E168" s="9"/>
      <c r="F168" s="9">
        <v>140300</v>
      </c>
      <c r="G168" s="9">
        <f>SUM(H168:J168)</f>
        <v>175525</v>
      </c>
      <c r="H168" s="9"/>
      <c r="I168" s="9"/>
      <c r="J168" s="9">
        <v>175525</v>
      </c>
      <c r="K168" s="9">
        <f>SUM(L168:N168)</f>
        <v>35225</v>
      </c>
      <c r="L168" s="9">
        <f>SUM(H168-D168)</f>
        <v>0</v>
      </c>
      <c r="M168" s="9">
        <f>SUM(I168-E168)</f>
        <v>0</v>
      </c>
      <c r="N168" s="9">
        <f>SUM(J168-F168)</f>
        <v>35225</v>
      </c>
      <c r="O168" s="10">
        <f t="shared" si="67"/>
        <v>125.10691375623664</v>
      </c>
    </row>
    <row r="169" spans="1:15" s="1" customFormat="1" ht="62.25" customHeight="1" outlineLevel="2">
      <c r="A169" s="3" t="s">
        <v>196</v>
      </c>
      <c r="B169" s="4" t="s">
        <v>197</v>
      </c>
      <c r="C169" s="5">
        <f aca="true" t="shared" si="95" ref="C169:J169">SUM(C170)</f>
        <v>72000</v>
      </c>
      <c r="D169" s="5">
        <f t="shared" si="95"/>
        <v>0</v>
      </c>
      <c r="E169" s="5">
        <f t="shared" si="95"/>
        <v>0</v>
      </c>
      <c r="F169" s="5">
        <f t="shared" si="95"/>
        <v>72000</v>
      </c>
      <c r="G169" s="5">
        <f t="shared" si="95"/>
        <v>65132</v>
      </c>
      <c r="H169" s="5">
        <f t="shared" si="95"/>
        <v>0</v>
      </c>
      <c r="I169" s="5">
        <f t="shared" si="95"/>
        <v>0</v>
      </c>
      <c r="J169" s="5">
        <f t="shared" si="95"/>
        <v>65132</v>
      </c>
      <c r="K169" s="5">
        <f>SUM(K170)</f>
        <v>-6868</v>
      </c>
      <c r="L169" s="5">
        <f>SUM(L170)</f>
        <v>0</v>
      </c>
      <c r="M169" s="5">
        <f>SUM(M170)</f>
        <v>0</v>
      </c>
      <c r="N169" s="5">
        <f>SUM(N170)</f>
        <v>-6868</v>
      </c>
      <c r="O169" s="6">
        <f t="shared" si="67"/>
        <v>90.46111111111111</v>
      </c>
    </row>
    <row r="170" spans="1:15" s="1" customFormat="1" ht="30.75" customHeight="1" outlineLevel="4">
      <c r="A170" s="7" t="s">
        <v>113</v>
      </c>
      <c r="B170" s="8" t="s">
        <v>198</v>
      </c>
      <c r="C170" s="9">
        <f>SUM(C171:C172)</f>
        <v>72000</v>
      </c>
      <c r="D170" s="9">
        <f>SUM(D171:D172)</f>
        <v>0</v>
      </c>
      <c r="E170" s="9">
        <f>SUM(E171:E172)</f>
        <v>0</v>
      </c>
      <c r="F170" s="9">
        <f>SUM(F171:F172)</f>
        <v>72000</v>
      </c>
      <c r="G170" s="9">
        <f aca="true" t="shared" si="96" ref="G170:N170">SUM(G171:G172)</f>
        <v>65132</v>
      </c>
      <c r="H170" s="9">
        <f t="shared" si="96"/>
        <v>0</v>
      </c>
      <c r="I170" s="9">
        <f t="shared" si="96"/>
        <v>0</v>
      </c>
      <c r="J170" s="9">
        <f t="shared" si="96"/>
        <v>65132</v>
      </c>
      <c r="K170" s="9">
        <f t="shared" si="96"/>
        <v>-6868</v>
      </c>
      <c r="L170" s="9">
        <f t="shared" si="96"/>
        <v>0</v>
      </c>
      <c r="M170" s="9">
        <f t="shared" si="96"/>
        <v>0</v>
      </c>
      <c r="N170" s="9">
        <f t="shared" si="96"/>
        <v>-6868</v>
      </c>
      <c r="O170" s="10">
        <f t="shared" si="67"/>
        <v>90.46111111111111</v>
      </c>
    </row>
    <row r="171" spans="1:15" s="1" customFormat="1" ht="47.25" customHeight="1" outlineLevel="6">
      <c r="A171" s="7" t="s">
        <v>199</v>
      </c>
      <c r="B171" s="8" t="s">
        <v>200</v>
      </c>
      <c r="C171" s="9">
        <f>SUM(D171:F171)</f>
        <v>62250</v>
      </c>
      <c r="D171" s="9"/>
      <c r="E171" s="9"/>
      <c r="F171" s="9">
        <v>62250</v>
      </c>
      <c r="G171" s="9">
        <f>SUM(H171:J171)</f>
        <v>60132</v>
      </c>
      <c r="H171" s="9"/>
      <c r="I171" s="9"/>
      <c r="J171" s="9">
        <v>60132</v>
      </c>
      <c r="K171" s="9">
        <f>SUM(L171:N171)</f>
        <v>-2118</v>
      </c>
      <c r="L171" s="9">
        <f aca="true" t="shared" si="97" ref="L171:N172">SUM(H171-D171)</f>
        <v>0</v>
      </c>
      <c r="M171" s="9">
        <f t="shared" si="97"/>
        <v>0</v>
      </c>
      <c r="N171" s="9">
        <f t="shared" si="97"/>
        <v>-2118</v>
      </c>
      <c r="O171" s="10">
        <f t="shared" si="67"/>
        <v>96.59759036144578</v>
      </c>
    </row>
    <row r="172" spans="1:15" s="1" customFormat="1" ht="30.75" customHeight="1" outlineLevel="6">
      <c r="A172" s="7" t="s">
        <v>201</v>
      </c>
      <c r="B172" s="8" t="s">
        <v>202</v>
      </c>
      <c r="C172" s="9">
        <f>SUM(D172:F172)</f>
        <v>9750</v>
      </c>
      <c r="D172" s="9"/>
      <c r="E172" s="9"/>
      <c r="F172" s="9">
        <v>9750</v>
      </c>
      <c r="G172" s="9">
        <f>SUM(H172:J172)</f>
        <v>5000</v>
      </c>
      <c r="H172" s="9"/>
      <c r="I172" s="9"/>
      <c r="J172" s="9">
        <v>5000</v>
      </c>
      <c r="K172" s="9">
        <f>SUM(L172:N172)</f>
        <v>-4750</v>
      </c>
      <c r="L172" s="9">
        <f t="shared" si="97"/>
        <v>0</v>
      </c>
      <c r="M172" s="9">
        <f t="shared" si="97"/>
        <v>0</v>
      </c>
      <c r="N172" s="9">
        <f t="shared" si="97"/>
        <v>-4750</v>
      </c>
      <c r="O172" s="10">
        <f t="shared" si="67"/>
        <v>51.28205128205128</v>
      </c>
    </row>
    <row r="173" spans="1:15" s="1" customFormat="1" ht="32.25" customHeight="1" outlineLevel="2">
      <c r="A173" s="3" t="s">
        <v>203</v>
      </c>
      <c r="B173" s="4" t="s">
        <v>204</v>
      </c>
      <c r="C173" s="5">
        <f aca="true" t="shared" si="98" ref="C173:J173">SUM(C174)</f>
        <v>24236.99</v>
      </c>
      <c r="D173" s="5">
        <f t="shared" si="98"/>
        <v>0</v>
      </c>
      <c r="E173" s="5">
        <f t="shared" si="98"/>
        <v>0</v>
      </c>
      <c r="F173" s="5">
        <f t="shared" si="98"/>
        <v>24236.99</v>
      </c>
      <c r="G173" s="5">
        <f t="shared" si="98"/>
        <v>34972.8</v>
      </c>
      <c r="H173" s="5">
        <f t="shared" si="98"/>
        <v>0</v>
      </c>
      <c r="I173" s="5">
        <f t="shared" si="98"/>
        <v>0</v>
      </c>
      <c r="J173" s="5">
        <f t="shared" si="98"/>
        <v>34972.8</v>
      </c>
      <c r="K173" s="5">
        <f>SUM(K174)</f>
        <v>10735.810000000001</v>
      </c>
      <c r="L173" s="5">
        <f>SUM(L174)</f>
        <v>0</v>
      </c>
      <c r="M173" s="5">
        <f>SUM(M174)</f>
        <v>0</v>
      </c>
      <c r="N173" s="5">
        <f>SUM(N174)</f>
        <v>10735.810000000001</v>
      </c>
      <c r="O173" s="6">
        <f t="shared" si="67"/>
        <v>144.29514556056674</v>
      </c>
    </row>
    <row r="174" spans="1:15" s="1" customFormat="1" ht="33" customHeight="1" outlineLevel="4">
      <c r="A174" s="7" t="s">
        <v>205</v>
      </c>
      <c r="B174" s="8" t="s">
        <v>206</v>
      </c>
      <c r="C174" s="9">
        <f aca="true" t="shared" si="99" ref="C174:N174">SUM(C175:C175)</f>
        <v>24236.99</v>
      </c>
      <c r="D174" s="9">
        <f t="shared" si="99"/>
        <v>0</v>
      </c>
      <c r="E174" s="9">
        <f t="shared" si="99"/>
        <v>0</v>
      </c>
      <c r="F174" s="9">
        <f t="shared" si="99"/>
        <v>24236.99</v>
      </c>
      <c r="G174" s="9">
        <f t="shared" si="99"/>
        <v>34972.8</v>
      </c>
      <c r="H174" s="9">
        <f t="shared" si="99"/>
        <v>0</v>
      </c>
      <c r="I174" s="9">
        <f t="shared" si="99"/>
        <v>0</v>
      </c>
      <c r="J174" s="9">
        <f t="shared" si="99"/>
        <v>34972.8</v>
      </c>
      <c r="K174" s="9">
        <f t="shared" si="99"/>
        <v>10735.810000000001</v>
      </c>
      <c r="L174" s="9">
        <f t="shared" si="99"/>
        <v>0</v>
      </c>
      <c r="M174" s="9">
        <f t="shared" si="99"/>
        <v>0</v>
      </c>
      <c r="N174" s="9">
        <f t="shared" si="99"/>
        <v>10735.810000000001</v>
      </c>
      <c r="O174" s="10">
        <f t="shared" si="67"/>
        <v>144.29514556056674</v>
      </c>
    </row>
    <row r="175" spans="1:15" s="1" customFormat="1" ht="15" customHeight="1" outlineLevel="6">
      <c r="A175" s="7" t="s">
        <v>207</v>
      </c>
      <c r="B175" s="8" t="s">
        <v>208</v>
      </c>
      <c r="C175" s="9">
        <f>SUM(D175:F175)</f>
        <v>24236.99</v>
      </c>
      <c r="D175" s="9"/>
      <c r="E175" s="9"/>
      <c r="F175" s="9">
        <v>24236.99</v>
      </c>
      <c r="G175" s="9">
        <f>SUM(H175:J175)</f>
        <v>34972.8</v>
      </c>
      <c r="H175" s="9"/>
      <c r="I175" s="9"/>
      <c r="J175" s="9">
        <v>34972.8</v>
      </c>
      <c r="K175" s="9">
        <f>SUM(L175:N175)</f>
        <v>10735.810000000001</v>
      </c>
      <c r="L175" s="9">
        <f>SUM(H175-D175)</f>
        <v>0</v>
      </c>
      <c r="M175" s="9">
        <f>SUM(I175-E175)</f>
        <v>0</v>
      </c>
      <c r="N175" s="9">
        <f>SUM(J175-F175)</f>
        <v>10735.810000000001</v>
      </c>
      <c r="O175" s="10">
        <f t="shared" si="67"/>
        <v>144.29514556056674</v>
      </c>
    </row>
    <row r="176" spans="1:15" s="1" customFormat="1" ht="64.5" customHeight="1" outlineLevel="2">
      <c r="A176" s="3" t="s">
        <v>209</v>
      </c>
      <c r="B176" s="4" t="s">
        <v>210</v>
      </c>
      <c r="C176" s="5">
        <f>SUM(C177+C179)</f>
        <v>24607573.74</v>
      </c>
      <c r="D176" s="5">
        <f>SUM(D177+D179)</f>
        <v>195300</v>
      </c>
      <c r="E176" s="5">
        <f>SUM(E177+E179)</f>
        <v>0</v>
      </c>
      <c r="F176" s="5">
        <f>SUM(F177+F179)</f>
        <v>24412273.74</v>
      </c>
      <c r="G176" s="5">
        <f aca="true" t="shared" si="100" ref="G176:N176">SUM(G177+G179)</f>
        <v>26204507.32</v>
      </c>
      <c r="H176" s="5">
        <f t="shared" si="100"/>
        <v>390600</v>
      </c>
      <c r="I176" s="5">
        <f t="shared" si="100"/>
        <v>0</v>
      </c>
      <c r="J176" s="5">
        <f t="shared" si="100"/>
        <v>25813907.32</v>
      </c>
      <c r="K176" s="5">
        <f t="shared" si="100"/>
        <v>1596933.5800000012</v>
      </c>
      <c r="L176" s="5">
        <f t="shared" si="100"/>
        <v>195300</v>
      </c>
      <c r="M176" s="5">
        <f t="shared" si="100"/>
        <v>0</v>
      </c>
      <c r="N176" s="5">
        <f t="shared" si="100"/>
        <v>1401633.5800000012</v>
      </c>
      <c r="O176" s="6">
        <f t="shared" si="67"/>
        <v>106.48960192854837</v>
      </c>
    </row>
    <row r="177" spans="1:15" s="1" customFormat="1" ht="61.5" customHeight="1" outlineLevel="4">
      <c r="A177" s="7" t="s">
        <v>211</v>
      </c>
      <c r="B177" s="8" t="s">
        <v>212</v>
      </c>
      <c r="C177" s="9">
        <f>SUM(C178)</f>
        <v>1423928.24</v>
      </c>
      <c r="D177" s="9">
        <f aca="true" t="shared" si="101" ref="D177:J177">SUM(D178)</f>
        <v>0</v>
      </c>
      <c r="E177" s="9">
        <f t="shared" si="101"/>
        <v>0</v>
      </c>
      <c r="F177" s="9">
        <f t="shared" si="101"/>
        <v>1423928.24</v>
      </c>
      <c r="G177" s="9">
        <f t="shared" si="101"/>
        <v>1458159.96</v>
      </c>
      <c r="H177" s="9">
        <f t="shared" si="101"/>
        <v>0</v>
      </c>
      <c r="I177" s="9">
        <f t="shared" si="101"/>
        <v>0</v>
      </c>
      <c r="J177" s="9">
        <f t="shared" si="101"/>
        <v>1458159.96</v>
      </c>
      <c r="K177" s="9">
        <f>SUM(K178)</f>
        <v>34231.71999999997</v>
      </c>
      <c r="L177" s="9">
        <f>SUM(L178)</f>
        <v>0</v>
      </c>
      <c r="M177" s="9">
        <f>SUM(M178)</f>
        <v>0</v>
      </c>
      <c r="N177" s="9">
        <f>SUM(N178)</f>
        <v>34231.71999999997</v>
      </c>
      <c r="O177" s="10">
        <f t="shared" si="67"/>
        <v>102.4040340684584</v>
      </c>
    </row>
    <row r="178" spans="1:15" s="1" customFormat="1" ht="33" customHeight="1" outlineLevel="6">
      <c r="A178" s="7" t="s">
        <v>213</v>
      </c>
      <c r="B178" s="8" t="s">
        <v>214</v>
      </c>
      <c r="C178" s="9">
        <f>SUM(D178:F178)</f>
        <v>1423928.24</v>
      </c>
      <c r="D178" s="9"/>
      <c r="E178" s="9"/>
      <c r="F178" s="9">
        <v>1423928.24</v>
      </c>
      <c r="G178" s="9">
        <f>SUM(H178:J178)</f>
        <v>1458159.96</v>
      </c>
      <c r="H178" s="9"/>
      <c r="I178" s="9"/>
      <c r="J178" s="9">
        <v>1458159.96</v>
      </c>
      <c r="K178" s="9">
        <f>SUM(L178:N178)</f>
        <v>34231.71999999997</v>
      </c>
      <c r="L178" s="9">
        <f>SUM(H178-D178)</f>
        <v>0</v>
      </c>
      <c r="M178" s="9">
        <f>SUM(I178-E178)</f>
        <v>0</v>
      </c>
      <c r="N178" s="9">
        <f>SUM(J178-F178)</f>
        <v>34231.71999999997</v>
      </c>
      <c r="O178" s="10">
        <f t="shared" si="67"/>
        <v>102.4040340684584</v>
      </c>
    </row>
    <row r="179" spans="1:15" s="1" customFormat="1" ht="64.5" customHeight="1" outlineLevel="4">
      <c r="A179" s="7" t="s">
        <v>77</v>
      </c>
      <c r="B179" s="8" t="s">
        <v>215</v>
      </c>
      <c r="C179" s="9">
        <f>SUM(C180:C182)</f>
        <v>23183645.5</v>
      </c>
      <c r="D179" s="9">
        <f aca="true" t="shared" si="102" ref="D179:N179">SUM(D180:D182)</f>
        <v>195300</v>
      </c>
      <c r="E179" s="9">
        <f t="shared" si="102"/>
        <v>0</v>
      </c>
      <c r="F179" s="9">
        <f t="shared" si="102"/>
        <v>22988345.5</v>
      </c>
      <c r="G179" s="9">
        <f t="shared" si="102"/>
        <v>24746347.36</v>
      </c>
      <c r="H179" s="9">
        <f t="shared" si="102"/>
        <v>390600</v>
      </c>
      <c r="I179" s="9">
        <f t="shared" si="102"/>
        <v>0</v>
      </c>
      <c r="J179" s="9">
        <f t="shared" si="102"/>
        <v>24355747.36</v>
      </c>
      <c r="K179" s="9">
        <f t="shared" si="102"/>
        <v>1562701.8600000013</v>
      </c>
      <c r="L179" s="9">
        <f t="shared" si="102"/>
        <v>195300</v>
      </c>
      <c r="M179" s="9">
        <f t="shared" si="102"/>
        <v>0</v>
      </c>
      <c r="N179" s="9">
        <f t="shared" si="102"/>
        <v>1367401.8600000013</v>
      </c>
      <c r="O179" s="10">
        <f t="shared" si="67"/>
        <v>106.74053552104219</v>
      </c>
    </row>
    <row r="180" spans="1:15" s="1" customFormat="1" ht="45.75" customHeight="1" outlineLevel="6">
      <c r="A180" s="7" t="s">
        <v>216</v>
      </c>
      <c r="B180" s="8" t="s">
        <v>217</v>
      </c>
      <c r="C180" s="9">
        <f>SUM(D180:F180)</f>
        <v>22988345.5</v>
      </c>
      <c r="D180" s="9"/>
      <c r="E180" s="9"/>
      <c r="F180" s="9">
        <v>22988345.5</v>
      </c>
      <c r="G180" s="9">
        <f>SUM(H180:J180)</f>
        <v>23222461.69</v>
      </c>
      <c r="H180" s="9"/>
      <c r="I180" s="9"/>
      <c r="J180" s="9">
        <v>23222461.69</v>
      </c>
      <c r="K180" s="9">
        <f>SUM(L180:N180)</f>
        <v>234116.19000000134</v>
      </c>
      <c r="L180" s="9">
        <f aca="true" t="shared" si="103" ref="L180:N182">SUM(H180-D180)</f>
        <v>0</v>
      </c>
      <c r="M180" s="9">
        <f t="shared" si="103"/>
        <v>0</v>
      </c>
      <c r="N180" s="9">
        <f t="shared" si="103"/>
        <v>234116.19000000134</v>
      </c>
      <c r="O180" s="10">
        <f t="shared" si="67"/>
        <v>101.0184125255991</v>
      </c>
    </row>
    <row r="181" spans="1:15" s="1" customFormat="1" ht="45.75" customHeight="1" outlineLevel="6">
      <c r="A181" s="30" t="s">
        <v>412</v>
      </c>
      <c r="B181" s="31">
        <v>1160200104</v>
      </c>
      <c r="C181" s="9">
        <f>SUM(D181:F181)</f>
        <v>0</v>
      </c>
      <c r="D181" s="9"/>
      <c r="E181" s="9"/>
      <c r="F181" s="9"/>
      <c r="G181" s="9">
        <f>SUM(H181:J181)</f>
        <v>1133285.67</v>
      </c>
      <c r="H181" s="9"/>
      <c r="I181" s="9"/>
      <c r="J181" s="9">
        <v>1133285.67</v>
      </c>
      <c r="K181" s="9">
        <f>SUM(L181:N181)</f>
        <v>1133285.67</v>
      </c>
      <c r="L181" s="9">
        <f t="shared" si="103"/>
        <v>0</v>
      </c>
      <c r="M181" s="9">
        <f t="shared" si="103"/>
        <v>0</v>
      </c>
      <c r="N181" s="9">
        <f t="shared" si="103"/>
        <v>1133285.67</v>
      </c>
      <c r="O181" s="10" t="e">
        <f>SUM(G181/C181)*100</f>
        <v>#DIV/0!</v>
      </c>
    </row>
    <row r="182" spans="1:15" s="1" customFormat="1" ht="45.75" customHeight="1" outlineLevel="6">
      <c r="A182" s="30" t="s">
        <v>413</v>
      </c>
      <c r="B182" s="31">
        <v>1160255490</v>
      </c>
      <c r="C182" s="9">
        <f>SUM(D182:F182)</f>
        <v>195300</v>
      </c>
      <c r="D182" s="9">
        <v>195300</v>
      </c>
      <c r="E182" s="9"/>
      <c r="F182" s="9"/>
      <c r="G182" s="9">
        <f>SUM(H182:J182)</f>
        <v>390600</v>
      </c>
      <c r="H182" s="9">
        <v>390600</v>
      </c>
      <c r="I182" s="9"/>
      <c r="J182" s="9"/>
      <c r="K182" s="9">
        <f>SUM(L182:N182)</f>
        <v>195300</v>
      </c>
      <c r="L182" s="9">
        <f t="shared" si="103"/>
        <v>195300</v>
      </c>
      <c r="M182" s="9">
        <f t="shared" si="103"/>
        <v>0</v>
      </c>
      <c r="N182" s="9">
        <f t="shared" si="103"/>
        <v>0</v>
      </c>
      <c r="O182" s="10">
        <f>SUM(G182/C182)*100</f>
        <v>200</v>
      </c>
    </row>
    <row r="183" spans="1:15" s="1" customFormat="1" ht="66" customHeight="1" outlineLevel="1">
      <c r="A183" s="3" t="s">
        <v>218</v>
      </c>
      <c r="B183" s="4" t="s">
        <v>219</v>
      </c>
      <c r="C183" s="5">
        <f>SUM(C184+C190)</f>
        <v>1117778.96</v>
      </c>
      <c r="D183" s="5">
        <f>SUM(D184+D190)</f>
        <v>0</v>
      </c>
      <c r="E183" s="5">
        <f>SUM(E184+E190)</f>
        <v>0</v>
      </c>
      <c r="F183" s="5">
        <f>SUM(F184+F190)</f>
        <v>1117778.96</v>
      </c>
      <c r="G183" s="5">
        <f aca="true" t="shared" si="104" ref="G183:N183">SUM(G184+G190)</f>
        <v>1267086.8</v>
      </c>
      <c r="H183" s="5">
        <f t="shared" si="104"/>
        <v>0</v>
      </c>
      <c r="I183" s="5">
        <f t="shared" si="104"/>
        <v>0</v>
      </c>
      <c r="J183" s="5">
        <f t="shared" si="104"/>
        <v>1267086.8</v>
      </c>
      <c r="K183" s="5">
        <f t="shared" si="104"/>
        <v>149307.83999999994</v>
      </c>
      <c r="L183" s="5">
        <f t="shared" si="104"/>
        <v>0</v>
      </c>
      <c r="M183" s="5">
        <f t="shared" si="104"/>
        <v>0</v>
      </c>
      <c r="N183" s="5">
        <f t="shared" si="104"/>
        <v>149307.83999999994</v>
      </c>
      <c r="O183" s="6">
        <f t="shared" si="67"/>
        <v>113.35754611090552</v>
      </c>
    </row>
    <row r="184" spans="1:15" s="1" customFormat="1" ht="48" customHeight="1" outlineLevel="2">
      <c r="A184" s="3" t="s">
        <v>220</v>
      </c>
      <c r="B184" s="4" t="s">
        <v>221</v>
      </c>
      <c r="C184" s="5">
        <f aca="true" t="shared" si="105" ref="C184:J184">SUM(C185)</f>
        <v>1055778.96</v>
      </c>
      <c r="D184" s="5">
        <f t="shared" si="105"/>
        <v>0</v>
      </c>
      <c r="E184" s="5">
        <f t="shared" si="105"/>
        <v>0</v>
      </c>
      <c r="F184" s="5">
        <f t="shared" si="105"/>
        <v>1055778.96</v>
      </c>
      <c r="G184" s="5">
        <f t="shared" si="105"/>
        <v>1170988.29</v>
      </c>
      <c r="H184" s="5">
        <f t="shared" si="105"/>
        <v>0</v>
      </c>
      <c r="I184" s="5">
        <f t="shared" si="105"/>
        <v>0</v>
      </c>
      <c r="J184" s="5">
        <f t="shared" si="105"/>
        <v>1170988.29</v>
      </c>
      <c r="K184" s="5">
        <f>SUM(K185)</f>
        <v>115209.32999999993</v>
      </c>
      <c r="L184" s="5">
        <f>SUM(L185)</f>
        <v>0</v>
      </c>
      <c r="M184" s="5">
        <f>SUM(M185)</f>
        <v>0</v>
      </c>
      <c r="N184" s="5">
        <f>SUM(N185)</f>
        <v>115209.32999999993</v>
      </c>
      <c r="O184" s="6">
        <f t="shared" si="67"/>
        <v>110.91225856594073</v>
      </c>
    </row>
    <row r="185" spans="1:15" s="1" customFormat="1" ht="33.75" customHeight="1" outlineLevel="4">
      <c r="A185" s="7" t="s">
        <v>222</v>
      </c>
      <c r="B185" s="8" t="s">
        <v>223</v>
      </c>
      <c r="C185" s="9">
        <f>SUM(C186:C189)</f>
        <v>1055778.96</v>
      </c>
      <c r="D185" s="9">
        <f>SUM(D186:D189)</f>
        <v>0</v>
      </c>
      <c r="E185" s="9">
        <f>SUM(E186:E189)</f>
        <v>0</v>
      </c>
      <c r="F185" s="9">
        <f>SUM(F186:F189)</f>
        <v>1055778.96</v>
      </c>
      <c r="G185" s="9">
        <f aca="true" t="shared" si="106" ref="G185:N185">SUM(G186:G189)</f>
        <v>1170988.29</v>
      </c>
      <c r="H185" s="9">
        <f t="shared" si="106"/>
        <v>0</v>
      </c>
      <c r="I185" s="9">
        <f t="shared" si="106"/>
        <v>0</v>
      </c>
      <c r="J185" s="9">
        <f t="shared" si="106"/>
        <v>1170988.29</v>
      </c>
      <c r="K185" s="9">
        <f t="shared" si="106"/>
        <v>115209.32999999993</v>
      </c>
      <c r="L185" s="9">
        <f t="shared" si="106"/>
        <v>0</v>
      </c>
      <c r="M185" s="9">
        <f t="shared" si="106"/>
        <v>0</v>
      </c>
      <c r="N185" s="9">
        <f t="shared" si="106"/>
        <v>115209.32999999993</v>
      </c>
      <c r="O185" s="10">
        <f t="shared" si="67"/>
        <v>110.91225856594073</v>
      </c>
    </row>
    <row r="186" spans="1:15" s="1" customFormat="1" ht="46.5" customHeight="1" outlineLevel="4">
      <c r="A186" s="7" t="s">
        <v>224</v>
      </c>
      <c r="B186" s="8" t="s">
        <v>225</v>
      </c>
      <c r="C186" s="9">
        <f>SUM(D186:F186)</f>
        <v>201558.19</v>
      </c>
      <c r="D186" s="9"/>
      <c r="E186" s="9"/>
      <c r="F186" s="9">
        <v>201558.19</v>
      </c>
      <c r="G186" s="9">
        <f>SUM(H186:J186)</f>
        <v>183108.83</v>
      </c>
      <c r="H186" s="9"/>
      <c r="I186" s="9"/>
      <c r="J186" s="9">
        <v>183108.83</v>
      </c>
      <c r="K186" s="9">
        <f>SUM(L186:N186)</f>
        <v>-18449.360000000015</v>
      </c>
      <c r="L186" s="9">
        <f aca="true" t="shared" si="107" ref="L186:N189">SUM(H186-D186)</f>
        <v>0</v>
      </c>
      <c r="M186" s="9">
        <f t="shared" si="107"/>
        <v>0</v>
      </c>
      <c r="N186" s="9">
        <f t="shared" si="107"/>
        <v>-18449.360000000015</v>
      </c>
      <c r="O186" s="10">
        <f t="shared" si="67"/>
        <v>90.84663342134596</v>
      </c>
    </row>
    <row r="187" spans="1:15" s="1" customFormat="1" ht="46.5" customHeight="1" outlineLevel="4">
      <c r="A187" s="30" t="s">
        <v>288</v>
      </c>
      <c r="B187" s="31" t="s">
        <v>289</v>
      </c>
      <c r="C187" s="9">
        <f>SUM(D187:F187)</f>
        <v>40000</v>
      </c>
      <c r="D187" s="9"/>
      <c r="E187" s="9"/>
      <c r="F187" s="9">
        <v>40000</v>
      </c>
      <c r="G187" s="9">
        <f>SUM(H187:J187)</f>
        <v>0</v>
      </c>
      <c r="H187" s="9"/>
      <c r="I187" s="9"/>
      <c r="J187" s="9"/>
      <c r="K187" s="9">
        <f>SUM(L187:N187)</f>
        <v>-40000</v>
      </c>
      <c r="L187" s="9">
        <f t="shared" si="107"/>
        <v>0</v>
      </c>
      <c r="M187" s="9">
        <f t="shared" si="107"/>
        <v>0</v>
      </c>
      <c r="N187" s="9">
        <f t="shared" si="107"/>
        <v>-40000</v>
      </c>
      <c r="O187" s="10">
        <f t="shared" si="67"/>
        <v>0</v>
      </c>
    </row>
    <row r="188" spans="1:15" s="1" customFormat="1" ht="82.5" customHeight="1" outlineLevel="4">
      <c r="A188" s="7" t="s">
        <v>226</v>
      </c>
      <c r="B188" s="11" t="s">
        <v>227</v>
      </c>
      <c r="C188" s="9">
        <f>SUM(D188:F188)</f>
        <v>34930</v>
      </c>
      <c r="D188" s="9"/>
      <c r="E188" s="9"/>
      <c r="F188" s="9">
        <v>34930</v>
      </c>
      <c r="G188" s="9">
        <f>SUM(H188:J188)</f>
        <v>6500</v>
      </c>
      <c r="H188" s="9"/>
      <c r="I188" s="9"/>
      <c r="J188" s="9">
        <v>6500</v>
      </c>
      <c r="K188" s="9">
        <f>SUM(L188:N188)</f>
        <v>-28430</v>
      </c>
      <c r="L188" s="9">
        <f>SUM(H188-D188)</f>
        <v>0</v>
      </c>
      <c r="M188" s="9">
        <f>SUM(I188-E188)</f>
        <v>0</v>
      </c>
      <c r="N188" s="9">
        <f>SUM(J188-F188)</f>
        <v>-28430</v>
      </c>
      <c r="O188" s="10">
        <f t="shared" si="67"/>
        <v>18.608645863154884</v>
      </c>
    </row>
    <row r="189" spans="1:15" s="1" customFormat="1" ht="46.5" customHeight="1" outlineLevel="6">
      <c r="A189" s="7" t="s">
        <v>228</v>
      </c>
      <c r="B189" s="8" t="s">
        <v>229</v>
      </c>
      <c r="C189" s="9">
        <f>SUM(D189:F189)</f>
        <v>779290.77</v>
      </c>
      <c r="D189" s="9"/>
      <c r="E189" s="9"/>
      <c r="F189" s="9">
        <v>779290.77</v>
      </c>
      <c r="G189" s="9">
        <f>SUM(H189:J189)</f>
        <v>981379.46</v>
      </c>
      <c r="H189" s="9"/>
      <c r="I189" s="9"/>
      <c r="J189" s="9">
        <v>981379.46</v>
      </c>
      <c r="K189" s="9">
        <f>SUM(L189:N189)</f>
        <v>202088.68999999994</v>
      </c>
      <c r="L189" s="9">
        <f t="shared" si="107"/>
        <v>0</v>
      </c>
      <c r="M189" s="9">
        <f t="shared" si="107"/>
        <v>0</v>
      </c>
      <c r="N189" s="9">
        <f t="shared" si="107"/>
        <v>202088.68999999994</v>
      </c>
      <c r="O189" s="10">
        <f t="shared" si="67"/>
        <v>125.93238593086377</v>
      </c>
    </row>
    <row r="190" spans="1:15" s="1" customFormat="1" ht="46.5" customHeight="1" outlineLevel="6">
      <c r="A190" s="32" t="s">
        <v>290</v>
      </c>
      <c r="B190" s="33" t="s">
        <v>291</v>
      </c>
      <c r="C190" s="5">
        <f aca="true" t="shared" si="108" ref="C190:N190">SUM(C191)</f>
        <v>62000</v>
      </c>
      <c r="D190" s="5">
        <f t="shared" si="108"/>
        <v>0</v>
      </c>
      <c r="E190" s="5">
        <f t="shared" si="108"/>
        <v>0</v>
      </c>
      <c r="F190" s="5">
        <f t="shared" si="108"/>
        <v>62000</v>
      </c>
      <c r="G190" s="5">
        <f t="shared" si="108"/>
        <v>96098.51000000001</v>
      </c>
      <c r="H190" s="5">
        <f t="shared" si="108"/>
        <v>0</v>
      </c>
      <c r="I190" s="5">
        <f t="shared" si="108"/>
        <v>0</v>
      </c>
      <c r="J190" s="5">
        <f t="shared" si="108"/>
        <v>96098.51000000001</v>
      </c>
      <c r="K190" s="5">
        <f t="shared" si="108"/>
        <v>34098.51</v>
      </c>
      <c r="L190" s="5">
        <f t="shared" si="108"/>
        <v>0</v>
      </c>
      <c r="M190" s="5">
        <f t="shared" si="108"/>
        <v>0</v>
      </c>
      <c r="N190" s="5">
        <f t="shared" si="108"/>
        <v>34098.51</v>
      </c>
      <c r="O190" s="10">
        <f t="shared" si="67"/>
        <v>154.99759677419357</v>
      </c>
    </row>
    <row r="191" spans="1:15" s="1" customFormat="1" ht="46.5" customHeight="1" outlineLevel="6">
      <c r="A191" s="32" t="s">
        <v>292</v>
      </c>
      <c r="B191" s="33" t="s">
        <v>293</v>
      </c>
      <c r="C191" s="5">
        <f>SUM(C192:C194)</f>
        <v>62000</v>
      </c>
      <c r="D191" s="5">
        <f aca="true" t="shared" si="109" ref="D191:N191">SUM(D192:D194)</f>
        <v>0</v>
      </c>
      <c r="E191" s="5">
        <f t="shared" si="109"/>
        <v>0</v>
      </c>
      <c r="F191" s="5">
        <f t="shared" si="109"/>
        <v>62000</v>
      </c>
      <c r="G191" s="5">
        <f t="shared" si="109"/>
        <v>96098.51000000001</v>
      </c>
      <c r="H191" s="5">
        <f t="shared" si="109"/>
        <v>0</v>
      </c>
      <c r="I191" s="5">
        <f t="shared" si="109"/>
        <v>0</v>
      </c>
      <c r="J191" s="5">
        <f t="shared" si="109"/>
        <v>96098.51000000001</v>
      </c>
      <c r="K191" s="5">
        <f t="shared" si="109"/>
        <v>34098.51</v>
      </c>
      <c r="L191" s="5">
        <f t="shared" si="109"/>
        <v>0</v>
      </c>
      <c r="M191" s="5">
        <f t="shared" si="109"/>
        <v>0</v>
      </c>
      <c r="N191" s="5">
        <f t="shared" si="109"/>
        <v>34098.51</v>
      </c>
      <c r="O191" s="10">
        <f t="shared" si="67"/>
        <v>154.99759677419357</v>
      </c>
    </row>
    <row r="192" spans="1:15" s="1" customFormat="1" ht="46.5" customHeight="1" outlineLevel="6">
      <c r="A192" s="30" t="s">
        <v>294</v>
      </c>
      <c r="B192" s="31" t="s">
        <v>295</v>
      </c>
      <c r="C192" s="9">
        <f>SUM(D192:F192)</f>
        <v>35000</v>
      </c>
      <c r="D192" s="9"/>
      <c r="E192" s="9"/>
      <c r="F192" s="9">
        <v>35000</v>
      </c>
      <c r="G192" s="9">
        <f>SUM(H192:J192)</f>
        <v>40000</v>
      </c>
      <c r="H192" s="9"/>
      <c r="I192" s="9"/>
      <c r="J192" s="9">
        <v>40000</v>
      </c>
      <c r="K192" s="9">
        <f>SUM(L192:N192)</f>
        <v>5000</v>
      </c>
      <c r="L192" s="9">
        <f aca="true" t="shared" si="110" ref="L192:N194">SUM(H192-D192)</f>
        <v>0</v>
      </c>
      <c r="M192" s="9">
        <f t="shared" si="110"/>
        <v>0</v>
      </c>
      <c r="N192" s="9">
        <f t="shared" si="110"/>
        <v>5000</v>
      </c>
      <c r="O192" s="10">
        <f t="shared" si="67"/>
        <v>114.28571428571428</v>
      </c>
    </row>
    <row r="193" spans="1:15" s="1" customFormat="1" ht="46.5" customHeight="1" outlineLevel="6">
      <c r="A193" s="30" t="s">
        <v>314</v>
      </c>
      <c r="B193" s="31" t="s">
        <v>315</v>
      </c>
      <c r="C193" s="9">
        <f>SUM(D193:F193)</f>
        <v>12000</v>
      </c>
      <c r="D193" s="9"/>
      <c r="E193" s="9"/>
      <c r="F193" s="9">
        <v>12000</v>
      </c>
      <c r="G193" s="9">
        <f>SUM(H193:J193)</f>
        <v>48098.51</v>
      </c>
      <c r="H193" s="9"/>
      <c r="I193" s="9"/>
      <c r="J193" s="9">
        <v>48098.51</v>
      </c>
      <c r="K193" s="9">
        <f>SUM(L193:N193)</f>
        <v>36098.51</v>
      </c>
      <c r="L193" s="9">
        <f t="shared" si="110"/>
        <v>0</v>
      </c>
      <c r="M193" s="9">
        <f t="shared" si="110"/>
        <v>0</v>
      </c>
      <c r="N193" s="9">
        <f t="shared" si="110"/>
        <v>36098.51</v>
      </c>
      <c r="O193" s="10">
        <f t="shared" si="67"/>
        <v>400.8209166666667</v>
      </c>
    </row>
    <row r="194" spans="1:15" s="1" customFormat="1" ht="46.5" customHeight="1" outlineLevel="6">
      <c r="A194" s="30" t="s">
        <v>316</v>
      </c>
      <c r="B194" s="31" t="s">
        <v>317</v>
      </c>
      <c r="C194" s="9">
        <f>SUM(D194:F194)</f>
        <v>15000</v>
      </c>
      <c r="D194" s="9"/>
      <c r="E194" s="9"/>
      <c r="F194" s="9">
        <v>15000</v>
      </c>
      <c r="G194" s="9">
        <f>SUM(H194:J194)</f>
        <v>8000</v>
      </c>
      <c r="H194" s="9"/>
      <c r="I194" s="9"/>
      <c r="J194" s="9">
        <v>8000</v>
      </c>
      <c r="K194" s="9">
        <f>SUM(L194:N194)</f>
        <v>-7000</v>
      </c>
      <c r="L194" s="9">
        <f t="shared" si="110"/>
        <v>0</v>
      </c>
      <c r="M194" s="9">
        <f t="shared" si="110"/>
        <v>0</v>
      </c>
      <c r="N194" s="9">
        <f t="shared" si="110"/>
        <v>-7000</v>
      </c>
      <c r="O194" s="10">
        <f t="shared" si="67"/>
        <v>53.333333333333336</v>
      </c>
    </row>
    <row r="195" spans="1:15" s="1" customFormat="1" ht="60.75" customHeight="1" outlineLevel="1">
      <c r="A195" s="3" t="s">
        <v>230</v>
      </c>
      <c r="B195" s="4" t="s">
        <v>231</v>
      </c>
      <c r="C195" s="5">
        <f>SUM(C196)</f>
        <v>75000</v>
      </c>
      <c r="D195" s="5">
        <f aca="true" t="shared" si="111" ref="D195:N196">SUM(D196)</f>
        <v>0</v>
      </c>
      <c r="E195" s="5">
        <f t="shared" si="111"/>
        <v>0</v>
      </c>
      <c r="F195" s="5">
        <f t="shared" si="111"/>
        <v>75000</v>
      </c>
      <c r="G195" s="5">
        <f>SUM(G196)</f>
        <v>75000</v>
      </c>
      <c r="H195" s="5">
        <f t="shared" si="111"/>
        <v>0</v>
      </c>
      <c r="I195" s="5">
        <f t="shared" si="111"/>
        <v>0</v>
      </c>
      <c r="J195" s="5">
        <f t="shared" si="111"/>
        <v>75000</v>
      </c>
      <c r="K195" s="5">
        <f>SUM(K196)</f>
        <v>0</v>
      </c>
      <c r="L195" s="5">
        <f t="shared" si="111"/>
        <v>0</v>
      </c>
      <c r="M195" s="5">
        <f t="shared" si="111"/>
        <v>0</v>
      </c>
      <c r="N195" s="5">
        <f t="shared" si="111"/>
        <v>0</v>
      </c>
      <c r="O195" s="10">
        <f t="shared" si="67"/>
        <v>100</v>
      </c>
    </row>
    <row r="196" spans="1:15" s="1" customFormat="1" ht="48" customHeight="1" outlineLevel="2">
      <c r="A196" s="3" t="s">
        <v>232</v>
      </c>
      <c r="B196" s="4" t="s">
        <v>233</v>
      </c>
      <c r="C196" s="5">
        <f>SUM(C197)</f>
        <v>75000</v>
      </c>
      <c r="D196" s="5">
        <f t="shared" si="111"/>
        <v>0</v>
      </c>
      <c r="E196" s="5">
        <f t="shared" si="111"/>
        <v>0</v>
      </c>
      <c r="F196" s="5">
        <f t="shared" si="111"/>
        <v>75000</v>
      </c>
      <c r="G196" s="5">
        <f>SUM(G197)</f>
        <v>75000</v>
      </c>
      <c r="H196" s="5">
        <f t="shared" si="111"/>
        <v>0</v>
      </c>
      <c r="I196" s="5">
        <f t="shared" si="111"/>
        <v>0</v>
      </c>
      <c r="J196" s="5">
        <f t="shared" si="111"/>
        <v>75000</v>
      </c>
      <c r="K196" s="5">
        <f>SUM(K197)</f>
        <v>0</v>
      </c>
      <c r="L196" s="5">
        <f t="shared" si="111"/>
        <v>0</v>
      </c>
      <c r="M196" s="5">
        <f t="shared" si="111"/>
        <v>0</v>
      </c>
      <c r="N196" s="5">
        <f t="shared" si="111"/>
        <v>0</v>
      </c>
      <c r="O196" s="10">
        <f t="shared" si="67"/>
        <v>100</v>
      </c>
    </row>
    <row r="197" spans="1:15" s="1" customFormat="1" ht="99.75" customHeight="1" outlineLevel="4">
      <c r="A197" s="7" t="s">
        <v>234</v>
      </c>
      <c r="B197" s="8" t="s">
        <v>235</v>
      </c>
      <c r="C197" s="9">
        <f aca="true" t="shared" si="112" ref="C197:J197">SUM(C198:C198)</f>
        <v>75000</v>
      </c>
      <c r="D197" s="9">
        <f t="shared" si="112"/>
        <v>0</v>
      </c>
      <c r="E197" s="9">
        <f t="shared" si="112"/>
        <v>0</v>
      </c>
      <c r="F197" s="9">
        <f t="shared" si="112"/>
        <v>75000</v>
      </c>
      <c r="G197" s="9">
        <f t="shared" si="112"/>
        <v>75000</v>
      </c>
      <c r="H197" s="9">
        <f t="shared" si="112"/>
        <v>0</v>
      </c>
      <c r="I197" s="9">
        <f t="shared" si="112"/>
        <v>0</v>
      </c>
      <c r="J197" s="9">
        <f t="shared" si="112"/>
        <v>75000</v>
      </c>
      <c r="K197" s="9">
        <f>SUM(K198:K198)</f>
        <v>0</v>
      </c>
      <c r="L197" s="9">
        <f>SUM(L198:L198)</f>
        <v>0</v>
      </c>
      <c r="M197" s="9">
        <f>SUM(M198:M198)</f>
        <v>0</v>
      </c>
      <c r="N197" s="9">
        <f>SUM(N198:N198)</f>
        <v>0</v>
      </c>
      <c r="O197" s="10">
        <f t="shared" si="67"/>
        <v>100</v>
      </c>
    </row>
    <row r="198" spans="1:15" s="1" customFormat="1" ht="31.5" outlineLevel="5">
      <c r="A198" s="30" t="s">
        <v>358</v>
      </c>
      <c r="B198" s="8" t="s">
        <v>357</v>
      </c>
      <c r="C198" s="9">
        <f>SUM(D198:F198)</f>
        <v>75000</v>
      </c>
      <c r="D198" s="9"/>
      <c r="E198" s="9"/>
      <c r="F198" s="9">
        <v>75000</v>
      </c>
      <c r="G198" s="9">
        <f>SUM(H198:J198)</f>
        <v>75000</v>
      </c>
      <c r="H198" s="9"/>
      <c r="I198" s="9"/>
      <c r="J198" s="9">
        <v>75000</v>
      </c>
      <c r="K198" s="9">
        <f>SUM(L198:N198)</f>
        <v>0</v>
      </c>
      <c r="L198" s="9">
        <f>SUM(H198-D198)</f>
        <v>0</v>
      </c>
      <c r="M198" s="9">
        <f>SUM(I198-E198)</f>
        <v>0</v>
      </c>
      <c r="N198" s="9">
        <f>SUM(J198-F198)</f>
        <v>0</v>
      </c>
      <c r="O198" s="10">
        <f t="shared" si="67"/>
        <v>100</v>
      </c>
    </row>
    <row r="199" spans="1:15" s="1" customFormat="1" ht="64.5" customHeight="1" outlineLevel="5">
      <c r="A199" s="3" t="s">
        <v>236</v>
      </c>
      <c r="B199" s="4" t="s">
        <v>237</v>
      </c>
      <c r="C199" s="5">
        <f aca="true" t="shared" si="113" ref="C199:N199">SUM(C200)</f>
        <v>659030</v>
      </c>
      <c r="D199" s="5">
        <f t="shared" si="113"/>
        <v>0</v>
      </c>
      <c r="E199" s="5">
        <f t="shared" si="113"/>
        <v>0</v>
      </c>
      <c r="F199" s="5">
        <f t="shared" si="113"/>
        <v>659030</v>
      </c>
      <c r="G199" s="5">
        <f t="shared" si="113"/>
        <v>452250</v>
      </c>
      <c r="H199" s="5">
        <f t="shared" si="113"/>
        <v>0</v>
      </c>
      <c r="I199" s="5">
        <f t="shared" si="113"/>
        <v>0</v>
      </c>
      <c r="J199" s="5">
        <f t="shared" si="113"/>
        <v>452250</v>
      </c>
      <c r="K199" s="5">
        <f t="shared" si="113"/>
        <v>-206780</v>
      </c>
      <c r="L199" s="5">
        <f t="shared" si="113"/>
        <v>0</v>
      </c>
      <c r="M199" s="5">
        <f t="shared" si="113"/>
        <v>0</v>
      </c>
      <c r="N199" s="5">
        <f t="shared" si="113"/>
        <v>-206780</v>
      </c>
      <c r="O199" s="6">
        <f t="shared" si="67"/>
        <v>68.62358314492512</v>
      </c>
    </row>
    <row r="200" spans="1:15" s="1" customFormat="1" ht="44.25" customHeight="1" outlineLevel="5">
      <c r="A200" s="3" t="s">
        <v>238</v>
      </c>
      <c r="B200" s="4" t="s">
        <v>239</v>
      </c>
      <c r="C200" s="5">
        <f aca="true" t="shared" si="114" ref="C200:N200">SUM(C201)</f>
        <v>659030</v>
      </c>
      <c r="D200" s="5">
        <f t="shared" si="114"/>
        <v>0</v>
      </c>
      <c r="E200" s="5">
        <f t="shared" si="114"/>
        <v>0</v>
      </c>
      <c r="F200" s="5">
        <f t="shared" si="114"/>
        <v>659030</v>
      </c>
      <c r="G200" s="5">
        <f t="shared" si="114"/>
        <v>452250</v>
      </c>
      <c r="H200" s="5">
        <f t="shared" si="114"/>
        <v>0</v>
      </c>
      <c r="I200" s="5">
        <f t="shared" si="114"/>
        <v>0</v>
      </c>
      <c r="J200" s="5">
        <f t="shared" si="114"/>
        <v>452250</v>
      </c>
      <c r="K200" s="5">
        <f t="shared" si="114"/>
        <v>-206780</v>
      </c>
      <c r="L200" s="5">
        <f t="shared" si="114"/>
        <v>0</v>
      </c>
      <c r="M200" s="5">
        <f t="shared" si="114"/>
        <v>0</v>
      </c>
      <c r="N200" s="5">
        <f t="shared" si="114"/>
        <v>-206780</v>
      </c>
      <c r="O200" s="6">
        <f t="shared" si="67"/>
        <v>68.62358314492512</v>
      </c>
    </row>
    <row r="201" spans="1:15" s="1" customFormat="1" ht="31.5" customHeight="1" outlineLevel="5">
      <c r="A201" s="7" t="s">
        <v>240</v>
      </c>
      <c r="B201" s="8" t="s">
        <v>241</v>
      </c>
      <c r="C201" s="9">
        <f>SUM(C202:C204)</f>
        <v>659030</v>
      </c>
      <c r="D201" s="9">
        <f aca="true" t="shared" si="115" ref="D201:N201">SUM(D202:D204)</f>
        <v>0</v>
      </c>
      <c r="E201" s="9">
        <f t="shared" si="115"/>
        <v>0</v>
      </c>
      <c r="F201" s="9">
        <f t="shared" si="115"/>
        <v>659030</v>
      </c>
      <c r="G201" s="9">
        <f t="shared" si="115"/>
        <v>452250</v>
      </c>
      <c r="H201" s="9">
        <f t="shared" si="115"/>
        <v>0</v>
      </c>
      <c r="I201" s="9">
        <f t="shared" si="115"/>
        <v>0</v>
      </c>
      <c r="J201" s="9">
        <f t="shared" si="115"/>
        <v>452250</v>
      </c>
      <c r="K201" s="9">
        <f t="shared" si="115"/>
        <v>-206780</v>
      </c>
      <c r="L201" s="9">
        <f t="shared" si="115"/>
        <v>0</v>
      </c>
      <c r="M201" s="9">
        <f t="shared" si="115"/>
        <v>0</v>
      </c>
      <c r="N201" s="9">
        <f t="shared" si="115"/>
        <v>-206780</v>
      </c>
      <c r="O201" s="10">
        <f t="shared" si="67"/>
        <v>68.62358314492512</v>
      </c>
    </row>
    <row r="202" spans="1:15" s="1" customFormat="1" ht="31.5" customHeight="1" outlineLevel="5">
      <c r="A202" s="89" t="s">
        <v>457</v>
      </c>
      <c r="B202" s="90" t="s">
        <v>458</v>
      </c>
      <c r="C202" s="9">
        <f>SUM(D202:F202)</f>
        <v>159500</v>
      </c>
      <c r="D202" s="9"/>
      <c r="E202" s="9"/>
      <c r="F202" s="9">
        <v>159500</v>
      </c>
      <c r="G202" s="9">
        <f>SUM(H202:J202)</f>
        <v>0</v>
      </c>
      <c r="H202" s="9"/>
      <c r="I202" s="9"/>
      <c r="J202" s="9"/>
      <c r="K202" s="9">
        <f>SUM(L202:N202)</f>
        <v>-159500</v>
      </c>
      <c r="L202" s="9">
        <f>SUM(H202-D202)</f>
        <v>0</v>
      </c>
      <c r="M202" s="9">
        <f>SUM(I202-E202)</f>
        <v>0</v>
      </c>
      <c r="N202" s="9">
        <f>SUM(J202-F202)</f>
        <v>-159500</v>
      </c>
      <c r="O202" s="10">
        <f>SUM(G202/C202)*100</f>
        <v>0</v>
      </c>
    </row>
    <row r="203" spans="1:15" s="1" customFormat="1" ht="31.5" customHeight="1" outlineLevel="5">
      <c r="A203" s="7" t="s">
        <v>242</v>
      </c>
      <c r="B203" s="11" t="s">
        <v>243</v>
      </c>
      <c r="C203" s="9">
        <f>SUM(D203:F203)</f>
        <v>14100</v>
      </c>
      <c r="D203" s="9"/>
      <c r="E203" s="9"/>
      <c r="F203" s="9">
        <v>14100</v>
      </c>
      <c r="G203" s="9">
        <f>SUM(H203:J203)</f>
        <v>9600</v>
      </c>
      <c r="H203" s="9"/>
      <c r="I203" s="9"/>
      <c r="J203" s="9">
        <v>9600</v>
      </c>
      <c r="K203" s="9">
        <f>SUM(L203:N203)</f>
        <v>-4500</v>
      </c>
      <c r="L203" s="9">
        <f aca="true" t="shared" si="116" ref="L203:N204">SUM(H203-D203)</f>
        <v>0</v>
      </c>
      <c r="M203" s="9">
        <f t="shared" si="116"/>
        <v>0</v>
      </c>
      <c r="N203" s="9">
        <f t="shared" si="116"/>
        <v>-4500</v>
      </c>
      <c r="O203" s="10">
        <f t="shared" si="67"/>
        <v>68.08510638297872</v>
      </c>
    </row>
    <row r="204" spans="1:15" s="1" customFormat="1" ht="33.75" customHeight="1" outlineLevel="5">
      <c r="A204" s="7" t="s">
        <v>244</v>
      </c>
      <c r="B204" s="11" t="s">
        <v>245</v>
      </c>
      <c r="C204" s="9">
        <f>SUM(D204:F204)</f>
        <v>485430</v>
      </c>
      <c r="D204" s="9"/>
      <c r="E204" s="9"/>
      <c r="F204" s="9">
        <v>485430</v>
      </c>
      <c r="G204" s="9">
        <f>SUM(H204:J204)</f>
        <v>442650</v>
      </c>
      <c r="H204" s="9"/>
      <c r="I204" s="9"/>
      <c r="J204" s="9">
        <v>442650</v>
      </c>
      <c r="K204" s="9">
        <f>SUM(L204:N204)</f>
        <v>-42780</v>
      </c>
      <c r="L204" s="9">
        <f t="shared" si="116"/>
        <v>0</v>
      </c>
      <c r="M204" s="9">
        <f t="shared" si="116"/>
        <v>0</v>
      </c>
      <c r="N204" s="9">
        <f t="shared" si="116"/>
        <v>-42780</v>
      </c>
      <c r="O204" s="10">
        <f t="shared" si="67"/>
        <v>91.18719485816699</v>
      </c>
    </row>
    <row r="205" spans="1:15" s="1" customFormat="1" ht="33.75" customHeight="1" outlineLevel="5">
      <c r="A205" s="35" t="s">
        <v>296</v>
      </c>
      <c r="B205" s="36" t="s">
        <v>297</v>
      </c>
      <c r="C205" s="5">
        <f>SUM(C207+C209)</f>
        <v>1172853.0899999999</v>
      </c>
      <c r="D205" s="5">
        <f aca="true" t="shared" si="117" ref="D205:N205">SUM(D207+D209)</f>
        <v>772805.82</v>
      </c>
      <c r="E205" s="5">
        <f t="shared" si="117"/>
        <v>335487.27</v>
      </c>
      <c r="F205" s="5">
        <f t="shared" si="117"/>
        <v>64560</v>
      </c>
      <c r="G205" s="5">
        <f t="shared" si="117"/>
        <v>1775335.79</v>
      </c>
      <c r="H205" s="5">
        <f t="shared" si="117"/>
        <v>1300966.07</v>
      </c>
      <c r="I205" s="5">
        <f t="shared" si="117"/>
        <v>474369.72</v>
      </c>
      <c r="J205" s="5">
        <f t="shared" si="117"/>
        <v>0</v>
      </c>
      <c r="K205" s="5">
        <f t="shared" si="117"/>
        <v>602482.7000000001</v>
      </c>
      <c r="L205" s="5">
        <f t="shared" si="117"/>
        <v>528160.2500000001</v>
      </c>
      <c r="M205" s="5">
        <f t="shared" si="117"/>
        <v>138882.44999999995</v>
      </c>
      <c r="N205" s="5">
        <f t="shared" si="117"/>
        <v>-64560</v>
      </c>
      <c r="O205" s="6">
        <f t="shared" si="67"/>
        <v>151.36898262339065</v>
      </c>
    </row>
    <row r="206" spans="1:15" s="1" customFormat="1" ht="47.25" outlineLevel="5">
      <c r="A206" s="32" t="s">
        <v>392</v>
      </c>
      <c r="B206" s="33" t="s">
        <v>393</v>
      </c>
      <c r="C206" s="5">
        <f>SUM(C207)</f>
        <v>1054593.0899999999</v>
      </c>
      <c r="D206" s="5">
        <f aca="true" t="shared" si="118" ref="D206:N207">SUM(D207)</f>
        <v>772805.82</v>
      </c>
      <c r="E206" s="5">
        <f t="shared" si="118"/>
        <v>281787.27</v>
      </c>
      <c r="F206" s="5">
        <f t="shared" si="118"/>
        <v>0</v>
      </c>
      <c r="G206" s="5">
        <f t="shared" si="118"/>
        <v>1775335.79</v>
      </c>
      <c r="H206" s="5">
        <f t="shared" si="118"/>
        <v>1300966.07</v>
      </c>
      <c r="I206" s="5">
        <f t="shared" si="118"/>
        <v>474369.72</v>
      </c>
      <c r="J206" s="5">
        <f t="shared" si="118"/>
        <v>0</v>
      </c>
      <c r="K206" s="5">
        <f t="shared" si="118"/>
        <v>720742.7000000001</v>
      </c>
      <c r="L206" s="5">
        <f t="shared" si="118"/>
        <v>528160.2500000001</v>
      </c>
      <c r="M206" s="5">
        <f t="shared" si="118"/>
        <v>192582.44999999995</v>
      </c>
      <c r="N206" s="5">
        <f t="shared" si="118"/>
        <v>0</v>
      </c>
      <c r="O206" s="6">
        <f t="shared" si="67"/>
        <v>168.34320334869633</v>
      </c>
    </row>
    <row r="207" spans="1:15" s="1" customFormat="1" ht="63" outlineLevel="5">
      <c r="A207" s="53" t="s">
        <v>394</v>
      </c>
      <c r="B207" s="54" t="s">
        <v>395</v>
      </c>
      <c r="C207" s="5">
        <f>SUM(C208)</f>
        <v>1054593.0899999999</v>
      </c>
      <c r="D207" s="5">
        <f t="shared" si="118"/>
        <v>772805.82</v>
      </c>
      <c r="E207" s="5">
        <f t="shared" si="118"/>
        <v>281787.27</v>
      </c>
      <c r="F207" s="5">
        <f t="shared" si="118"/>
        <v>0</v>
      </c>
      <c r="G207" s="5">
        <f t="shared" si="118"/>
        <v>1775335.79</v>
      </c>
      <c r="H207" s="5">
        <f t="shared" si="118"/>
        <v>1300966.07</v>
      </c>
      <c r="I207" s="5">
        <f t="shared" si="118"/>
        <v>474369.72</v>
      </c>
      <c r="J207" s="5">
        <f t="shared" si="118"/>
        <v>0</v>
      </c>
      <c r="K207" s="5">
        <f t="shared" si="118"/>
        <v>720742.7000000001</v>
      </c>
      <c r="L207" s="5">
        <f t="shared" si="118"/>
        <v>528160.2500000001</v>
      </c>
      <c r="M207" s="5">
        <f t="shared" si="118"/>
        <v>192582.44999999995</v>
      </c>
      <c r="N207" s="5">
        <f t="shared" si="118"/>
        <v>0</v>
      </c>
      <c r="O207" s="6">
        <f t="shared" si="67"/>
        <v>168.34320334869633</v>
      </c>
    </row>
    <row r="208" spans="1:15" s="1" customFormat="1" ht="78.75" outlineLevel="5">
      <c r="A208" s="51" t="s">
        <v>396</v>
      </c>
      <c r="B208" s="55" t="s">
        <v>397</v>
      </c>
      <c r="C208" s="9">
        <f>SUM(D208:F208)</f>
        <v>1054593.0899999999</v>
      </c>
      <c r="D208" s="9">
        <v>772805.82</v>
      </c>
      <c r="E208" s="9">
        <v>281787.27</v>
      </c>
      <c r="F208" s="45"/>
      <c r="G208" s="9">
        <f>SUM(H208:J208)</f>
        <v>1775335.79</v>
      </c>
      <c r="H208" s="9">
        <v>1300966.07</v>
      </c>
      <c r="I208" s="9">
        <v>474369.72</v>
      </c>
      <c r="J208" s="9"/>
      <c r="K208" s="9">
        <f>SUM(L208:N208)</f>
        <v>720742.7000000001</v>
      </c>
      <c r="L208" s="9">
        <f>SUM(H208-D208)</f>
        <v>528160.2500000001</v>
      </c>
      <c r="M208" s="9">
        <f>SUM(I208-E208)</f>
        <v>192582.44999999995</v>
      </c>
      <c r="N208" s="9">
        <f>SUM(J208-F208)</f>
        <v>0</v>
      </c>
      <c r="O208" s="6">
        <f t="shared" si="67"/>
        <v>168.34320334869633</v>
      </c>
    </row>
    <row r="209" spans="1:15" s="1" customFormat="1" ht="33.75" customHeight="1" outlineLevel="5">
      <c r="A209" s="37" t="s">
        <v>298</v>
      </c>
      <c r="B209" s="38" t="s">
        <v>299</v>
      </c>
      <c r="C209" s="5">
        <f aca="true" t="shared" si="119" ref="C209:N209">SUM(C210)</f>
        <v>118260</v>
      </c>
      <c r="D209" s="5">
        <f t="shared" si="119"/>
        <v>0</v>
      </c>
      <c r="E209" s="5">
        <f t="shared" si="119"/>
        <v>53700</v>
      </c>
      <c r="F209" s="5">
        <f t="shared" si="119"/>
        <v>64560</v>
      </c>
      <c r="G209" s="5">
        <f t="shared" si="119"/>
        <v>0</v>
      </c>
      <c r="H209" s="5">
        <f t="shared" si="119"/>
        <v>0</v>
      </c>
      <c r="I209" s="5">
        <f t="shared" si="119"/>
        <v>0</v>
      </c>
      <c r="J209" s="5">
        <f t="shared" si="119"/>
        <v>0</v>
      </c>
      <c r="K209" s="5">
        <f t="shared" si="119"/>
        <v>-118260</v>
      </c>
      <c r="L209" s="5">
        <f t="shared" si="119"/>
        <v>0</v>
      </c>
      <c r="M209" s="5">
        <f t="shared" si="119"/>
        <v>-53700</v>
      </c>
      <c r="N209" s="5">
        <f t="shared" si="119"/>
        <v>-64560</v>
      </c>
      <c r="O209" s="6">
        <f t="shared" si="67"/>
        <v>0</v>
      </c>
    </row>
    <row r="210" spans="1:15" s="1" customFormat="1" ht="33.75" customHeight="1" outlineLevel="5">
      <c r="A210" s="37" t="s">
        <v>300</v>
      </c>
      <c r="B210" s="38" t="s">
        <v>301</v>
      </c>
      <c r="C210" s="5">
        <f>SUM(C211:C212)</f>
        <v>118260</v>
      </c>
      <c r="D210" s="5">
        <f aca="true" t="shared" si="120" ref="D210:N210">SUM(D211:D212)</f>
        <v>0</v>
      </c>
      <c r="E210" s="5">
        <f t="shared" si="120"/>
        <v>53700</v>
      </c>
      <c r="F210" s="5">
        <f t="shared" si="120"/>
        <v>64560</v>
      </c>
      <c r="G210" s="5">
        <f t="shared" si="120"/>
        <v>0</v>
      </c>
      <c r="H210" s="5">
        <f t="shared" si="120"/>
        <v>0</v>
      </c>
      <c r="I210" s="5">
        <f t="shared" si="120"/>
        <v>0</v>
      </c>
      <c r="J210" s="5">
        <f t="shared" si="120"/>
        <v>0</v>
      </c>
      <c r="K210" s="5">
        <f t="shared" si="120"/>
        <v>-118260</v>
      </c>
      <c r="L210" s="5">
        <f t="shared" si="120"/>
        <v>0</v>
      </c>
      <c r="M210" s="5">
        <f t="shared" si="120"/>
        <v>-53700</v>
      </c>
      <c r="N210" s="5">
        <f t="shared" si="120"/>
        <v>-64560</v>
      </c>
      <c r="O210" s="6">
        <f t="shared" si="67"/>
        <v>0</v>
      </c>
    </row>
    <row r="211" spans="1:15" s="1" customFormat="1" ht="33.75" customHeight="1" outlineLevel="5">
      <c r="A211" s="46" t="s">
        <v>302</v>
      </c>
      <c r="B211" s="47" t="s">
        <v>303</v>
      </c>
      <c r="C211" s="9">
        <f>SUM(D211:F211)</f>
        <v>64560</v>
      </c>
      <c r="D211" s="9"/>
      <c r="E211" s="9"/>
      <c r="F211" s="9">
        <v>64560</v>
      </c>
      <c r="G211" s="9">
        <f>SUM(H211:J211)</f>
        <v>0</v>
      </c>
      <c r="H211" s="9"/>
      <c r="I211" s="9"/>
      <c r="J211" s="9"/>
      <c r="K211" s="9">
        <f>SUM(L211:N211)</f>
        <v>-64560</v>
      </c>
      <c r="L211" s="9">
        <f aca="true" t="shared" si="121" ref="L211:N212">SUM(H211-D211)</f>
        <v>0</v>
      </c>
      <c r="M211" s="9">
        <f t="shared" si="121"/>
        <v>0</v>
      </c>
      <c r="N211" s="9">
        <f t="shared" si="121"/>
        <v>-64560</v>
      </c>
      <c r="O211" s="10">
        <f t="shared" si="67"/>
        <v>0</v>
      </c>
    </row>
    <row r="212" spans="1:15" s="1" customFormat="1" ht="204.75" outlineLevel="5">
      <c r="A212" s="39" t="s">
        <v>384</v>
      </c>
      <c r="B212" s="48" t="s">
        <v>383</v>
      </c>
      <c r="C212" s="9">
        <f>SUM(D212:F212)</f>
        <v>53700</v>
      </c>
      <c r="D212" s="9"/>
      <c r="E212" s="9">
        <v>53700</v>
      </c>
      <c r="F212" s="9"/>
      <c r="G212" s="9">
        <f>SUM(H212:J212)</f>
        <v>0</v>
      </c>
      <c r="H212" s="9"/>
      <c r="I212" s="9"/>
      <c r="J212" s="9"/>
      <c r="K212" s="9">
        <f>SUM(L212:N212)</f>
        <v>-53700</v>
      </c>
      <c r="L212" s="9">
        <f t="shared" si="121"/>
        <v>0</v>
      </c>
      <c r="M212" s="9">
        <f t="shared" si="121"/>
        <v>-53700</v>
      </c>
      <c r="N212" s="9">
        <f t="shared" si="121"/>
        <v>0</v>
      </c>
      <c r="O212" s="10">
        <f>SUM(G212/C212)*100</f>
        <v>0</v>
      </c>
    </row>
    <row r="213" spans="1:15" s="1" customFormat="1" ht="22.5" customHeight="1" outlineLevel="5">
      <c r="A213" s="58" t="s">
        <v>246</v>
      </c>
      <c r="B213" s="59"/>
      <c r="C213" s="20">
        <f>SUM(C8+C67+C95+C101+C118+C125+C149+C153+C183+C195+C199+C205+C77+C81+C142)</f>
        <v>198537530.25</v>
      </c>
      <c r="D213" s="20">
        <f>SUM(D8+D67+D95+D101+D118+D125+D149+D153+D183+D195+D199+D205+D77+D81+D142)</f>
        <v>7660046.45</v>
      </c>
      <c r="E213" s="20">
        <f>SUM(E8+E67+E95+E101+E118+E125+E149+E153+E183+E195+E199+E205+E77+E81+E142)</f>
        <v>85305152.34000002</v>
      </c>
      <c r="F213" s="20">
        <f>SUM(F8+F67+F95+F101+F118+F125+F149+F153+F183+F195+F199+F205+F77+F81+F142)</f>
        <v>105572331.45999998</v>
      </c>
      <c r="G213" s="20">
        <f>SUM(G8+G67+G95+G101+G118+G125+G149+G153+G183+G195+G199+G205+G77+G81+G142)</f>
        <v>206303210.47000003</v>
      </c>
      <c r="H213" s="20">
        <f>SUM(H8+H67+H95+H101+H118+H125+H149+H153+H183+H195+H199+H205+H77+H81+H142)</f>
        <v>11911406.450000001</v>
      </c>
      <c r="I213" s="20">
        <f>SUM(I8+I67+I95+I101+I118+I125+I149+I153+I183+I195+I199+I205+I77+I81+I142)</f>
        <v>85007111.37999998</v>
      </c>
      <c r="J213" s="20">
        <f>SUM(J8+J67+J95+J101+J118+J125+J149+J153+J183+J195+J199+J205+J77+J81+J142)</f>
        <v>109384692.63999997</v>
      </c>
      <c r="K213" s="20">
        <f>SUM(K8+K67+K95+K101+K118+K125+K149+K153+K183+K195+K199+K205+K77+K81+K142)</f>
        <v>7765680.219999997</v>
      </c>
      <c r="L213" s="20">
        <f>SUM(L8+L67+L95+L101+L118+L125+L149+L153+L183+L195+L199+L205+L77+L81+L142)</f>
        <v>4251360</v>
      </c>
      <c r="M213" s="20">
        <f>SUM(M8+M67+M95+M101+M118+M125+M149+M153+M183+M195+M199+M205+M77+M81+M142)</f>
        <v>-298040.96000000346</v>
      </c>
      <c r="N213" s="20">
        <f>SUM(N8+N67+N95+N101+N118+N125+N149+N153+N183+N195+N199+N205+N77+N81+N142)</f>
        <v>3812361.1799999997</v>
      </c>
      <c r="O213" s="6">
        <f t="shared" si="67"/>
        <v>103.91144193756286</v>
      </c>
    </row>
    <row r="214" spans="1:15" s="1" customFormat="1" ht="18.75" customHeight="1" outlineLevel="5">
      <c r="A214" s="21" t="s">
        <v>247</v>
      </c>
      <c r="B214" s="22"/>
      <c r="C214" s="23">
        <f>SUM(C213/C238)*100</f>
        <v>97.72477034113828</v>
      </c>
      <c r="D214" s="23"/>
      <c r="E214" s="23">
        <f>SUM(E213/E238)*100</f>
        <v>97.03498778271796</v>
      </c>
      <c r="F214" s="23">
        <f>SUM(F213/F238)*100</f>
        <v>98.20175278888698</v>
      </c>
      <c r="G214" s="23">
        <f>SUM(G213/G238)*100</f>
        <v>98.77801331267115</v>
      </c>
      <c r="H214" s="23"/>
      <c r="I214" s="23">
        <f>SUM(I213/I238)*100</f>
        <v>99.00178434599837</v>
      </c>
      <c r="J214" s="23">
        <f>SUM(J213/J238)*100</f>
        <v>98.56222863829598</v>
      </c>
      <c r="K214" s="23">
        <f>SUM(K213/K238)*100</f>
        <v>136.34737358905585</v>
      </c>
      <c r="L214" s="23"/>
      <c r="M214" s="23">
        <f>SUM(M213/M238)*100</f>
        <v>14.556158164974434</v>
      </c>
      <c r="N214" s="23">
        <f>SUM(N213/N238)*100</f>
        <v>109.71489185342429</v>
      </c>
      <c r="O214" s="6">
        <f t="shared" si="67"/>
        <v>101.07776459116373</v>
      </c>
    </row>
    <row r="215" spans="1:15" s="1" customFormat="1" ht="63.75" customHeight="1" outlineLevel="1">
      <c r="A215" s="3" t="s">
        <v>248</v>
      </c>
      <c r="B215" s="4" t="s">
        <v>249</v>
      </c>
      <c r="C215" s="5">
        <f aca="true" t="shared" si="122" ref="C215:J215">SUM(C216)</f>
        <v>2885511.83</v>
      </c>
      <c r="D215" s="5">
        <f t="shared" si="122"/>
        <v>82544.42</v>
      </c>
      <c r="E215" s="5">
        <f t="shared" si="122"/>
        <v>956594.02</v>
      </c>
      <c r="F215" s="5">
        <f t="shared" si="122"/>
        <v>1846373.39</v>
      </c>
      <c r="G215" s="5">
        <f t="shared" si="122"/>
        <v>2551866.38</v>
      </c>
      <c r="H215" s="5">
        <f t="shared" si="122"/>
        <v>99112.79000000001</v>
      </c>
      <c r="I215" s="5">
        <f t="shared" si="122"/>
        <v>857110.1</v>
      </c>
      <c r="J215" s="5">
        <f t="shared" si="122"/>
        <v>1595643.4900000002</v>
      </c>
      <c r="K215" s="5">
        <f>SUM(K216)</f>
        <v>-333645.45</v>
      </c>
      <c r="L215" s="5">
        <f>SUM(L216)</f>
        <v>16568.370000000003</v>
      </c>
      <c r="M215" s="5">
        <f>SUM(M216)</f>
        <v>-99483.92</v>
      </c>
      <c r="N215" s="5">
        <f>SUM(N216)</f>
        <v>-250729.9</v>
      </c>
      <c r="O215" s="6">
        <f t="shared" si="67"/>
        <v>88.43721773963408</v>
      </c>
    </row>
    <row r="216" spans="1:15" s="1" customFormat="1" ht="15" customHeight="1" outlineLevel="2">
      <c r="A216" s="3" t="s">
        <v>250</v>
      </c>
      <c r="B216" s="4" t="s">
        <v>251</v>
      </c>
      <c r="C216" s="5">
        <f>SUM(C217:C230)</f>
        <v>2885511.83</v>
      </c>
      <c r="D216" s="5">
        <f>SUM(D217:D230)</f>
        <v>82544.42</v>
      </c>
      <c r="E216" s="5">
        <f>SUM(E217:E230)</f>
        <v>956594.02</v>
      </c>
      <c r="F216" s="5">
        <f>SUM(F217:F230)</f>
        <v>1846373.39</v>
      </c>
      <c r="G216" s="5">
        <f aca="true" t="shared" si="123" ref="G216:N216">SUM(G217:G230)</f>
        <v>2551866.38</v>
      </c>
      <c r="H216" s="5">
        <f t="shared" si="123"/>
        <v>99112.79000000001</v>
      </c>
      <c r="I216" s="5">
        <f t="shared" si="123"/>
        <v>857110.1</v>
      </c>
      <c r="J216" s="5">
        <f t="shared" si="123"/>
        <v>1595643.4900000002</v>
      </c>
      <c r="K216" s="5">
        <f t="shared" si="123"/>
        <v>-333645.45</v>
      </c>
      <c r="L216" s="5">
        <f t="shared" si="123"/>
        <v>16568.370000000003</v>
      </c>
      <c r="M216" s="5">
        <f t="shared" si="123"/>
        <v>-99483.92</v>
      </c>
      <c r="N216" s="5">
        <f t="shared" si="123"/>
        <v>-250729.9</v>
      </c>
      <c r="O216" s="6">
        <f t="shared" si="67"/>
        <v>88.43721773963408</v>
      </c>
    </row>
    <row r="217" spans="1:15" s="1" customFormat="1" ht="300.75" customHeight="1" outlineLevel="2">
      <c r="A217" s="7" t="s">
        <v>252</v>
      </c>
      <c r="B217" s="11" t="s">
        <v>253</v>
      </c>
      <c r="C217" s="9">
        <f aca="true" t="shared" si="124" ref="C217:C225">SUM(D217:F217)</f>
        <v>0</v>
      </c>
      <c r="D217" s="9"/>
      <c r="E217" s="9"/>
      <c r="F217" s="9"/>
      <c r="G217" s="9">
        <f aca="true" t="shared" si="125" ref="G217:G230">SUM(H217:J217)</f>
        <v>20000</v>
      </c>
      <c r="H217" s="9"/>
      <c r="I217" s="9"/>
      <c r="J217" s="9">
        <v>20000</v>
      </c>
      <c r="K217" s="9">
        <f aca="true" t="shared" si="126" ref="K217:K230">SUM(L217:N217)</f>
        <v>20000</v>
      </c>
      <c r="L217" s="9">
        <f aca="true" t="shared" si="127" ref="L217:N224">SUM(H217-D217)</f>
        <v>0</v>
      </c>
      <c r="M217" s="9">
        <f t="shared" si="127"/>
        <v>0</v>
      </c>
      <c r="N217" s="9">
        <f t="shared" si="127"/>
        <v>20000</v>
      </c>
      <c r="O217" s="10" t="e">
        <f t="shared" si="67"/>
        <v>#DIV/0!</v>
      </c>
    </row>
    <row r="218" spans="1:15" s="1" customFormat="1" ht="32.25" customHeight="1" outlineLevel="5">
      <c r="A218" s="17" t="s">
        <v>254</v>
      </c>
      <c r="B218" s="18">
        <v>4190002076</v>
      </c>
      <c r="C218" s="9">
        <f t="shared" si="124"/>
        <v>82010</v>
      </c>
      <c r="D218" s="9"/>
      <c r="E218" s="9"/>
      <c r="F218" s="9">
        <v>82010</v>
      </c>
      <c r="G218" s="9">
        <f t="shared" si="125"/>
        <v>50611</v>
      </c>
      <c r="H218" s="9"/>
      <c r="I218" s="9"/>
      <c r="J218" s="9">
        <v>50611</v>
      </c>
      <c r="K218" s="9">
        <f t="shared" si="126"/>
        <v>-31399</v>
      </c>
      <c r="L218" s="9">
        <f t="shared" si="127"/>
        <v>0</v>
      </c>
      <c r="M218" s="9">
        <f t="shared" si="127"/>
        <v>0</v>
      </c>
      <c r="N218" s="9">
        <f t="shared" si="127"/>
        <v>-31399</v>
      </c>
      <c r="O218" s="10">
        <f t="shared" si="67"/>
        <v>61.713205706621146</v>
      </c>
    </row>
    <row r="219" spans="1:15" s="1" customFormat="1" ht="32.25" customHeight="1" outlineLevel="5">
      <c r="A219" s="41" t="s">
        <v>385</v>
      </c>
      <c r="B219" s="18">
        <v>4190002091</v>
      </c>
      <c r="C219" s="9">
        <f t="shared" si="124"/>
        <v>95510</v>
      </c>
      <c r="D219" s="9"/>
      <c r="E219" s="9"/>
      <c r="F219" s="9">
        <v>95510</v>
      </c>
      <c r="G219" s="9">
        <f t="shared" si="125"/>
        <v>0</v>
      </c>
      <c r="H219" s="9"/>
      <c r="I219" s="9"/>
      <c r="J219" s="9"/>
      <c r="K219" s="9">
        <f>SUM(L219:N219)</f>
        <v>-95510</v>
      </c>
      <c r="L219" s="9">
        <f t="shared" si="127"/>
        <v>0</v>
      </c>
      <c r="M219" s="9">
        <f t="shared" si="127"/>
        <v>0</v>
      </c>
      <c r="N219" s="9">
        <f t="shared" si="127"/>
        <v>-95510</v>
      </c>
      <c r="O219" s="10">
        <f>SUM(G219/C219)*100</f>
        <v>0</v>
      </c>
    </row>
    <row r="220" spans="1:15" s="1" customFormat="1" ht="49.5" customHeight="1" outlineLevel="5">
      <c r="A220" s="17" t="s">
        <v>255</v>
      </c>
      <c r="B220" s="18" t="s">
        <v>256</v>
      </c>
      <c r="C220" s="9">
        <f t="shared" si="124"/>
        <v>105600</v>
      </c>
      <c r="D220" s="9"/>
      <c r="E220" s="9"/>
      <c r="F220" s="9">
        <v>105600</v>
      </c>
      <c r="G220" s="9">
        <f t="shared" si="125"/>
        <v>17031.4</v>
      </c>
      <c r="H220" s="9"/>
      <c r="I220" s="9"/>
      <c r="J220" s="9">
        <v>17031.4</v>
      </c>
      <c r="K220" s="9">
        <f t="shared" si="126"/>
        <v>-88568.6</v>
      </c>
      <c r="L220" s="9">
        <f t="shared" si="127"/>
        <v>0</v>
      </c>
      <c r="M220" s="9">
        <f t="shared" si="127"/>
        <v>0</v>
      </c>
      <c r="N220" s="9">
        <f t="shared" si="127"/>
        <v>-88568.6</v>
      </c>
      <c r="O220" s="10">
        <f t="shared" si="67"/>
        <v>16.128219696969698</v>
      </c>
    </row>
    <row r="221" spans="1:15" s="1" customFormat="1" ht="49.5" customHeight="1" outlineLevel="5">
      <c r="A221" s="30" t="s">
        <v>359</v>
      </c>
      <c r="B221" s="31" t="s">
        <v>360</v>
      </c>
      <c r="C221" s="9">
        <f t="shared" si="124"/>
        <v>321044</v>
      </c>
      <c r="D221" s="9"/>
      <c r="E221" s="9"/>
      <c r="F221" s="9">
        <v>321044</v>
      </c>
      <c r="G221" s="9">
        <f t="shared" si="125"/>
        <v>0</v>
      </c>
      <c r="H221" s="9"/>
      <c r="I221" s="9"/>
      <c r="J221" s="9"/>
      <c r="K221" s="9">
        <f>SUM(L221:N221)</f>
        <v>-321044</v>
      </c>
      <c r="L221" s="9">
        <f t="shared" si="127"/>
        <v>0</v>
      </c>
      <c r="M221" s="9">
        <f t="shared" si="127"/>
        <v>0</v>
      </c>
      <c r="N221" s="9">
        <f t="shared" si="127"/>
        <v>-321044</v>
      </c>
      <c r="O221" s="10">
        <f t="shared" si="67"/>
        <v>0</v>
      </c>
    </row>
    <row r="222" spans="1:15" s="1" customFormat="1" ht="49.5" customHeight="1" outlineLevel="5">
      <c r="A222" s="30" t="s">
        <v>414</v>
      </c>
      <c r="B222" s="31" t="s">
        <v>415</v>
      </c>
      <c r="C222" s="9">
        <f t="shared" si="124"/>
        <v>200000</v>
      </c>
      <c r="D222" s="9"/>
      <c r="E222" s="9"/>
      <c r="F222" s="9">
        <v>200000</v>
      </c>
      <c r="G222" s="9">
        <f t="shared" si="125"/>
        <v>331657.64</v>
      </c>
      <c r="H222" s="9"/>
      <c r="I222" s="9"/>
      <c r="J222" s="9">
        <v>331657.64</v>
      </c>
      <c r="K222" s="9">
        <f>SUM(L222:N222)</f>
        <v>131657.64</v>
      </c>
      <c r="L222" s="9">
        <f t="shared" si="127"/>
        <v>0</v>
      </c>
      <c r="M222" s="9">
        <f t="shared" si="127"/>
        <v>0</v>
      </c>
      <c r="N222" s="9">
        <f t="shared" si="127"/>
        <v>131657.64</v>
      </c>
      <c r="O222" s="10">
        <f>SUM(G222/C222)*100</f>
        <v>165.82882</v>
      </c>
    </row>
    <row r="223" spans="1:15" s="1" customFormat="1" ht="65.25" customHeight="1" outlineLevel="5">
      <c r="A223" s="7" t="s">
        <v>257</v>
      </c>
      <c r="B223" s="8" t="s">
        <v>258</v>
      </c>
      <c r="C223" s="9">
        <f t="shared" si="124"/>
        <v>922852</v>
      </c>
      <c r="D223" s="9"/>
      <c r="E223" s="9"/>
      <c r="F223" s="9">
        <v>922852</v>
      </c>
      <c r="G223" s="9">
        <f t="shared" si="125"/>
        <v>1008262.08</v>
      </c>
      <c r="H223" s="9"/>
      <c r="I223" s="9"/>
      <c r="J223" s="9">
        <v>1008262.08</v>
      </c>
      <c r="K223" s="9">
        <f t="shared" si="126"/>
        <v>85410.07999999996</v>
      </c>
      <c r="L223" s="9">
        <f t="shared" si="127"/>
        <v>0</v>
      </c>
      <c r="M223" s="9">
        <f t="shared" si="127"/>
        <v>0</v>
      </c>
      <c r="N223" s="9">
        <f t="shared" si="127"/>
        <v>85410.07999999996</v>
      </c>
      <c r="O223" s="10">
        <f t="shared" si="67"/>
        <v>109.25501380503049</v>
      </c>
    </row>
    <row r="224" spans="1:15" s="1" customFormat="1" ht="122.25" customHeight="1" outlineLevel="5">
      <c r="A224" s="30" t="s">
        <v>351</v>
      </c>
      <c r="B224" s="31" t="s">
        <v>352</v>
      </c>
      <c r="C224" s="9">
        <f t="shared" si="124"/>
        <v>65000</v>
      </c>
      <c r="D224" s="9"/>
      <c r="E224" s="9"/>
      <c r="F224" s="9">
        <v>65000</v>
      </c>
      <c r="G224" s="9">
        <f t="shared" si="125"/>
        <v>122000</v>
      </c>
      <c r="H224" s="9"/>
      <c r="I224" s="9"/>
      <c r="J224" s="9">
        <v>122000</v>
      </c>
      <c r="K224" s="9">
        <f>SUM(L224:N224)</f>
        <v>57000</v>
      </c>
      <c r="L224" s="9">
        <f t="shared" si="127"/>
        <v>0</v>
      </c>
      <c r="M224" s="9">
        <f t="shared" si="127"/>
        <v>0</v>
      </c>
      <c r="N224" s="9">
        <f t="shared" si="127"/>
        <v>57000</v>
      </c>
      <c r="O224" s="10">
        <f t="shared" si="67"/>
        <v>187.69230769230768</v>
      </c>
    </row>
    <row r="225" spans="1:15" s="1" customFormat="1" ht="31.5" outlineLevel="5">
      <c r="A225" s="30" t="s">
        <v>448</v>
      </c>
      <c r="B225" s="31">
        <v>4190054690</v>
      </c>
      <c r="C225" s="9">
        <f t="shared" si="124"/>
        <v>0</v>
      </c>
      <c r="D225" s="9"/>
      <c r="E225" s="9"/>
      <c r="F225" s="9"/>
      <c r="G225" s="9">
        <f t="shared" si="125"/>
        <v>79368.89</v>
      </c>
      <c r="H225" s="9">
        <v>79368.89</v>
      </c>
      <c r="I225" s="9"/>
      <c r="J225" s="9"/>
      <c r="K225" s="9">
        <f>SUM(L225:N225)</f>
        <v>79368.89</v>
      </c>
      <c r="L225" s="9">
        <f>SUM(H225-D225)</f>
        <v>79368.89</v>
      </c>
      <c r="M225" s="9">
        <f>SUM(I225-E225)</f>
        <v>0</v>
      </c>
      <c r="N225" s="9">
        <f>SUM(J225-F225)</f>
        <v>0</v>
      </c>
      <c r="O225" s="10" t="e">
        <f>SUM(G225/C225)*100</f>
        <v>#DIV/0!</v>
      </c>
    </row>
    <row r="226" spans="1:15" s="1" customFormat="1" ht="94.5" customHeight="1" outlineLevel="5">
      <c r="A226" s="7" t="s">
        <v>259</v>
      </c>
      <c r="B226" s="11" t="s">
        <v>260</v>
      </c>
      <c r="C226" s="9">
        <f>SUM(D226:E226)</f>
        <v>944033</v>
      </c>
      <c r="D226" s="9"/>
      <c r="E226" s="9">
        <v>944033</v>
      </c>
      <c r="F226" s="40"/>
      <c r="G226" s="9">
        <f>SUM(H226:I226)</f>
        <v>854304</v>
      </c>
      <c r="H226" s="9"/>
      <c r="I226" s="9">
        <v>854304</v>
      </c>
      <c r="J226" s="40"/>
      <c r="K226" s="9">
        <f t="shared" si="126"/>
        <v>-89729</v>
      </c>
      <c r="L226" s="9">
        <f aca="true" t="shared" si="128" ref="L226:N230">SUM(H226-D226)</f>
        <v>0</v>
      </c>
      <c r="M226" s="9">
        <f t="shared" si="128"/>
        <v>-89729</v>
      </c>
      <c r="N226" s="9">
        <f t="shared" si="128"/>
        <v>0</v>
      </c>
      <c r="O226" s="10">
        <f t="shared" si="67"/>
        <v>90.49514158933003</v>
      </c>
    </row>
    <row r="227" spans="1:15" s="1" customFormat="1" ht="47.25" outlineLevel="5">
      <c r="A227" s="30" t="s">
        <v>318</v>
      </c>
      <c r="B227" s="31" t="s">
        <v>319</v>
      </c>
      <c r="C227" s="9">
        <f>SUM(D227:E227)</f>
        <v>6348</v>
      </c>
      <c r="D227" s="9"/>
      <c r="E227" s="9">
        <v>6348</v>
      </c>
      <c r="F227" s="40"/>
      <c r="G227" s="9">
        <f>SUM(H227:I227)</f>
        <v>1320</v>
      </c>
      <c r="H227" s="9"/>
      <c r="I227" s="9">
        <v>1320</v>
      </c>
      <c r="J227" s="40"/>
      <c r="K227" s="9">
        <f t="shared" si="126"/>
        <v>-5028</v>
      </c>
      <c r="L227" s="9">
        <f t="shared" si="128"/>
        <v>0</v>
      </c>
      <c r="M227" s="9">
        <f t="shared" si="128"/>
        <v>-5028</v>
      </c>
      <c r="N227" s="9">
        <f t="shared" si="128"/>
        <v>0</v>
      </c>
      <c r="O227" s="10">
        <f t="shared" si="67"/>
        <v>20.793950850661624</v>
      </c>
    </row>
    <row r="228" spans="1:15" s="1" customFormat="1" ht="107.25" customHeight="1" outlineLevel="5">
      <c r="A228" s="30" t="s">
        <v>361</v>
      </c>
      <c r="B228" s="31" t="s">
        <v>362</v>
      </c>
      <c r="C228" s="9">
        <f>SUM(D228:F228)</f>
        <v>93428.88</v>
      </c>
      <c r="D228" s="9">
        <v>82544.42</v>
      </c>
      <c r="E228" s="9">
        <v>6213.02</v>
      </c>
      <c r="F228" s="43">
        <v>4671.44</v>
      </c>
      <c r="G228" s="9">
        <f>SUM(H228:I228)</f>
        <v>0</v>
      </c>
      <c r="H228" s="9"/>
      <c r="I228" s="9"/>
      <c r="J228" s="40"/>
      <c r="K228" s="9">
        <f>SUM(L228:N228)</f>
        <v>-93428.88</v>
      </c>
      <c r="L228" s="9">
        <f>SUM(H228-D228)</f>
        <v>-82544.42</v>
      </c>
      <c r="M228" s="9">
        <f>SUM(I228-E228)</f>
        <v>-6213.02</v>
      </c>
      <c r="N228" s="9">
        <f>SUM(J228-F228)</f>
        <v>-4671.44</v>
      </c>
      <c r="O228" s="10">
        <f t="shared" si="67"/>
        <v>0</v>
      </c>
    </row>
    <row r="229" spans="1:15" s="1" customFormat="1" ht="107.25" customHeight="1" outlineLevel="5">
      <c r="A229" s="30" t="s">
        <v>449</v>
      </c>
      <c r="B229" s="31" t="s">
        <v>450</v>
      </c>
      <c r="C229" s="9">
        <f>SUM(D229:F229)</f>
        <v>0</v>
      </c>
      <c r="D229" s="9"/>
      <c r="E229" s="9"/>
      <c r="F229" s="43"/>
      <c r="G229" s="9">
        <f>SUM(H229:J229)</f>
        <v>22348</v>
      </c>
      <c r="H229" s="9">
        <v>19743.9</v>
      </c>
      <c r="I229" s="9">
        <v>1486.1</v>
      </c>
      <c r="J229" s="9">
        <v>1118</v>
      </c>
      <c r="K229" s="9">
        <f>SUM(L229:N229)</f>
        <v>22348</v>
      </c>
      <c r="L229" s="9">
        <f>SUM(H229-D229)</f>
        <v>19743.9</v>
      </c>
      <c r="M229" s="9">
        <f>SUM(I229-E229)</f>
        <v>1486.1</v>
      </c>
      <c r="N229" s="9">
        <f>SUM(J229-F229)</f>
        <v>1118</v>
      </c>
      <c r="O229" s="10" t="e">
        <f>SUM(G229/C229)*100</f>
        <v>#DIV/0!</v>
      </c>
    </row>
    <row r="230" spans="1:15" s="1" customFormat="1" ht="72" customHeight="1" outlineLevel="5">
      <c r="A230" s="7" t="s">
        <v>261</v>
      </c>
      <c r="B230" s="11" t="s">
        <v>262</v>
      </c>
      <c r="C230" s="9">
        <f>SUM(D230:F230)</f>
        <v>49685.95</v>
      </c>
      <c r="D230" s="9"/>
      <c r="E230" s="9"/>
      <c r="F230" s="9">
        <v>49685.95</v>
      </c>
      <c r="G230" s="9">
        <f t="shared" si="125"/>
        <v>44963.37</v>
      </c>
      <c r="H230" s="9"/>
      <c r="I230" s="9"/>
      <c r="J230" s="9">
        <v>44963.37</v>
      </c>
      <c r="K230" s="9">
        <f t="shared" si="126"/>
        <v>-4722.5799999999945</v>
      </c>
      <c r="L230" s="9">
        <f t="shared" si="128"/>
        <v>0</v>
      </c>
      <c r="M230" s="9">
        <f t="shared" si="128"/>
        <v>0</v>
      </c>
      <c r="N230" s="9">
        <f t="shared" si="128"/>
        <v>-4722.5799999999945</v>
      </c>
      <c r="O230" s="10">
        <f t="shared" si="67"/>
        <v>90.49513997417782</v>
      </c>
    </row>
    <row r="231" spans="1:15" s="1" customFormat="1" ht="35.25" customHeight="1" outlineLevel="5">
      <c r="A231" s="3" t="s">
        <v>263</v>
      </c>
      <c r="B231" s="14" t="s">
        <v>264</v>
      </c>
      <c r="C231" s="5">
        <f aca="true" t="shared" si="129" ref="C231:N231">SUM(C232)</f>
        <v>0</v>
      </c>
      <c r="D231" s="5">
        <f t="shared" si="129"/>
        <v>0</v>
      </c>
      <c r="E231" s="5">
        <f t="shared" si="129"/>
        <v>0</v>
      </c>
      <c r="F231" s="5">
        <f t="shared" si="129"/>
        <v>0</v>
      </c>
      <c r="G231" s="5">
        <f t="shared" si="129"/>
        <v>318.75</v>
      </c>
      <c r="H231" s="5">
        <f t="shared" si="129"/>
        <v>318.75</v>
      </c>
      <c r="I231" s="5">
        <f t="shared" si="129"/>
        <v>0</v>
      </c>
      <c r="J231" s="5">
        <f t="shared" si="129"/>
        <v>0</v>
      </c>
      <c r="K231" s="5">
        <f t="shared" si="129"/>
        <v>318.75</v>
      </c>
      <c r="L231" s="5">
        <f t="shared" si="129"/>
        <v>318.75</v>
      </c>
      <c r="M231" s="5">
        <f t="shared" si="129"/>
        <v>0</v>
      </c>
      <c r="N231" s="5">
        <f t="shared" si="129"/>
        <v>0</v>
      </c>
      <c r="O231" s="6" t="e">
        <f t="shared" si="67"/>
        <v>#DIV/0!</v>
      </c>
    </row>
    <row r="232" spans="1:15" s="1" customFormat="1" ht="21" customHeight="1" outlineLevel="5">
      <c r="A232" s="3" t="s">
        <v>250</v>
      </c>
      <c r="B232" s="14" t="s">
        <v>265</v>
      </c>
      <c r="C232" s="5">
        <f aca="true" t="shared" si="130" ref="C232:N232">SUM(C233)</f>
        <v>0</v>
      </c>
      <c r="D232" s="5">
        <f t="shared" si="130"/>
        <v>0</v>
      </c>
      <c r="E232" s="5">
        <f t="shared" si="130"/>
        <v>0</v>
      </c>
      <c r="F232" s="5">
        <f t="shared" si="130"/>
        <v>0</v>
      </c>
      <c r="G232" s="5">
        <f t="shared" si="130"/>
        <v>318.75</v>
      </c>
      <c r="H232" s="5">
        <f t="shared" si="130"/>
        <v>318.75</v>
      </c>
      <c r="I232" s="5">
        <f t="shared" si="130"/>
        <v>0</v>
      </c>
      <c r="J232" s="5">
        <f t="shared" si="130"/>
        <v>0</v>
      </c>
      <c r="K232" s="5">
        <f t="shared" si="130"/>
        <v>318.75</v>
      </c>
      <c r="L232" s="5">
        <f t="shared" si="130"/>
        <v>318.75</v>
      </c>
      <c r="M232" s="5">
        <f t="shared" si="130"/>
        <v>0</v>
      </c>
      <c r="N232" s="5">
        <f t="shared" si="130"/>
        <v>0</v>
      </c>
      <c r="O232" s="6" t="e">
        <f t="shared" si="67"/>
        <v>#DIV/0!</v>
      </c>
    </row>
    <row r="233" spans="1:15" s="1" customFormat="1" ht="80.25" customHeight="1" outlineLevel="5">
      <c r="A233" s="7" t="s">
        <v>266</v>
      </c>
      <c r="B233" s="11" t="s">
        <v>267</v>
      </c>
      <c r="C233" s="9">
        <f>SUM(D233:F233)</f>
        <v>0</v>
      </c>
      <c r="D233" s="9"/>
      <c r="E233" s="9"/>
      <c r="F233" s="9"/>
      <c r="G233" s="9">
        <f>SUM(H233:J233)</f>
        <v>318.75</v>
      </c>
      <c r="H233" s="9">
        <v>318.75</v>
      </c>
      <c r="I233" s="9"/>
      <c r="J233" s="9"/>
      <c r="K233" s="9">
        <f>SUM(L233:N233)</f>
        <v>318.75</v>
      </c>
      <c r="L233" s="9">
        <f>SUM(H233-D233)</f>
        <v>318.75</v>
      </c>
      <c r="M233" s="9">
        <f>SUM(I233-E233)</f>
        <v>0</v>
      </c>
      <c r="N233" s="9">
        <f>SUM(J233-F233)</f>
        <v>0</v>
      </c>
      <c r="O233" s="10" t="e">
        <f t="shared" si="67"/>
        <v>#DIV/0!</v>
      </c>
    </row>
    <row r="234" spans="1:15" s="1" customFormat="1" ht="31.5" outlineLevel="5">
      <c r="A234" s="49" t="s">
        <v>386</v>
      </c>
      <c r="B234" s="50" t="s">
        <v>387</v>
      </c>
      <c r="C234" s="5">
        <f>SUM(C235)</f>
        <v>1736842.11</v>
      </c>
      <c r="D234" s="5">
        <f aca="true" t="shared" si="131" ref="D234:N234">SUM(D235)</f>
        <v>0</v>
      </c>
      <c r="E234" s="5">
        <f t="shared" si="131"/>
        <v>1650000</v>
      </c>
      <c r="F234" s="5">
        <f t="shared" si="131"/>
        <v>86842.11</v>
      </c>
      <c r="G234" s="5">
        <f t="shared" si="131"/>
        <v>0</v>
      </c>
      <c r="H234" s="5">
        <f t="shared" si="131"/>
        <v>0</v>
      </c>
      <c r="I234" s="5">
        <f t="shared" si="131"/>
        <v>0</v>
      </c>
      <c r="J234" s="5">
        <f t="shared" si="131"/>
        <v>0</v>
      </c>
      <c r="K234" s="5">
        <f t="shared" si="131"/>
        <v>-1736842.11</v>
      </c>
      <c r="L234" s="5">
        <f t="shared" si="131"/>
        <v>0</v>
      </c>
      <c r="M234" s="5">
        <f t="shared" si="131"/>
        <v>-1650000</v>
      </c>
      <c r="N234" s="5">
        <f t="shared" si="131"/>
        <v>-86842.11</v>
      </c>
      <c r="O234" s="6">
        <f t="shared" si="67"/>
        <v>0</v>
      </c>
    </row>
    <row r="235" spans="1:15" s="1" customFormat="1" ht="15.75" outlineLevel="5">
      <c r="A235" s="49" t="s">
        <v>388</v>
      </c>
      <c r="B235" s="50" t="s">
        <v>389</v>
      </c>
      <c r="C235" s="5">
        <f>SUM(C236)</f>
        <v>1736842.11</v>
      </c>
      <c r="D235" s="5">
        <f aca="true" t="shared" si="132" ref="D235:N235">SUM(D236)</f>
        <v>0</v>
      </c>
      <c r="E235" s="5">
        <f t="shared" si="132"/>
        <v>1650000</v>
      </c>
      <c r="F235" s="5">
        <f t="shared" si="132"/>
        <v>86842.11</v>
      </c>
      <c r="G235" s="5">
        <f t="shared" si="132"/>
        <v>0</v>
      </c>
      <c r="H235" s="5">
        <f t="shared" si="132"/>
        <v>0</v>
      </c>
      <c r="I235" s="5">
        <f t="shared" si="132"/>
        <v>0</v>
      </c>
      <c r="J235" s="5">
        <f t="shared" si="132"/>
        <v>0</v>
      </c>
      <c r="K235" s="5">
        <f t="shared" si="132"/>
        <v>-1736842.11</v>
      </c>
      <c r="L235" s="5">
        <f t="shared" si="132"/>
        <v>0</v>
      </c>
      <c r="M235" s="5">
        <f t="shared" si="132"/>
        <v>-1650000</v>
      </c>
      <c r="N235" s="5">
        <f t="shared" si="132"/>
        <v>-86842.11</v>
      </c>
      <c r="O235" s="6">
        <f t="shared" si="67"/>
        <v>0</v>
      </c>
    </row>
    <row r="236" spans="1:15" s="1" customFormat="1" ht="63" outlineLevel="5">
      <c r="A236" s="51" t="s">
        <v>390</v>
      </c>
      <c r="B236" s="52" t="s">
        <v>391</v>
      </c>
      <c r="C236" s="9">
        <f>SUM(D236:F236)</f>
        <v>1736842.11</v>
      </c>
      <c r="D236" s="9"/>
      <c r="E236" s="45">
        <v>1650000</v>
      </c>
      <c r="F236" s="45">
        <v>86842.11</v>
      </c>
      <c r="G236" s="9">
        <f>SUM(H236:J236)</f>
        <v>0</v>
      </c>
      <c r="H236" s="9"/>
      <c r="I236" s="9"/>
      <c r="J236" s="9"/>
      <c r="K236" s="9">
        <f>SUM(L236:N236)</f>
        <v>-1736842.11</v>
      </c>
      <c r="L236" s="9">
        <f>SUM(H236-D236)</f>
        <v>0</v>
      </c>
      <c r="M236" s="9">
        <f>SUM(I236-E236)</f>
        <v>-1650000</v>
      </c>
      <c r="N236" s="9">
        <f>SUM(J236-F236)</f>
        <v>-86842.11</v>
      </c>
      <c r="O236" s="10">
        <f t="shared" si="67"/>
        <v>0</v>
      </c>
    </row>
    <row r="237" spans="1:15" s="1" customFormat="1" ht="32.25" customHeight="1" outlineLevel="6">
      <c r="A237" s="24" t="s">
        <v>268</v>
      </c>
      <c r="B237" s="25"/>
      <c r="C237" s="5">
        <f>SUM(C215+C231+C234)</f>
        <v>4622353.94</v>
      </c>
      <c r="D237" s="5">
        <f aca="true" t="shared" si="133" ref="D237:N237">SUM(D215+D231+D234)</f>
        <v>82544.42</v>
      </c>
      <c r="E237" s="5">
        <f t="shared" si="133"/>
        <v>2606594.02</v>
      </c>
      <c r="F237" s="5">
        <f t="shared" si="133"/>
        <v>1933215.5</v>
      </c>
      <c r="G237" s="5">
        <f t="shared" si="133"/>
        <v>2552185.13</v>
      </c>
      <c r="H237" s="5">
        <f t="shared" si="133"/>
        <v>99431.54000000001</v>
      </c>
      <c r="I237" s="5">
        <f t="shared" si="133"/>
        <v>857110.1</v>
      </c>
      <c r="J237" s="5">
        <f t="shared" si="133"/>
        <v>1595643.4900000002</v>
      </c>
      <c r="K237" s="5">
        <f t="shared" si="133"/>
        <v>-2070168.81</v>
      </c>
      <c r="L237" s="5">
        <f t="shared" si="133"/>
        <v>16887.120000000003</v>
      </c>
      <c r="M237" s="5">
        <f t="shared" si="133"/>
        <v>-1749483.92</v>
      </c>
      <c r="N237" s="5">
        <f t="shared" si="133"/>
        <v>-337572.01</v>
      </c>
      <c r="O237" s="6">
        <f t="shared" si="67"/>
        <v>55.213970265548284</v>
      </c>
    </row>
    <row r="238" spans="1:15" s="1" customFormat="1" ht="16.5" customHeight="1">
      <c r="A238" s="26" t="s">
        <v>269</v>
      </c>
      <c r="B238" s="27"/>
      <c r="C238" s="20">
        <f>SUM(C213+C237)</f>
        <v>203159884.19</v>
      </c>
      <c r="D238" s="20">
        <f aca="true" t="shared" si="134" ref="D238:N238">SUM(D213+D237)</f>
        <v>7742590.87</v>
      </c>
      <c r="E238" s="20">
        <f t="shared" si="134"/>
        <v>87911746.36000001</v>
      </c>
      <c r="F238" s="20">
        <f t="shared" si="134"/>
        <v>107505546.95999998</v>
      </c>
      <c r="G238" s="20">
        <f t="shared" si="134"/>
        <v>208855395.60000002</v>
      </c>
      <c r="H238" s="20">
        <f t="shared" si="134"/>
        <v>12010837.99</v>
      </c>
      <c r="I238" s="20">
        <f t="shared" si="134"/>
        <v>85864221.47999997</v>
      </c>
      <c r="J238" s="20">
        <f t="shared" si="134"/>
        <v>110980336.12999997</v>
      </c>
      <c r="K238" s="20">
        <f t="shared" si="134"/>
        <v>5695511.409999996</v>
      </c>
      <c r="L238" s="20">
        <f t="shared" si="134"/>
        <v>4268247.12</v>
      </c>
      <c r="M238" s="20">
        <f t="shared" si="134"/>
        <v>-2047524.8800000034</v>
      </c>
      <c r="N238" s="20">
        <f t="shared" si="134"/>
        <v>3474789.17</v>
      </c>
      <c r="O238" s="6">
        <f t="shared" si="67"/>
        <v>102.80346261896538</v>
      </c>
    </row>
    <row r="239" spans="1:14" s="1" customFormat="1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</row>
  </sheetData>
  <sheetProtection/>
  <mergeCells count="17">
    <mergeCell ref="O6:O7"/>
    <mergeCell ref="A1:O1"/>
    <mergeCell ref="A2:O2"/>
    <mergeCell ref="A3:B3"/>
    <mergeCell ref="A4:B4"/>
    <mergeCell ref="A5:A7"/>
    <mergeCell ref="B5:B7"/>
    <mergeCell ref="C5:F5"/>
    <mergeCell ref="G5:J5"/>
    <mergeCell ref="K5:O5"/>
    <mergeCell ref="A213:B213"/>
    <mergeCell ref="D6:F6"/>
    <mergeCell ref="G6:G7"/>
    <mergeCell ref="H6:J6"/>
    <mergeCell ref="K6:K7"/>
    <mergeCell ref="L6:N6"/>
    <mergeCell ref="C6:C7"/>
  </mergeCells>
  <printOptions/>
  <pageMargins left="0.7874015748031497" right="0.1968503937007874" top="0.3937007874015748" bottom="0.1968503937007874" header="0" footer="0"/>
  <pageSetup errors="blank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2021-07-16T09:46:04Z</cp:lastPrinted>
  <dcterms:created xsi:type="dcterms:W3CDTF">2019-04-02T07:02:08Z</dcterms:created>
  <dcterms:modified xsi:type="dcterms:W3CDTF">2022-01-12T08:08:47Z</dcterms:modified>
  <cp:category/>
  <cp:version/>
  <cp:contentType/>
  <cp:contentStatus/>
</cp:coreProperties>
</file>