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externalReferences>
    <externalReference r:id="rId4"/>
  </externalReference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<sst xmlns="http://schemas.openxmlformats.org/spreadsheetml/2006/main" count="205" uniqueCount="189">
  <si>
    <t>Аналитические данные о реализации мероприятий муниципальных программ Савинского муниципального района</t>
  </si>
  <si>
    <t>по состоянию на 01.07.2019 год в сравнении с соответсвующим периодом 2018 года</t>
  </si>
  <si>
    <t>Наименование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</si>
  <si>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</si>
  <si>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</si>
  <si>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</si>
  <si>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</si>
  <si>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</si>
  <si>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</si>
  <si>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</si>
  <si>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</si>
  <si>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</si>
  <si>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 xml:space="preserve">      Подпрограмма "Дошкольник"</t>
  </si>
  <si>
    <t xml:space="preserve">          Основное мероприятие "Развитие дошкольного образования"</t>
  </si>
  <si>
    <t xml:space="preserve">              Обеспечение деятельности дошкольных образовательных организаций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</si>
  <si>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</si>
  <si>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</si>
  <si>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</si>
  <si>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Подпрограмма "Школьное образование"</t>
  </si>
  <si>
    <t xml:space="preserve">          Основное мероприятие "Развитие школьного образования"</t>
  </si>
  <si>
    <t xml:space="preserve">              Обеспечение деятельности муниципальных общеобразовательных организаций</t>
  </si>
  <si>
    <t xml:space="preserve">              Организация питания обучающихся муниципальных общеобразовательных организаций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</si>
  <si>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</si>
  <si>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</si>
  <si>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Основное мероприятие "Строительство школы"</t>
  </si>
  <si>
    <t xml:space="preserve">    Мероприятия по проекту "Общеобразовательная школа на 700 учащихся в п. Савино Ивановской области"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</si>
  <si>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</si>
  <si>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 xml:space="preserve">      Подпрограмма "Модернизация дополнительного образования"</t>
  </si>
  <si>
    <t xml:space="preserve">          Основное мероприятие "Развитие дополнительного образования"</t>
  </si>
  <si>
    <t xml:space="preserve">              Обеспечение деятельности муниципальных организаций дополнительного образования детей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</si>
  <si>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</si>
  <si>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</si>
  <si>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</si>
  <si>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</si>
  <si>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Подпрограмма "Здоровье детей Савинского района"</t>
  </si>
  <si>
    <t xml:space="preserve">          Основное мероприятие "Укрепление здоровья детей"</t>
  </si>
  <si>
    <t xml:space="preserve">              Питание детей из многодетных семей в дошкольных образовательных учреждениях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</si>
  <si>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</si>
  <si>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</si>
  <si>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</si>
  <si>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</si>
  <si>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 xml:space="preserve">              Реализация мероприятий по укреплению пожарной безопасности образовательных организаций</t>
  </si>
  <si>
    <t xml:space="preserve">     Реализация мероприятий по антитеррористической защищенности образовательных организаций</t>
  </si>
  <si>
    <t xml:space="preserve">      Подпрограмма "Гражданско-патриотическое и духовно-нравственное воспитание учащихся и воспитанников"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</si>
  <si>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</si>
  <si>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 xml:space="preserve">              Трудоустройство и занятость несовершеннолетних граждан</t>
  </si>
  <si>
    <t xml:space="preserve">      Подпрограмма "Талант"</t>
  </si>
  <si>
    <t xml:space="preserve">          Основное мероприятие "Выявление и поддержка одаренных детей"</t>
  </si>
  <si>
    <t xml:space="preserve">            Материальная поддержка одаренных детей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</si>
  <si>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</si>
  <si>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</si>
  <si>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 xml:space="preserve">              Обеспечение деятельности отраслевого отдела администрации Савинского муниципального района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</si>
  <si>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</si>
  <si>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</si>
  <si>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 xml:space="preserve">          Основное мероприятие "Организация и осуществление организованной перевозки группы детей"</t>
  </si>
  <si>
    <t xml:space="preserve">              Обеспечение перевозок школьников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</si>
  <si>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</si>
  <si>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</si>
  <si>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        Курсовая подготовка, семинары, конференции, консультации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</si>
  <si>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</si>
  <si>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Подпрограмма "Муниципальная поддержка граждан в сфере ипотечного жилищного кредитования"</t>
  </si>
  <si>
    <t xml:space="preserve">        Основное мероприятие "Поддержка граждан в сфере ипотечного жилищного кредитования"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</si>
  <si>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</si>
  <si>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 xml:space="preserve">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</si>
  <si>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 xml:space="preserve">      Подпрограмма "Развитие газификации Савинского муниципального района"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</si>
  <si>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</si>
  <si>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 xml:space="preserve">     Подключение и обслуживание газораспределительных сетей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</si>
  <si>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</si>
  <si>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</si>
  <si>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теплоснабжения</t>
  </si>
  <si>
    <t xml:space="preserve">            Организация водоснабжения и водоотведения</t>
  </si>
  <si>
    <t xml:space="preserve">      Подпрограмма "Ремонт и содержание муниципального жилого фонда"</t>
  </si>
  <si>
    <t xml:space="preserve">          Основное мероприятие "Ремонт и содержание муниципального жилого фонда"</t>
  </si>
  <si>
    <t xml:space="preserve">            Ремонт и содержание муниципального жилого фонда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</si>
  <si>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</si>
  <si>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</si>
  <si>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Подпрограмма "Профилактика правонарушений в Савинском муниципальном районе"</t>
  </si>
  <si>
    <t xml:space="preserve">          Основное мероприятие "Охрана общественного порядка и профилактика правонарушений"</t>
  </si>
  <si>
    <t xml:space="preserve">            Осуществление полномочий в сфере профилактики правонарушений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</si>
  <si>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</si>
  <si>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</si>
  <si>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 xml:space="preserve">      Подпрограмма "Организация проведения мероприятий по отлову и содержанию безнадзорных животных"</t>
  </si>
  <si>
    <t xml:space="preserve">          Основное мероприятие "Организация проведения мероприятий по отлову и содержанию безнадзорных животных"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</si>
  <si>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</si>
  <si>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Подпрограмма "Содержание мест захоронения"</t>
  </si>
  <si>
    <t xml:space="preserve">          Основное мероприятие "Проведение работ по санитарной очистке и благоустройству мест захоронения"</t>
  </si>
  <si>
    <t xml:space="preserve">            Осуществление полномочий по содержанию мест захоронения</t>
  </si>
  <si>
    <t xml:space="preserve">     Подпрограмма "Охрана и использование особо охраняемых природных территорий местного значения"</t>
  </si>
  <si>
    <t xml:space="preserve">     Основное мероприятие "Поддержка особо охраняемых природных территорий местного значения"</t>
  </si>
  <si>
    <t xml:space="preserve">       Оформление государственных актов на землепользование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</si>
  <si>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</si>
  <si>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</si>
  <si>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</si>
  <si>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 xml:space="preserve">              Обеспечение деятельности муниципального бюджетного учреждения "Савинский спортивный комплекс "Атлант"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</si>
  <si>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</si>
  <si>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Муниципальная программа Савинского муниципального района "Молодежь Савинского муниципального района"</t>
  </si>
  <si>
    <t xml:space="preserve">      Подпрограмма "Молодежная политика с детьми и подростками в Савинском муниципальном районе"</t>
  </si>
  <si>
    <t xml:space="preserve">          Основное мероприятие "Организация участия в различных видах мероприятий"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</si>
  <si>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</si>
  <si>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  Основное мероприятие "Создание условий успешной социализации и эффективной самореализации молодежи"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</si>
  <si>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</si>
  <si>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</si>
  <si>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 xml:space="preserve">          Основное мероприятие "Пропаганда семейных ценностей среди молодежи"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</si>
  <si>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</si>
  <si>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 xml:space="preserve">          Основное мероприятие "Содействие профессиональному и личному развитию молодых специалистов"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</si>
  <si>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</si>
  <si>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</si>
  <si>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</si>
  <si>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</si>
  <si>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</si>
  <si>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</si>
  <si>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 xml:space="preserve">          Основное мероприятие "Предоставление государственных и муниципальных услуг"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</si>
  <si>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</si>
  <si>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</si>
  <si>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</si>
  <si>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</si>
  <si>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 xml:space="preserve">      Подпрограмма "Развитие и содержание автомобильных дорог общего пользования местного значения"</t>
  </si>
  <si>
    <t xml:space="preserve">          Основное мероприятие "Дорожная деятельность"</t>
  </si>
  <si>
    <t xml:space="preserve">              Ремонт, капитальный ремонт дорог общего пользования местного значения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</si>
  <si>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</si>
  <si>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 xml:space="preserve">                Строительство (реконструкция) автомобильных дорог общего пользования местного значения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</si>
  <si>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</si>
  <si>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</si>
  <si>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 xml:space="preserve">      Подпрограмма "Субсидирование транспортного обслуживания населения Савинского муниципального района"</t>
  </si>
  <si>
    <t xml:space="preserve">          Основное мероприятие "Создание условий для предоставления транспортных услуг населению"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</si>
  <si>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</si>
  <si>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</si>
  <si>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</si>
  <si>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 xml:space="preserve">              Обеспечение деятельности финансового управления администрации Савинского муниципального района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</si>
  <si>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</si>
  <si>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 xml:space="preserve">      Подпрограмма "Развитие муниципальной службы"</t>
  </si>
  <si>
    <t xml:space="preserve">              Уплата членских взносов в Совет муниципальных образований Ивановской области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</si>
  <si>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</si>
  <si>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Подпрограмма "Пенсионное обеспечение муниципальных служащих"</t>
  </si>
  <si>
    <t xml:space="preserve">          Основное мероприятие "Пенсионное обеспечение муниципальных служащих"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</si>
  <si>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</si>
  <si>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</si>
  <si>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 xml:space="preserve">          Основное мероприятие "Информационная открытость деятельности органов местного самоуправления"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</si>
  <si>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</si>
  <si>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 xml:space="preserve">          Основное мероприятие "Межрегиональное и межмуниципальное сотрудничество"</t>
  </si>
  <si>
    <t xml:space="preserve">              Организация приема делегаций</t>
  </si>
  <si>
    <t xml:space="preserve">          Основное мероприятие "Поддержка социально-ориентированных некоммерческих организаций"</t>
  </si>
  <si>
    <t xml:space="preserve">            Гранты социально-ориентированным некоммерческим организациям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</si>
  <si>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</si>
  <si>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 xml:space="preserve">              Мероприятия посвященные государственным и профессиональным праздникам, знаменательным датам</t>
  </si>
  <si>
    <t xml:space="preserve">              Организация и проведение культурно-массовых мероприятий</t>
  </si>
  <si>
    <t xml:space="preserve">      Подпрограмма "Поощрение отдельных категорий граждан"</t>
  </si>
  <si>
    <t xml:space="preserve">          Основное мероприятие "Поощрение отдельных категорий граждан"</t>
  </si>
  <si>
    <t xml:space="preserve">              Приобретение ценных подарков</t>
  </si>
  <si>
    <t xml:space="preserve">            Выплата вознаграждений</t>
  </si>
  <si>
    <t xml:space="preserve">      Подпрограмма "Обеспечение деятельности органов местного самоуправления Савинского муниципального района"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</si>
  <si>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</si>
  <si>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 xml:space="preserve">              Обеспечение деятельности главы Савинского муниципального района</t>
  </si>
  <si>
    <t xml:space="preserve">              Обеспечение деятельности администрации Савинского муниципального района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</si>
  <si>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</si>
  <si>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 xml:space="preserve">      Подпрограмма "Управление и распоряжение муниципальным имуществом Савинского муниципального района"</t>
  </si>
  <si>
    <t xml:space="preserve">          Основное мероприятие "Управление и распоряжение муниципальным имуществом"</t>
  </si>
  <si>
    <t xml:space="preserve">   Взносы на капитальный ремонт общего имущества многоквартирных домов за муниципальный жилой и нежилой фонд</t>
  </si>
  <si>
    <t xml:space="preserve">              Изготовление технической документации на недвижимое имущество Савинского муниципального района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</si>
  <si>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</si>
  <si>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 xml:space="preserve">              Обеспечение сохранности и содержания имущества казны Савинского муниципального района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</si>
  <si>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</si>
  <si>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 xml:space="preserve">      Подпрограмма "Развитие событийного туризма в Савинском муниципальном районе"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</si>
  <si>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</si>
  <si>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 xml:space="preserve">            Осуществление полномочий по созданию условий для развития туризма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</si>
  <si>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</si>
  <si>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 xml:space="preserve">      Подпрограмма "Улучшение условий и охраны труда в муниципальных учреждениях"</t>
  </si>
  <si>
    <t xml:space="preserve">    Основное мероприятие "Совершенствование охраны труда"</t>
  </si>
  <si>
    <t xml:space="preserve">    Специальная оценка условий труда</t>
  </si>
  <si>
    <t xml:space="preserve">    Обучение по охране труда и повышение уровня квалификации специалистов</t>
  </si>
  <si>
    <t xml:space="preserve">    Проведение обязательных предварительных и периодических медицинских осмотров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</si>
  <si>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</si>
  <si>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</si>
  <si>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</si>
  <si>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 xml:space="preserve">      Иные непрограммные мероприятия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</si>
  <si>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</si>
  <si>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</si>
  <si>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</si>
  <si>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 xml:space="preserve">              Субсидии в целях финансового обеспечения затрат в связи с оказанием услуг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</si>
  <si>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</si>
  <si>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</si>
  <si>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</si>
  <si>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</si>
  <si>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   Комплектование книжных фондов библиотек муниципальных образований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</si>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</sst>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0" fillId="20" borderId="0">
      <alignment/>
      <protection/>
    </xf>
    <xf numFmtId="0" fontId="22" fillId="0" borderId="1">
      <alignment horizontal="center" vertical="center" wrapText="1"/>
      <protection/>
    </xf>
    <xf numFmtId="0" fontId="2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30" fillId="0" borderId="0">
      <alignment/>
      <protection/>
    </xf>
    <xf numFmtId="0" fontId="32" fillId="0" borderId="0">
      <alignment horizontal="right"/>
      <protection/>
    </xf>
    <xf numFmtId="0" fontId="22" fillId="0" borderId="0">
      <alignment wrapText="1"/>
      <protection/>
    </xf>
    <xf numFmtId="0" fontId="28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18" fillId="0" borderId="0">
      <alignment horizontal="center"/>
      <protection/>
    </xf>
    <xf numFmtId="0" fontId="22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22" fillId="0" borderId="0">
      <alignment horizontal="left" wrapText="1"/>
      <protection/>
    </xf>
    <xf numFmtId="0" fontId="28" fillId="0" borderId="1">
      <alignment vertical="top" wrapText="1"/>
      <protection/>
    </xf>
    <xf numFmtId="1" fontId="22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22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28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2" fillId="0" borderId="1">
      <alignment horizontal="right" vertical="top" shrinkToFit="1"/>
      <protection/>
    </xf>
    <xf numFmtId="4" fontId="28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0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43" applyNumberFormat="1" applyFont="1" applyBorder="1" applyAlignment="1" applyProtection="1">
      <alignment horizontal="center" wrapText="1"/>
      <protection locked="0"/>
    </xf>
    <xf numFmtId="0" fontId="20" fillId="0" borderId="0" xfId="89" applyAlignment="1">
      <alignment wrapText="1"/>
      <protection/>
    </xf>
    <xf numFmtId="0" fontId="21" fillId="0" borderId="0" xfId="89" applyFont="1" applyProtection="1">
      <alignment/>
      <protection locked="0"/>
    </xf>
    <xf numFmtId="0" fontId="50" fillId="0" borderId="0" xfId="43" applyNumberFormat="1" applyFont="1" applyBorder="1" applyAlignment="1" applyProtection="1">
      <alignment horizontal="center" wrapText="1"/>
      <protection/>
    </xf>
    <xf numFmtId="0" fontId="51" fillId="0" borderId="15" xfId="48" applyNumberFormat="1" applyFont="1" applyBorder="1" applyAlignment="1" applyProtection="1">
      <alignment horizontal="center" vertical="center" wrapText="1"/>
      <protection/>
    </xf>
    <xf numFmtId="0" fontId="25" fillId="0" borderId="16" xfId="89" applyFont="1" applyBorder="1" applyAlignment="1" applyProtection="1">
      <alignment horizontal="center" vertical="center" wrapText="1"/>
      <protection locked="0"/>
    </xf>
    <xf numFmtId="0" fontId="26" fillId="0" borderId="17" xfId="89" applyFont="1" applyBorder="1" applyAlignment="1">
      <alignment horizontal="center"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0" fillId="0" borderId="18" xfId="89" applyBorder="1" applyAlignment="1">
      <alignment wrapText="1"/>
      <protection/>
    </xf>
    <xf numFmtId="0" fontId="51" fillId="0" borderId="19" xfId="48" applyNumberFormat="1" applyFont="1" applyBorder="1" applyAlignment="1" applyProtection="1">
      <alignment horizontal="center" vertical="center" wrapText="1"/>
      <protection/>
    </xf>
    <xf numFmtId="0" fontId="24" fillId="0" borderId="20" xfId="89" applyFont="1" applyBorder="1" applyAlignment="1">
      <alignment horizontal="center" vertical="center" wrapText="1"/>
      <protection/>
    </xf>
    <xf numFmtId="0" fontId="24" fillId="0" borderId="21" xfId="89" applyFont="1" applyBorder="1" applyAlignment="1">
      <alignment horizontal="center" vertical="center" wrapText="1"/>
      <protection/>
    </xf>
    <xf numFmtId="0" fontId="27" fillId="0" borderId="20" xfId="89" applyFont="1" applyBorder="1" applyAlignment="1" applyProtection="1">
      <alignment horizontal="center" vertical="center" wrapText="1"/>
      <protection locked="0"/>
    </xf>
    <xf numFmtId="0" fontId="51" fillId="0" borderId="22" xfId="48" applyNumberFormat="1" applyFont="1" applyBorder="1" applyAlignment="1" applyProtection="1">
      <alignment horizontal="center" vertical="center" wrapText="1"/>
      <protection/>
    </xf>
    <xf numFmtId="0" fontId="20" fillId="0" borderId="23" xfId="89" applyBorder="1" applyAlignment="1">
      <alignment wrapText="1"/>
      <protection/>
    </xf>
    <xf numFmtId="0" fontId="24" fillId="0" borderId="21" xfId="89" applyFont="1" applyBorder="1" applyAlignment="1">
      <alignment horizontal="center" vertical="center" wrapText="1"/>
      <protection/>
    </xf>
    <xf numFmtId="0" fontId="27" fillId="0" borderId="23" xfId="89" applyFont="1" applyBorder="1" applyAlignment="1" applyProtection="1">
      <alignment horizontal="center" vertical="center" wrapTex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" fontId="51" fillId="38" borderId="21" xfId="61" applyNumberFormat="1" applyFont="1" applyFill="1" applyBorder="1" applyProtection="1">
      <alignment horizontal="right" vertical="top" shrinkToFit="1"/>
      <protection/>
    </xf>
    <xf numFmtId="164" fontId="27" fillId="0" borderId="21" xfId="93" applyNumberFormat="1" applyFont="1" applyBorder="1" applyAlignment="1" applyProtection="1">
      <alignment vertical="top" shrinkToFit="1"/>
      <protection locked="0"/>
    </xf>
    <xf numFmtId="0" fontId="52" fillId="38" borderId="3" xfId="57" applyNumberFormat="1" applyFont="1" applyFill="1" applyAlignment="1" applyProtection="1">
      <alignment horizontal="justify" vertical="top" wrapText="1"/>
      <protection/>
    </xf>
    <xf numFmtId="4" fontId="52" fillId="38" borderId="21" xfId="61" applyNumberFormat="1" applyFont="1" applyFill="1" applyBorder="1" applyProtection="1">
      <alignment horizontal="right" vertical="top" shrinkToFit="1"/>
      <protection/>
    </xf>
    <xf numFmtId="164" fontId="21" fillId="0" borderId="21" xfId="93" applyNumberFormat="1" applyFont="1" applyBorder="1" applyAlignment="1" applyProtection="1">
      <alignment vertical="top" shrinkToFit="1"/>
      <protection locked="0"/>
    </xf>
    <xf numFmtId="0" fontId="23" fillId="38" borderId="1" xfId="55" applyNumberFormat="1" applyFont="1" applyFill="1" applyAlignment="1" applyProtection="1">
      <alignment horizontal="justify" vertical="top" wrapText="1"/>
      <protection/>
    </xf>
    <xf numFmtId="0" fontId="52" fillId="38" borderId="3" xfId="65" applyNumberFormat="1" applyFont="1" applyFill="1" applyAlignment="1" applyProtection="1">
      <alignment horizontal="justify" vertical="top" wrapText="1"/>
      <protection locked="0"/>
    </xf>
    <xf numFmtId="0" fontId="24" fillId="38" borderId="1" xfId="55" applyNumberFormat="1" applyFont="1" applyFill="1" applyAlignment="1" applyProtection="1">
      <alignment horizontal="justify" vertical="top" wrapText="1"/>
      <protection/>
    </xf>
    <xf numFmtId="4" fontId="51" fillId="38" borderId="21" xfId="53" applyNumberFormat="1" applyFont="1" applyFill="1" applyBorder="1" applyProtection="1">
      <alignment horizontal="right" vertical="top" shrinkToFit="1"/>
      <protection/>
    </xf>
    <xf numFmtId="0" fontId="53" fillId="0" borderId="3" xfId="59" applyNumberFormat="1" applyFont="1" applyAlignment="1" applyProtection="1">
      <alignment horizontal="left"/>
      <protection locked="0"/>
    </xf>
    <xf numFmtId="164" fontId="51" fillId="38" borderId="21" xfId="61" applyNumberFormat="1" applyFont="1" applyFill="1" applyBorder="1" applyProtection="1">
      <alignment horizontal="right" vertical="top" shrinkToFit="1"/>
      <protection/>
    </xf>
    <xf numFmtId="4" fontId="23" fillId="39" borderId="21" xfId="60" applyNumberFormat="1" applyFont="1" applyFill="1" applyBorder="1" applyAlignment="1" applyProtection="1">
      <alignment horizontal="right" vertical="top" shrinkToFit="1"/>
      <protection/>
    </xf>
    <xf numFmtId="4" fontId="23" fillId="0" borderId="21" xfId="40" applyNumberFormat="1" applyFont="1" applyBorder="1" applyAlignment="1" applyProtection="1">
      <alignment vertical="top" shrinkToFit="1"/>
      <protection/>
    </xf>
    <xf numFmtId="0" fontId="53" fillId="0" borderId="15" xfId="59" applyNumberFormat="1" applyFont="1" applyBorder="1" applyAlignment="1" applyProtection="1">
      <alignment horizontal="justify" wrapText="1"/>
      <protection locked="0"/>
    </xf>
    <xf numFmtId="0" fontId="53" fillId="0" borderId="21" xfId="59" applyNumberFormat="1" applyFont="1" applyBorder="1" applyAlignment="1" applyProtection="1">
      <alignment horizontal="left"/>
      <protection locked="0"/>
    </xf>
    <xf numFmtId="0" fontId="52" fillId="0" borderId="0" xfId="41" applyNumberFormat="1" applyFont="1" applyProtection="1">
      <alignment/>
      <protection/>
    </xf>
    <xf numFmtId="0" fontId="20" fillId="0" borderId="0" xfId="89" applyProtection="1">
      <alignment/>
      <protection locked="0"/>
    </xf>
    <xf numFmtId="0" fontId="33" fillId="0" borderId="0" xfId="43" applyNumberFormat="1" applyBorder="1" applyProtection="1">
      <alignment horizontal="center"/>
      <protection/>
    </xf>
    <xf numFmtId="0" fontId="52" fillId="0" borderId="0" xfId="45" applyNumberFormat="1" applyFont="1" applyBorder="1" applyProtection="1">
      <alignment horizontal="right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6;&#1083;&#1085;&#1077;&#1085;&#1080;&#1077;%202%20&#1082;&#1074;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showGridLines="0"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5" outlineLevelRow="6"/>
  <cols>
    <col min="1" max="1" width="47.57421875" style="3" customWidth="1"/>
    <col min="2" max="2" width="14.28125" style="3" customWidth="1"/>
    <col min="3" max="5" width="13.00390625" style="3" customWidth="1"/>
    <col min="6" max="6" width="14.00390625" style="3" customWidth="1"/>
    <col min="7" max="9" width="13.00390625" style="3" customWidth="1"/>
    <col min="10" max="10" width="14.7109375" style="3" customWidth="1"/>
    <col min="11" max="11" width="13.00390625" style="3" customWidth="1"/>
    <col min="12" max="12" width="12.140625" style="3" customWidth="1"/>
    <col min="13" max="13" width="11.421875" style="3" customWidth="1"/>
    <col min="14" max="41" width="9.140625" style="3" customWidth="1"/>
    <col min="42" max="16384" width="9.140625" style="35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75" customHeight="1">
      <c r="A3" s="36"/>
    </row>
    <row r="4" ht="12" customHeight="1">
      <c r="A4" s="37"/>
    </row>
    <row r="5" spans="1:14" s="3" customFormat="1" ht="22.5" customHeight="1">
      <c r="A5" s="5" t="s">
        <v>2</v>
      </c>
      <c r="B5" s="6">
        <v>2018</v>
      </c>
      <c r="C5" s="7"/>
      <c r="D5" s="7"/>
      <c r="E5" s="8"/>
      <c r="F5" s="6">
        <v>2019</v>
      </c>
      <c r="G5" s="7"/>
      <c r="H5" s="7"/>
      <c r="I5" s="8"/>
      <c r="J5" s="6" t="s">
        <v>3</v>
      </c>
      <c r="K5" s="7"/>
      <c r="L5" s="7"/>
      <c r="M5" s="7"/>
      <c r="N5" s="9"/>
    </row>
    <row r="6" spans="1:14" s="3" customFormat="1" ht="22.5" customHeight="1">
      <c r="A6" s="10"/>
      <c r="B6" s="11" t="s">
        <v>4</v>
      </c>
      <c r="C6" s="12" t="s">
        <v>5</v>
      </c>
      <c r="D6" s="12"/>
      <c r="E6" s="12"/>
      <c r="F6" s="11" t="s">
        <v>4</v>
      </c>
      <c r="G6" s="12" t="s">
        <v>5</v>
      </c>
      <c r="H6" s="12"/>
      <c r="I6" s="12"/>
      <c r="J6" s="11" t="s">
        <v>6</v>
      </c>
      <c r="K6" s="12" t="s">
        <v>5</v>
      </c>
      <c r="L6" s="12"/>
      <c r="M6" s="12"/>
      <c r="N6" s="13" t="s">
        <v>7</v>
      </c>
    </row>
    <row r="7" spans="1:14" s="3" customFormat="1" ht="34.5" customHeight="1">
      <c r="A7" s="14"/>
      <c r="B7" s="15"/>
      <c r="C7" s="16" t="s">
        <v>8</v>
      </c>
      <c r="D7" s="16" t="s">
        <v>9</v>
      </c>
      <c r="E7" s="16" t="s">
        <v>10</v>
      </c>
      <c r="F7" s="15"/>
      <c r="G7" s="16" t="s">
        <v>8</v>
      </c>
      <c r="H7" s="16" t="s">
        <v>9</v>
      </c>
      <c r="I7" s="16" t="s">
        <v>10</v>
      </c>
      <c r="J7" s="15"/>
      <c r="K7" s="16" t="s">
        <v>8</v>
      </c>
      <c r="L7" s="16" t="s">
        <v>9</v>
      </c>
      <c r="M7" s="16" t="s">
        <v>10</v>
      </c>
      <c r="N7" s="17"/>
    </row>
    <row r="8" spans="1:14" s="3" customFormat="1" ht="65.25" customHeight="1" outlineLevel="1">
      <c r="A8" s="18" t="s">
        <v>11</v>
      </c>
      <c r="B8" s="19">
        <f aca="true" t="shared" si="0" ref="B8:M8">SUM(B9+B15+B24+B31+B36+B40+B43+B46+B50+B53)</f>
        <v>95986625.47</v>
      </c>
      <c r="C8" s="19">
        <f t="shared" si="0"/>
        <v>24036892.02</v>
      </c>
      <c r="D8" s="19">
        <f t="shared" si="0"/>
        <v>43887664.82</v>
      </c>
      <c r="E8" s="19">
        <f t="shared" si="0"/>
        <v>28062068.630000003</v>
      </c>
      <c r="F8" s="19">
        <f t="shared" si="0"/>
        <v>92646916.34000002</v>
      </c>
      <c r="G8" s="19">
        <f t="shared" si="0"/>
        <v>18636468.26</v>
      </c>
      <c r="H8" s="19">
        <f t="shared" si="0"/>
        <v>45364045.05</v>
      </c>
      <c r="I8" s="19">
        <f t="shared" si="0"/>
        <v>28646403.03</v>
      </c>
      <c r="J8" s="19">
        <f t="shared" si="0"/>
        <v>-3339709.129999999</v>
      </c>
      <c r="K8" s="19">
        <f t="shared" si="0"/>
        <v>-5400423.759999998</v>
      </c>
      <c r="L8" s="19">
        <f t="shared" si="0"/>
        <v>1476380.2299999993</v>
      </c>
      <c r="M8" s="19">
        <f t="shared" si="0"/>
        <v>584334.4</v>
      </c>
      <c r="N8" s="20">
        <f>SUM(F8/B8)*100</f>
        <v>96.520651586982</v>
      </c>
    </row>
    <row r="9" spans="1:14" s="3" customFormat="1" ht="15" customHeight="1" outlineLevel="2">
      <c r="A9" s="18" t="s">
        <v>12</v>
      </c>
      <c r="B9" s="19">
        <f aca="true" t="shared" si="1" ref="B9:I9">SUM(B10)</f>
        <v>20937620.080000002</v>
      </c>
      <c r="C9" s="19">
        <f t="shared" si="1"/>
        <v>0</v>
      </c>
      <c r="D9" s="19">
        <f t="shared" si="1"/>
        <v>11542145.680000002</v>
      </c>
      <c r="E9" s="19">
        <f t="shared" si="1"/>
        <v>9395474.4</v>
      </c>
      <c r="F9" s="19">
        <f t="shared" si="1"/>
        <v>21778445.85</v>
      </c>
      <c r="G9" s="19">
        <f t="shared" si="1"/>
        <v>0</v>
      </c>
      <c r="H9" s="19">
        <f t="shared" si="1"/>
        <v>11666987.299999999</v>
      </c>
      <c r="I9" s="19">
        <f t="shared" si="1"/>
        <v>10111458.55</v>
      </c>
      <c r="J9" s="19">
        <f>SUM(J10)</f>
        <v>840825.7699999993</v>
      </c>
      <c r="K9" s="19">
        <f>SUM(K10)</f>
        <v>0</v>
      </c>
      <c r="L9" s="19">
        <f>SUM(L10)</f>
        <v>124841.61999999892</v>
      </c>
      <c r="M9" s="19">
        <f>SUM(M10)</f>
        <v>715984.1500000004</v>
      </c>
      <c r="N9" s="20">
        <f aca="true" t="shared" si="2" ref="N9:N111">SUM(F9/B9)*100</f>
        <v>104.0158612430033</v>
      </c>
    </row>
    <row r="10" spans="1:14" s="3" customFormat="1" ht="34.5" customHeight="1" outlineLevel="4">
      <c r="A10" s="21" t="s">
        <v>13</v>
      </c>
      <c r="B10" s="22">
        <f>SUM(B11:B14)</f>
        <v>20937620.080000002</v>
      </c>
      <c r="C10" s="22">
        <f>SUM(C11:C14)</f>
        <v>0</v>
      </c>
      <c r="D10" s="22">
        <f>SUM(D11:D14)</f>
        <v>11542145.680000002</v>
      </c>
      <c r="E10" s="22">
        <f>SUM(E11:E14)</f>
        <v>9395474.4</v>
      </c>
      <c r="F10" s="22">
        <f aca="true" t="shared" si="3" ref="F10:M10">SUM(F11:F14)</f>
        <v>21778445.85</v>
      </c>
      <c r="G10" s="22">
        <f t="shared" si="3"/>
        <v>0</v>
      </c>
      <c r="H10" s="22">
        <f t="shared" si="3"/>
        <v>11666987.299999999</v>
      </c>
      <c r="I10" s="22">
        <f t="shared" si="3"/>
        <v>10111458.55</v>
      </c>
      <c r="J10" s="22">
        <f t="shared" si="3"/>
        <v>840825.7699999993</v>
      </c>
      <c r="K10" s="22">
        <f t="shared" si="3"/>
        <v>0</v>
      </c>
      <c r="L10" s="22">
        <f t="shared" si="3"/>
        <v>124841.61999999892</v>
      </c>
      <c r="M10" s="22">
        <f t="shared" si="3"/>
        <v>715984.1500000004</v>
      </c>
      <c r="N10" s="23">
        <f t="shared" si="2"/>
        <v>104.0158612430033</v>
      </c>
    </row>
    <row r="11" spans="1:14" s="3" customFormat="1" ht="33" customHeight="1" outlineLevel="6">
      <c r="A11" s="21" t="s">
        <v>14</v>
      </c>
      <c r="B11" s="22">
        <f>SUM(C11:E11)</f>
        <v>9395474.4</v>
      </c>
      <c r="C11" s="22"/>
      <c r="D11" s="22"/>
      <c r="E11" s="22">
        <v>9395474.4</v>
      </c>
      <c r="F11" s="22">
        <f>SUM(G11:I11)</f>
        <v>10111458.55</v>
      </c>
      <c r="G11" s="22"/>
      <c r="H11" s="22"/>
      <c r="I11" s="22">
        <v>10111458.55</v>
      </c>
      <c r="J11" s="22">
        <f>SUM(K11:M11)</f>
        <v>715984.1500000004</v>
      </c>
      <c r="K11" s="22">
        <f aca="true" t="shared" si="4" ref="K11:M14">SUM(G11-C11)</f>
        <v>0</v>
      </c>
      <c r="L11" s="22">
        <f t="shared" si="4"/>
        <v>0</v>
      </c>
      <c r="M11" s="22">
        <f t="shared" si="4"/>
        <v>715984.1500000004</v>
      </c>
      <c r="N11" s="23">
        <f t="shared" si="2"/>
        <v>107.62052153534685</v>
      </c>
    </row>
    <row r="12" spans="1:14" s="3" customFormat="1" ht="161.25" customHeight="1" outlineLevel="6">
      <c r="A12" s="21" t="s">
        <v>15</v>
      </c>
      <c r="B12" s="22">
        <f>SUM(C12:E12)</f>
        <v>110476.82</v>
      </c>
      <c r="C12" s="22"/>
      <c r="D12" s="22">
        <v>110476.82</v>
      </c>
      <c r="E12" s="22"/>
      <c r="F12" s="22">
        <f>SUM(G12:I12)</f>
        <v>55684.4</v>
      </c>
      <c r="G12" s="22"/>
      <c r="H12" s="22">
        <v>55684.4</v>
      </c>
      <c r="I12" s="22"/>
      <c r="J12" s="22">
        <f>SUM(K12:M12)</f>
        <v>-54792.420000000006</v>
      </c>
      <c r="K12" s="22">
        <f t="shared" si="4"/>
        <v>0</v>
      </c>
      <c r="L12" s="22">
        <f t="shared" si="4"/>
        <v>-54792.420000000006</v>
      </c>
      <c r="M12" s="22">
        <f t="shared" si="4"/>
        <v>0</v>
      </c>
      <c r="N12" s="23">
        <f t="shared" si="2"/>
        <v>50.403695544459005</v>
      </c>
    </row>
    <row r="13" spans="1:14" s="3" customFormat="1" ht="108.75" customHeight="1" outlineLevel="6">
      <c r="A13" s="21" t="s">
        <v>16</v>
      </c>
      <c r="B13" s="22">
        <f>SUM(C13:E13)</f>
        <v>240875.89</v>
      </c>
      <c r="C13" s="22"/>
      <c r="D13" s="22">
        <v>240875.89</v>
      </c>
      <c r="E13" s="22"/>
      <c r="F13" s="22">
        <f>SUM(G13:I13)</f>
        <v>217961.55</v>
      </c>
      <c r="G13" s="22"/>
      <c r="H13" s="22">
        <v>217961.55</v>
      </c>
      <c r="I13" s="22"/>
      <c r="J13" s="22">
        <f>SUM(K13:M13)</f>
        <v>-22914.340000000026</v>
      </c>
      <c r="K13" s="22">
        <f t="shared" si="4"/>
        <v>0</v>
      </c>
      <c r="L13" s="22">
        <f t="shared" si="4"/>
        <v>-22914.340000000026</v>
      </c>
      <c r="M13" s="22">
        <f t="shared" si="4"/>
        <v>0</v>
      </c>
      <c r="N13" s="23">
        <f t="shared" si="2"/>
        <v>90.48707614531283</v>
      </c>
    </row>
    <row r="14" spans="1:14" s="3" customFormat="1" ht="204.75" customHeight="1" outlineLevel="6">
      <c r="A14" s="21" t="s">
        <v>17</v>
      </c>
      <c r="B14" s="22">
        <f>SUM(C14:E14)</f>
        <v>11190792.97</v>
      </c>
      <c r="C14" s="22"/>
      <c r="D14" s="22">
        <v>11190792.97</v>
      </c>
      <c r="E14" s="22"/>
      <c r="F14" s="22">
        <f>SUM(G14:I14)</f>
        <v>11393341.35</v>
      </c>
      <c r="G14" s="22"/>
      <c r="H14" s="22">
        <v>11393341.35</v>
      </c>
      <c r="I14" s="22"/>
      <c r="J14" s="22">
        <f>SUM(K14:M14)</f>
        <v>202548.37999999896</v>
      </c>
      <c r="K14" s="22">
        <f t="shared" si="4"/>
        <v>0</v>
      </c>
      <c r="L14" s="22">
        <f t="shared" si="4"/>
        <v>202548.37999999896</v>
      </c>
      <c r="M14" s="22">
        <f t="shared" si="4"/>
        <v>0</v>
      </c>
      <c r="N14" s="23">
        <f t="shared" si="2"/>
        <v>101.8099555638549</v>
      </c>
    </row>
    <row r="15" spans="1:14" s="3" customFormat="1" ht="18.75" customHeight="1" outlineLevel="2">
      <c r="A15" s="18" t="s">
        <v>18</v>
      </c>
      <c r="B15" s="19">
        <f>SUM(B16+B21)</f>
        <v>66130250.56999999</v>
      </c>
      <c r="C15" s="19">
        <f>SUM(C16+C21)</f>
        <v>24036892.02</v>
      </c>
      <c r="D15" s="19">
        <f>SUM(D16+D21)</f>
        <v>31536590.03</v>
      </c>
      <c r="E15" s="19">
        <f>SUM(E16+E21)</f>
        <v>10556768.52</v>
      </c>
      <c r="F15" s="19">
        <f aca="true" t="shared" si="5" ref="F15:M15">SUM(F16+F21)</f>
        <v>61555803.150000006</v>
      </c>
      <c r="G15" s="19">
        <f t="shared" si="5"/>
        <v>18636468.26</v>
      </c>
      <c r="H15" s="19">
        <f t="shared" si="5"/>
        <v>32911059.950000003</v>
      </c>
      <c r="I15" s="19">
        <f t="shared" si="5"/>
        <v>10008274.940000001</v>
      </c>
      <c r="J15" s="19">
        <f t="shared" si="5"/>
        <v>-4574447.419999998</v>
      </c>
      <c r="K15" s="19">
        <f t="shared" si="5"/>
        <v>-5400423.759999998</v>
      </c>
      <c r="L15" s="19">
        <f t="shared" si="5"/>
        <v>1374469.9200000002</v>
      </c>
      <c r="M15" s="19">
        <f t="shared" si="5"/>
        <v>-548493.5800000001</v>
      </c>
      <c r="N15" s="20">
        <f t="shared" si="2"/>
        <v>93.08267036557217</v>
      </c>
    </row>
    <row r="16" spans="1:14" s="3" customFormat="1" ht="30.75" customHeight="1" outlineLevel="4">
      <c r="A16" s="21" t="s">
        <v>19</v>
      </c>
      <c r="B16" s="22">
        <f>SUM(B17:B20)</f>
        <v>40239355.08</v>
      </c>
      <c r="C16" s="22">
        <f>SUM(C17:C20)</f>
        <v>0</v>
      </c>
      <c r="D16" s="22">
        <f>SUM(D17:D20)</f>
        <v>29727361.6</v>
      </c>
      <c r="E16" s="22">
        <f>SUM(E17:E20)</f>
        <v>10511993.48</v>
      </c>
      <c r="F16" s="22">
        <f aca="true" t="shared" si="6" ref="F16:M16">SUM(F17:F20)</f>
        <v>41443343.81</v>
      </c>
      <c r="G16" s="22">
        <f t="shared" si="6"/>
        <v>0</v>
      </c>
      <c r="H16" s="22">
        <f t="shared" si="6"/>
        <v>31508315.01</v>
      </c>
      <c r="I16" s="22">
        <f t="shared" si="6"/>
        <v>9935028.8</v>
      </c>
      <c r="J16" s="22">
        <f t="shared" si="6"/>
        <v>1203988.73</v>
      </c>
      <c r="K16" s="22">
        <f t="shared" si="6"/>
        <v>0</v>
      </c>
      <c r="L16" s="22">
        <f t="shared" si="6"/>
        <v>1780953.4100000001</v>
      </c>
      <c r="M16" s="22">
        <f t="shared" si="6"/>
        <v>-576964.68</v>
      </c>
      <c r="N16" s="23">
        <f t="shared" si="2"/>
        <v>102.99206766014602</v>
      </c>
    </row>
    <row r="17" spans="1:14" s="3" customFormat="1" ht="48.75" customHeight="1" outlineLevel="6">
      <c r="A17" s="21" t="s">
        <v>20</v>
      </c>
      <c r="B17" s="22">
        <f>SUM(C17:E17)</f>
        <v>9588725.88</v>
      </c>
      <c r="C17" s="22"/>
      <c r="D17" s="22"/>
      <c r="E17" s="22">
        <v>9588725.88</v>
      </c>
      <c r="F17" s="22">
        <f>SUM(G17:I17)</f>
        <v>9078427.8</v>
      </c>
      <c r="G17" s="22"/>
      <c r="H17" s="22"/>
      <c r="I17" s="22">
        <v>9078427.8</v>
      </c>
      <c r="J17" s="22">
        <f>SUM(K17:M17)</f>
        <v>-510298.0800000001</v>
      </c>
      <c r="K17" s="22">
        <f aca="true" t="shared" si="7" ref="K17:M20">SUM(G17-C17)</f>
        <v>0</v>
      </c>
      <c r="L17" s="22">
        <f t="shared" si="7"/>
        <v>0</v>
      </c>
      <c r="M17" s="22">
        <f t="shared" si="7"/>
        <v>-510298.0800000001</v>
      </c>
      <c r="N17" s="23">
        <f t="shared" si="2"/>
        <v>94.67814508010525</v>
      </c>
    </row>
    <row r="18" spans="1:14" s="3" customFormat="1" ht="48.75" customHeight="1" outlineLevel="6">
      <c r="A18" s="21" t="s">
        <v>21</v>
      </c>
      <c r="B18" s="22">
        <f>SUM(C18:E18)</f>
        <v>923267.6</v>
      </c>
      <c r="C18" s="22"/>
      <c r="D18" s="22"/>
      <c r="E18" s="22">
        <v>923267.6</v>
      </c>
      <c r="F18" s="22">
        <f>SUM(G18:I18)</f>
        <v>856601</v>
      </c>
      <c r="G18" s="22"/>
      <c r="H18" s="22"/>
      <c r="I18" s="22">
        <v>856601</v>
      </c>
      <c r="J18" s="22">
        <f>SUM(K18:M18)</f>
        <v>-66666.59999999998</v>
      </c>
      <c r="K18" s="22">
        <f t="shared" si="7"/>
        <v>0</v>
      </c>
      <c r="L18" s="22">
        <f t="shared" si="7"/>
        <v>0</v>
      </c>
      <c r="M18" s="22">
        <f t="shared" si="7"/>
        <v>-66666.59999999998</v>
      </c>
      <c r="N18" s="23">
        <f t="shared" si="2"/>
        <v>92.77927656077176</v>
      </c>
    </row>
    <row r="19" spans="1:14" s="3" customFormat="1" ht="129" customHeight="1" outlineLevel="6">
      <c r="A19" s="21" t="s">
        <v>22</v>
      </c>
      <c r="B19" s="22">
        <f>SUM(C19:E19)</f>
        <v>6411</v>
      </c>
      <c r="C19" s="22"/>
      <c r="D19" s="22">
        <v>6411</v>
      </c>
      <c r="E19" s="22"/>
      <c r="F19" s="22">
        <f>SUM(G19:I19)</f>
        <v>0</v>
      </c>
      <c r="G19" s="22"/>
      <c r="H19" s="22"/>
      <c r="I19" s="22"/>
      <c r="J19" s="22">
        <f>SUM(K19:M19)</f>
        <v>-6411</v>
      </c>
      <c r="K19" s="22">
        <f t="shared" si="7"/>
        <v>0</v>
      </c>
      <c r="L19" s="22">
        <f t="shared" si="7"/>
        <v>-6411</v>
      </c>
      <c r="M19" s="22">
        <f t="shared" si="7"/>
        <v>0</v>
      </c>
      <c r="N19" s="23">
        <f t="shared" si="2"/>
        <v>0</v>
      </c>
    </row>
    <row r="20" spans="1:14" s="3" customFormat="1" ht="224.25" customHeight="1" outlineLevel="6">
      <c r="A20" s="21" t="s">
        <v>23</v>
      </c>
      <c r="B20" s="22">
        <f>SUM(C20:E20)</f>
        <v>29720950.6</v>
      </c>
      <c r="C20" s="22"/>
      <c r="D20" s="22">
        <v>29720950.6</v>
      </c>
      <c r="E20" s="22"/>
      <c r="F20" s="22">
        <f>SUM(G20:I20)</f>
        <v>31508315.01</v>
      </c>
      <c r="G20" s="22"/>
      <c r="H20" s="22">
        <v>31508315.01</v>
      </c>
      <c r="I20" s="22"/>
      <c r="J20" s="22">
        <f>SUM(K20:M20)</f>
        <v>1787364.4100000001</v>
      </c>
      <c r="K20" s="22">
        <f t="shared" si="7"/>
        <v>0</v>
      </c>
      <c r="L20" s="22">
        <f t="shared" si="7"/>
        <v>1787364.4100000001</v>
      </c>
      <c r="M20" s="22">
        <f t="shared" si="7"/>
        <v>0</v>
      </c>
      <c r="N20" s="23">
        <f t="shared" si="2"/>
        <v>106.01381979350283</v>
      </c>
    </row>
    <row r="21" spans="1:14" s="3" customFormat="1" ht="28.5" customHeight="1" outlineLevel="4">
      <c r="A21" s="21" t="s">
        <v>24</v>
      </c>
      <c r="B21" s="22">
        <f>SUM(B22:B23)</f>
        <v>25890895.49</v>
      </c>
      <c r="C21" s="22">
        <f aca="true" t="shared" si="8" ref="C21:M21">SUM(C22:C23)</f>
        <v>24036892.02</v>
      </c>
      <c r="D21" s="22">
        <f t="shared" si="8"/>
        <v>1809228.43</v>
      </c>
      <c r="E21" s="22">
        <f t="shared" si="8"/>
        <v>44775.04</v>
      </c>
      <c r="F21" s="22">
        <f t="shared" si="8"/>
        <v>20112459.340000004</v>
      </c>
      <c r="G21" s="22">
        <f t="shared" si="8"/>
        <v>18636468.26</v>
      </c>
      <c r="H21" s="22">
        <f t="shared" si="8"/>
        <v>1402744.94</v>
      </c>
      <c r="I21" s="22">
        <f t="shared" si="8"/>
        <v>73246.14</v>
      </c>
      <c r="J21" s="22">
        <f t="shared" si="8"/>
        <v>-5778436.1499999985</v>
      </c>
      <c r="K21" s="22">
        <f t="shared" si="8"/>
        <v>-5400423.759999998</v>
      </c>
      <c r="L21" s="22">
        <f t="shared" si="8"/>
        <v>-406483.49</v>
      </c>
      <c r="M21" s="22">
        <f t="shared" si="8"/>
        <v>28471.1</v>
      </c>
      <c r="N21" s="23">
        <f t="shared" si="2"/>
        <v>77.68159022451798</v>
      </c>
    </row>
    <row r="22" spans="1:14" s="3" customFormat="1" ht="50.25" customHeight="1" outlineLevel="4">
      <c r="A22" s="21" t="s">
        <v>25</v>
      </c>
      <c r="B22" s="22">
        <f>SUM(C22:E22)</f>
        <v>26500</v>
      </c>
      <c r="C22" s="22"/>
      <c r="D22" s="22"/>
      <c r="E22" s="22">
        <v>26500</v>
      </c>
      <c r="F22" s="22">
        <f>SUM(G22:I22)</f>
        <v>42557</v>
      </c>
      <c r="G22" s="22"/>
      <c r="H22" s="22"/>
      <c r="I22" s="22">
        <v>42557</v>
      </c>
      <c r="J22" s="22">
        <f>SUM(K22:M22)</f>
        <v>16057</v>
      </c>
      <c r="K22" s="22">
        <f aca="true" t="shared" si="9" ref="K22:M23">SUM(G22-C22)</f>
        <v>0</v>
      </c>
      <c r="L22" s="22">
        <f t="shared" si="9"/>
        <v>0</v>
      </c>
      <c r="M22" s="22">
        <f t="shared" si="9"/>
        <v>16057</v>
      </c>
      <c r="N22" s="23">
        <f t="shared" si="2"/>
        <v>160.59245283018868</v>
      </c>
    </row>
    <row r="23" spans="1:14" s="3" customFormat="1" ht="50.25" customHeight="1" outlineLevel="4">
      <c r="A23" s="24" t="s">
        <v>26</v>
      </c>
      <c r="B23" s="22">
        <f>SUM(C23:E23)</f>
        <v>25864395.49</v>
      </c>
      <c r="C23" s="22">
        <v>24036892.02</v>
      </c>
      <c r="D23" s="22">
        <v>1809228.43</v>
      </c>
      <c r="E23" s="22">
        <v>18275.04</v>
      </c>
      <c r="F23" s="22">
        <f>SUM(G23:I23)</f>
        <v>20069902.340000004</v>
      </c>
      <c r="G23" s="22">
        <v>18636468.26</v>
      </c>
      <c r="H23" s="22">
        <v>1402744.94</v>
      </c>
      <c r="I23" s="22">
        <v>30689.14</v>
      </c>
      <c r="J23" s="22">
        <f>SUM(K23:M23)</f>
        <v>-5794493.1499999985</v>
      </c>
      <c r="K23" s="22">
        <f t="shared" si="9"/>
        <v>-5400423.759999998</v>
      </c>
      <c r="L23" s="22">
        <f t="shared" si="9"/>
        <v>-406483.49</v>
      </c>
      <c r="M23" s="22">
        <f t="shared" si="9"/>
        <v>12414.099999999999</v>
      </c>
      <c r="N23" s="23">
        <f>SUM(F23/B23)*100</f>
        <v>77.59664186916592</v>
      </c>
    </row>
    <row r="24" spans="1:14" s="3" customFormat="1" ht="34.5" customHeight="1" outlineLevel="2">
      <c r="A24" s="18" t="s">
        <v>27</v>
      </c>
      <c r="B24" s="19">
        <f>SUM(B25)</f>
        <v>3346106.0599999996</v>
      </c>
      <c r="C24" s="19">
        <f aca="true" t="shared" si="10" ref="C24:M24">SUM(C25)</f>
        <v>0</v>
      </c>
      <c r="D24" s="19">
        <f t="shared" si="10"/>
        <v>625133.45</v>
      </c>
      <c r="E24" s="19">
        <f t="shared" si="10"/>
        <v>2720972.61</v>
      </c>
      <c r="F24" s="19">
        <f>SUM(F25)</f>
        <v>3448559.0099999993</v>
      </c>
      <c r="G24" s="19">
        <f t="shared" si="10"/>
        <v>0</v>
      </c>
      <c r="H24" s="19">
        <f t="shared" si="10"/>
        <v>508797.80000000005</v>
      </c>
      <c r="I24" s="19">
        <f t="shared" si="10"/>
        <v>2939761.2099999995</v>
      </c>
      <c r="J24" s="19">
        <f>SUM(J25)</f>
        <v>102452.95000000003</v>
      </c>
      <c r="K24" s="19">
        <f t="shared" si="10"/>
        <v>0</v>
      </c>
      <c r="L24" s="19">
        <f t="shared" si="10"/>
        <v>-116335.64999999997</v>
      </c>
      <c r="M24" s="19">
        <f t="shared" si="10"/>
        <v>218788.6</v>
      </c>
      <c r="N24" s="20">
        <f t="shared" si="2"/>
        <v>103.06185602497011</v>
      </c>
    </row>
    <row r="25" spans="1:14" s="3" customFormat="1" ht="33.75" customHeight="1" outlineLevel="4">
      <c r="A25" s="21" t="s">
        <v>28</v>
      </c>
      <c r="B25" s="22">
        <f>SUM(B26:B30)</f>
        <v>3346106.0599999996</v>
      </c>
      <c r="C25" s="22">
        <f>SUM(C26:C30)</f>
        <v>0</v>
      </c>
      <c r="D25" s="22">
        <f>SUM(D26:D30)</f>
        <v>625133.45</v>
      </c>
      <c r="E25" s="22">
        <f>SUM(E26:E30)</f>
        <v>2720972.61</v>
      </c>
      <c r="F25" s="22">
        <f aca="true" t="shared" si="11" ref="F25:M25">SUM(F26:F30)</f>
        <v>3448559.0099999993</v>
      </c>
      <c r="G25" s="22">
        <f t="shared" si="11"/>
        <v>0</v>
      </c>
      <c r="H25" s="22">
        <f t="shared" si="11"/>
        <v>508797.80000000005</v>
      </c>
      <c r="I25" s="22">
        <f t="shared" si="11"/>
        <v>2939761.2099999995</v>
      </c>
      <c r="J25" s="22">
        <f t="shared" si="11"/>
        <v>102452.95000000003</v>
      </c>
      <c r="K25" s="22">
        <f t="shared" si="11"/>
        <v>0</v>
      </c>
      <c r="L25" s="22">
        <f t="shared" si="11"/>
        <v>-116335.64999999997</v>
      </c>
      <c r="M25" s="22">
        <f t="shared" si="11"/>
        <v>218788.6</v>
      </c>
      <c r="N25" s="23">
        <f t="shared" si="2"/>
        <v>103.06185602497011</v>
      </c>
    </row>
    <row r="26" spans="1:14" s="3" customFormat="1" ht="48" customHeight="1" outlineLevel="6">
      <c r="A26" s="21" t="s">
        <v>29</v>
      </c>
      <c r="B26" s="22">
        <f>SUM(C26:E26)</f>
        <v>2711241.57</v>
      </c>
      <c r="C26" s="22"/>
      <c r="D26" s="22"/>
      <c r="E26" s="22">
        <v>2711241.57</v>
      </c>
      <c r="F26" s="22">
        <f>SUM(G26:I26)</f>
        <v>2933625.82</v>
      </c>
      <c r="G26" s="22"/>
      <c r="H26" s="22"/>
      <c r="I26" s="22">
        <v>2933625.82</v>
      </c>
      <c r="J26" s="22">
        <f>SUM(K26:M26)</f>
        <v>222384.25</v>
      </c>
      <c r="K26" s="22">
        <f aca="true" t="shared" si="12" ref="K26:M30">SUM(G26-C26)</f>
        <v>0</v>
      </c>
      <c r="L26" s="22">
        <f t="shared" si="12"/>
        <v>0</v>
      </c>
      <c r="M26" s="22">
        <f t="shared" si="12"/>
        <v>222384.25</v>
      </c>
      <c r="N26" s="23">
        <f t="shared" si="2"/>
        <v>108.20230305040654</v>
      </c>
    </row>
    <row r="27" spans="1:14" s="3" customFormat="1" ht="110.25" customHeight="1" outlineLevel="6">
      <c r="A27" s="21" t="s">
        <v>30</v>
      </c>
      <c r="B27" s="22">
        <f>SUM(C27:E27)</f>
        <v>408606.05</v>
      </c>
      <c r="C27" s="22"/>
      <c r="D27" s="22">
        <v>408606.05</v>
      </c>
      <c r="E27" s="22"/>
      <c r="F27" s="22">
        <f>SUM(G27:I27)</f>
        <v>188604.73</v>
      </c>
      <c r="G27" s="22"/>
      <c r="H27" s="22">
        <v>188604.73</v>
      </c>
      <c r="I27" s="22"/>
      <c r="J27" s="22">
        <f>SUM(K27:M27)</f>
        <v>-220001.31999999998</v>
      </c>
      <c r="K27" s="22">
        <f t="shared" si="12"/>
        <v>0</v>
      </c>
      <c r="L27" s="22">
        <f t="shared" si="12"/>
        <v>-220001.31999999998</v>
      </c>
      <c r="M27" s="22">
        <f t="shared" si="12"/>
        <v>0</v>
      </c>
      <c r="N27" s="23">
        <f t="shared" si="2"/>
        <v>46.15808552027069</v>
      </c>
    </row>
    <row r="28" spans="1:14" s="3" customFormat="1" ht="114" customHeight="1" outlineLevel="6">
      <c r="A28" s="21" t="s">
        <v>31</v>
      </c>
      <c r="B28" s="22">
        <f>SUM(C28:E28)</f>
        <v>216527.4</v>
      </c>
      <c r="C28" s="22"/>
      <c r="D28" s="22">
        <v>216527.4</v>
      </c>
      <c r="E28" s="22"/>
      <c r="F28" s="22">
        <f>SUM(G28:I28)</f>
        <v>320193.07</v>
      </c>
      <c r="G28" s="22"/>
      <c r="H28" s="22">
        <v>320193.07</v>
      </c>
      <c r="I28" s="22"/>
      <c r="J28" s="22">
        <f>SUM(K28:M28)</f>
        <v>103665.67000000001</v>
      </c>
      <c r="K28" s="22">
        <f t="shared" si="12"/>
        <v>0</v>
      </c>
      <c r="L28" s="22">
        <f t="shared" si="12"/>
        <v>103665.67000000001</v>
      </c>
      <c r="M28" s="22">
        <f t="shared" si="12"/>
        <v>0</v>
      </c>
      <c r="N28" s="23">
        <f t="shared" si="2"/>
        <v>147.87646736625481</v>
      </c>
    </row>
    <row r="29" spans="1:14" s="3" customFormat="1" ht="95.25" customHeight="1" outlineLevel="6">
      <c r="A29" s="25" t="s">
        <v>32</v>
      </c>
      <c r="B29" s="22">
        <f>SUM(C29:E29)</f>
        <v>5405.54</v>
      </c>
      <c r="C29" s="22"/>
      <c r="D29" s="22"/>
      <c r="E29" s="22">
        <v>5405.54</v>
      </c>
      <c r="F29" s="22">
        <f>SUM(G29:I29)</f>
        <v>2903.3</v>
      </c>
      <c r="G29" s="22"/>
      <c r="H29" s="22"/>
      <c r="I29" s="22">
        <v>2903.3</v>
      </c>
      <c r="J29" s="22">
        <f>SUM(K29:M29)</f>
        <v>-2502.24</v>
      </c>
      <c r="K29" s="22">
        <f t="shared" si="12"/>
        <v>0</v>
      </c>
      <c r="L29" s="22">
        <f t="shared" si="12"/>
        <v>0</v>
      </c>
      <c r="M29" s="22">
        <f t="shared" si="12"/>
        <v>-2502.24</v>
      </c>
      <c r="N29" s="23">
        <f t="shared" si="2"/>
        <v>53.70971262815556</v>
      </c>
    </row>
    <row r="30" spans="1:14" s="3" customFormat="1" ht="90.75" customHeight="1" outlineLevel="6">
      <c r="A30" s="25" t="s">
        <v>33</v>
      </c>
      <c r="B30" s="22">
        <f>SUM(C30:E30)</f>
        <v>4325.5</v>
      </c>
      <c r="C30" s="22"/>
      <c r="D30" s="22"/>
      <c r="E30" s="22">
        <v>4325.5</v>
      </c>
      <c r="F30" s="22">
        <f>SUM(G30:I30)</f>
        <v>3232.09</v>
      </c>
      <c r="G30" s="22"/>
      <c r="H30" s="22"/>
      <c r="I30" s="22">
        <v>3232.09</v>
      </c>
      <c r="J30" s="22">
        <f>SUM(K30:M30)</f>
        <v>-1093.4099999999999</v>
      </c>
      <c r="K30" s="22">
        <f t="shared" si="12"/>
        <v>0</v>
      </c>
      <c r="L30" s="22">
        <f t="shared" si="12"/>
        <v>0</v>
      </c>
      <c r="M30" s="22">
        <f t="shared" si="12"/>
        <v>-1093.4099999999999</v>
      </c>
      <c r="N30" s="23">
        <f t="shared" si="2"/>
        <v>74.7217662697954</v>
      </c>
    </row>
    <row r="31" spans="1:14" s="3" customFormat="1" ht="32.25" customHeight="1" outlineLevel="2">
      <c r="A31" s="18" t="s">
        <v>34</v>
      </c>
      <c r="B31" s="19">
        <f aca="true" t="shared" si="13" ref="B31:I31">SUM(B32)</f>
        <v>726340.73</v>
      </c>
      <c r="C31" s="19">
        <f t="shared" si="13"/>
        <v>0</v>
      </c>
      <c r="D31" s="19">
        <f t="shared" si="13"/>
        <v>183795.66</v>
      </c>
      <c r="E31" s="19">
        <f t="shared" si="13"/>
        <v>542545.0700000001</v>
      </c>
      <c r="F31" s="19">
        <f t="shared" si="13"/>
        <v>736178.54</v>
      </c>
      <c r="G31" s="19">
        <f t="shared" si="13"/>
        <v>0</v>
      </c>
      <c r="H31" s="19">
        <f t="shared" si="13"/>
        <v>277200</v>
      </c>
      <c r="I31" s="19">
        <f t="shared" si="13"/>
        <v>458978.54000000004</v>
      </c>
      <c r="J31" s="19">
        <f>SUM(J32)</f>
        <v>9837.809999999998</v>
      </c>
      <c r="K31" s="19">
        <f>SUM(K32)</f>
        <v>0</v>
      </c>
      <c r="L31" s="19">
        <f>SUM(L32)</f>
        <v>93404.34</v>
      </c>
      <c r="M31" s="19">
        <f>SUM(M32)</f>
        <v>-83566.53000000003</v>
      </c>
      <c r="N31" s="20">
        <f t="shared" si="2"/>
        <v>101.35443457783238</v>
      </c>
    </row>
    <row r="32" spans="1:14" s="3" customFormat="1" ht="33" customHeight="1" outlineLevel="4">
      <c r="A32" s="21" t="s">
        <v>35</v>
      </c>
      <c r="B32" s="22">
        <f>SUM(B33:B35)</f>
        <v>726340.73</v>
      </c>
      <c r="C32" s="22">
        <f aca="true" t="shared" si="14" ref="C32:M32">SUM(C33:C35)</f>
        <v>0</v>
      </c>
      <c r="D32" s="22">
        <f t="shared" si="14"/>
        <v>183795.66</v>
      </c>
      <c r="E32" s="22">
        <f t="shared" si="14"/>
        <v>542545.0700000001</v>
      </c>
      <c r="F32" s="22">
        <f t="shared" si="14"/>
        <v>736178.54</v>
      </c>
      <c r="G32" s="22">
        <f t="shared" si="14"/>
        <v>0</v>
      </c>
      <c r="H32" s="22">
        <f t="shared" si="14"/>
        <v>277200</v>
      </c>
      <c r="I32" s="22">
        <f t="shared" si="14"/>
        <v>458978.54000000004</v>
      </c>
      <c r="J32" s="22">
        <f t="shared" si="14"/>
        <v>9837.809999999998</v>
      </c>
      <c r="K32" s="22">
        <f t="shared" si="14"/>
        <v>0</v>
      </c>
      <c r="L32" s="22">
        <f t="shared" si="14"/>
        <v>93404.34</v>
      </c>
      <c r="M32" s="22">
        <f t="shared" si="14"/>
        <v>-83566.53000000003</v>
      </c>
      <c r="N32" s="23">
        <f t="shared" si="2"/>
        <v>101.35443457783238</v>
      </c>
    </row>
    <row r="33" spans="1:14" s="3" customFormat="1" ht="33.75" customHeight="1" outlineLevel="6">
      <c r="A33" s="21" t="s">
        <v>36</v>
      </c>
      <c r="B33" s="22">
        <f>SUM(C33:E33)</f>
        <v>225070.73</v>
      </c>
      <c r="C33" s="22"/>
      <c r="D33" s="22"/>
      <c r="E33" s="22">
        <v>225070.73</v>
      </c>
      <c r="F33" s="22">
        <f>SUM(G33:I33)</f>
        <v>258008.54</v>
      </c>
      <c r="G33" s="22"/>
      <c r="H33" s="22"/>
      <c r="I33" s="22">
        <v>258008.54</v>
      </c>
      <c r="J33" s="22">
        <f>SUM(K33:M33)</f>
        <v>32937.81</v>
      </c>
      <c r="K33" s="22">
        <f aca="true" t="shared" si="15" ref="K33:M35">SUM(G33-C33)</f>
        <v>0</v>
      </c>
      <c r="L33" s="22">
        <f t="shared" si="15"/>
        <v>0</v>
      </c>
      <c r="M33" s="22">
        <f t="shared" si="15"/>
        <v>32937.81</v>
      </c>
      <c r="N33" s="23">
        <f t="shared" si="2"/>
        <v>114.63442625347152</v>
      </c>
    </row>
    <row r="34" spans="1:14" s="3" customFormat="1" ht="66" customHeight="1" outlineLevel="6">
      <c r="A34" s="24" t="s">
        <v>37</v>
      </c>
      <c r="B34" s="22">
        <f>SUM(C34:E34)</f>
        <v>23100</v>
      </c>
      <c r="C34" s="22"/>
      <c r="D34" s="22">
        <v>23100</v>
      </c>
      <c r="E34" s="22"/>
      <c r="F34" s="22">
        <f>SUM(G34:I34)</f>
        <v>0</v>
      </c>
      <c r="G34" s="22"/>
      <c r="H34" s="22"/>
      <c r="I34" s="22"/>
      <c r="J34" s="22">
        <f>SUM(K34:M34)</f>
        <v>-23100</v>
      </c>
      <c r="K34" s="22">
        <f>SUM(G34-C34)</f>
        <v>0</v>
      </c>
      <c r="L34" s="22">
        <f>SUM(H34-D34)</f>
        <v>-23100</v>
      </c>
      <c r="M34" s="22">
        <f>SUM(I34-E34)</f>
        <v>0</v>
      </c>
      <c r="N34" s="23">
        <f>SUM(F34/B34)*100</f>
        <v>0</v>
      </c>
    </row>
    <row r="35" spans="1:14" s="3" customFormat="1" ht="60.75" customHeight="1" outlineLevel="6">
      <c r="A35" s="24" t="s">
        <v>38</v>
      </c>
      <c r="B35" s="22">
        <f>SUM(C35:E35)</f>
        <v>478170</v>
      </c>
      <c r="C35" s="22"/>
      <c r="D35" s="22">
        <v>160695.66</v>
      </c>
      <c r="E35" s="22">
        <v>317474.34</v>
      </c>
      <c r="F35" s="22">
        <f>SUM(G35:I35)</f>
        <v>478170</v>
      </c>
      <c r="G35" s="22"/>
      <c r="H35" s="22">
        <v>277200</v>
      </c>
      <c r="I35" s="22">
        <v>200970</v>
      </c>
      <c r="J35" s="22">
        <f>SUM(K35:M35)</f>
        <v>0</v>
      </c>
      <c r="K35" s="22">
        <f t="shared" si="15"/>
        <v>0</v>
      </c>
      <c r="L35" s="22">
        <f t="shared" si="15"/>
        <v>116504.34</v>
      </c>
      <c r="M35" s="22">
        <f t="shared" si="15"/>
        <v>-116504.34000000003</v>
      </c>
      <c r="N35" s="23">
        <f>SUM(F35/B35)*100</f>
        <v>100</v>
      </c>
    </row>
    <row r="36" spans="1:14" s="3" customFormat="1" ht="79.5" customHeight="1" outlineLevel="2">
      <c r="A36" s="18" t="s">
        <v>39</v>
      </c>
      <c r="B36" s="19">
        <f>SUM(B37)</f>
        <v>625343</v>
      </c>
      <c r="C36" s="19">
        <f aca="true" t="shared" si="16" ref="C36:M36">SUM(C37)</f>
        <v>0</v>
      </c>
      <c r="D36" s="19">
        <f t="shared" si="16"/>
        <v>0</v>
      </c>
      <c r="E36" s="19">
        <f t="shared" si="16"/>
        <v>625343</v>
      </c>
      <c r="F36" s="19">
        <f>SUM(F37)</f>
        <v>436995.17</v>
      </c>
      <c r="G36" s="19">
        <f t="shared" si="16"/>
        <v>0</v>
      </c>
      <c r="H36" s="19">
        <f t="shared" si="16"/>
        <v>0</v>
      </c>
      <c r="I36" s="19">
        <f t="shared" si="16"/>
        <v>436995.17</v>
      </c>
      <c r="J36" s="19">
        <f>SUM(J37)</f>
        <v>-188347.83000000002</v>
      </c>
      <c r="K36" s="19">
        <f t="shared" si="16"/>
        <v>0</v>
      </c>
      <c r="L36" s="19">
        <f t="shared" si="16"/>
        <v>0</v>
      </c>
      <c r="M36" s="19">
        <f t="shared" si="16"/>
        <v>-188347.83000000002</v>
      </c>
      <c r="N36" s="20">
        <f t="shared" si="2"/>
        <v>69.88087657493567</v>
      </c>
    </row>
    <row r="37" spans="1:14" s="3" customFormat="1" ht="51" customHeight="1" outlineLevel="4">
      <c r="A37" s="21" t="s">
        <v>40</v>
      </c>
      <c r="B37" s="22">
        <f>SUM(B38+B39)</f>
        <v>625343</v>
      </c>
      <c r="C37" s="22">
        <f>SUM(C38+C39)</f>
        <v>0</v>
      </c>
      <c r="D37" s="22">
        <f>SUM(D38+D39)</f>
        <v>0</v>
      </c>
      <c r="E37" s="22">
        <f>SUM(E38+E39)</f>
        <v>625343</v>
      </c>
      <c r="F37" s="22">
        <f aca="true" t="shared" si="17" ref="F37:M37">SUM(F38+F39)</f>
        <v>436995.17</v>
      </c>
      <c r="G37" s="22">
        <f t="shared" si="17"/>
        <v>0</v>
      </c>
      <c r="H37" s="22">
        <f t="shared" si="17"/>
        <v>0</v>
      </c>
      <c r="I37" s="22">
        <f t="shared" si="17"/>
        <v>436995.17</v>
      </c>
      <c r="J37" s="22">
        <f t="shared" si="17"/>
        <v>-188347.83000000002</v>
      </c>
      <c r="K37" s="22">
        <f t="shared" si="17"/>
        <v>0</v>
      </c>
      <c r="L37" s="22">
        <f t="shared" si="17"/>
        <v>0</v>
      </c>
      <c r="M37" s="22">
        <f t="shared" si="17"/>
        <v>-188347.83000000002</v>
      </c>
      <c r="N37" s="23">
        <f t="shared" si="2"/>
        <v>69.88087657493567</v>
      </c>
    </row>
    <row r="38" spans="1:14" s="3" customFormat="1" ht="46.5" customHeight="1" outlineLevel="6">
      <c r="A38" s="21" t="s">
        <v>41</v>
      </c>
      <c r="B38" s="22">
        <f>SUM(C38:E38)</f>
        <v>412144.92</v>
      </c>
      <c r="C38" s="22"/>
      <c r="D38" s="22"/>
      <c r="E38" s="22">
        <v>412144.92</v>
      </c>
      <c r="F38" s="22">
        <f>SUM(G38:I38)</f>
        <v>355154.47</v>
      </c>
      <c r="G38" s="22"/>
      <c r="H38" s="22"/>
      <c r="I38" s="22">
        <v>355154.47</v>
      </c>
      <c r="J38" s="22">
        <f>SUM(K38:M38)</f>
        <v>-56990.45000000001</v>
      </c>
      <c r="K38" s="22">
        <f aca="true" t="shared" si="18" ref="K38:M39">SUM(G38-C38)</f>
        <v>0</v>
      </c>
      <c r="L38" s="22">
        <f t="shared" si="18"/>
        <v>0</v>
      </c>
      <c r="M38" s="22">
        <f t="shared" si="18"/>
        <v>-56990.45000000001</v>
      </c>
      <c r="N38" s="23">
        <f t="shared" si="2"/>
        <v>86.1722303892524</v>
      </c>
    </row>
    <row r="39" spans="1:14" s="3" customFormat="1" ht="46.5" customHeight="1" outlineLevel="6">
      <c r="A39" s="21" t="s">
        <v>42</v>
      </c>
      <c r="B39" s="22">
        <f>SUM(C39:E39)</f>
        <v>213198.08</v>
      </c>
      <c r="C39" s="22"/>
      <c r="D39" s="22"/>
      <c r="E39" s="22">
        <v>213198.08</v>
      </c>
      <c r="F39" s="22">
        <f>SUM(G39:I39)</f>
        <v>81840.7</v>
      </c>
      <c r="G39" s="22"/>
      <c r="H39" s="22"/>
      <c r="I39" s="22">
        <v>81840.7</v>
      </c>
      <c r="J39" s="22">
        <f>SUM(K39:M39)</f>
        <v>-131357.38</v>
      </c>
      <c r="K39" s="22">
        <f t="shared" si="18"/>
        <v>0</v>
      </c>
      <c r="L39" s="22">
        <f t="shared" si="18"/>
        <v>0</v>
      </c>
      <c r="M39" s="22">
        <f t="shared" si="18"/>
        <v>-131357.38</v>
      </c>
      <c r="N39" s="23">
        <f t="shared" si="2"/>
        <v>38.38716558798278</v>
      </c>
    </row>
    <row r="40" spans="1:14" s="3" customFormat="1" ht="46.5" customHeight="1" outlineLevel="6">
      <c r="A40" s="18" t="s">
        <v>43</v>
      </c>
      <c r="B40" s="19">
        <f aca="true" t="shared" si="19" ref="B40:M40">SUM(B41)</f>
        <v>29476.82</v>
      </c>
      <c r="C40" s="19">
        <f t="shared" si="19"/>
        <v>0</v>
      </c>
      <c r="D40" s="19">
        <f t="shared" si="19"/>
        <v>0</v>
      </c>
      <c r="E40" s="19">
        <f t="shared" si="19"/>
        <v>29476.82</v>
      </c>
      <c r="F40" s="19">
        <f t="shared" si="19"/>
        <v>23130.37</v>
      </c>
      <c r="G40" s="19">
        <f t="shared" si="19"/>
        <v>0</v>
      </c>
      <c r="H40" s="19">
        <f t="shared" si="19"/>
        <v>0</v>
      </c>
      <c r="I40" s="19">
        <f t="shared" si="19"/>
        <v>23130.37</v>
      </c>
      <c r="J40" s="19">
        <f t="shared" si="19"/>
        <v>-6346.450000000001</v>
      </c>
      <c r="K40" s="19">
        <f t="shared" si="19"/>
        <v>0</v>
      </c>
      <c r="L40" s="19">
        <f t="shared" si="19"/>
        <v>0</v>
      </c>
      <c r="M40" s="19">
        <f t="shared" si="19"/>
        <v>-6346.450000000001</v>
      </c>
      <c r="N40" s="20">
        <f t="shared" si="2"/>
        <v>78.46969245664899</v>
      </c>
    </row>
    <row r="41" spans="1:14" s="3" customFormat="1" ht="46.5" customHeight="1" outlineLevel="6">
      <c r="A41" s="21" t="s">
        <v>44</v>
      </c>
      <c r="B41" s="22">
        <f aca="true" t="shared" si="20" ref="B41:M41">SUM(B42)</f>
        <v>29476.82</v>
      </c>
      <c r="C41" s="22">
        <f t="shared" si="20"/>
        <v>0</v>
      </c>
      <c r="D41" s="22">
        <f t="shared" si="20"/>
        <v>0</v>
      </c>
      <c r="E41" s="22">
        <f t="shared" si="20"/>
        <v>29476.82</v>
      </c>
      <c r="F41" s="22">
        <f t="shared" si="20"/>
        <v>23130.37</v>
      </c>
      <c r="G41" s="22">
        <f t="shared" si="20"/>
        <v>0</v>
      </c>
      <c r="H41" s="22">
        <f t="shared" si="20"/>
        <v>0</v>
      </c>
      <c r="I41" s="22">
        <f t="shared" si="20"/>
        <v>23130.37</v>
      </c>
      <c r="J41" s="22">
        <f t="shared" si="20"/>
        <v>-6346.450000000001</v>
      </c>
      <c r="K41" s="22">
        <f t="shared" si="20"/>
        <v>0</v>
      </c>
      <c r="L41" s="22">
        <f t="shared" si="20"/>
        <v>0</v>
      </c>
      <c r="M41" s="22">
        <f t="shared" si="20"/>
        <v>-6346.450000000001</v>
      </c>
      <c r="N41" s="23">
        <f t="shared" si="2"/>
        <v>78.46969245664899</v>
      </c>
    </row>
    <row r="42" spans="1:14" s="3" customFormat="1" ht="36" customHeight="1" outlineLevel="6">
      <c r="A42" s="21" t="s">
        <v>45</v>
      </c>
      <c r="B42" s="22">
        <f>SUM(C42:E42)</f>
        <v>29476.82</v>
      </c>
      <c r="C42" s="22"/>
      <c r="D42" s="22"/>
      <c r="E42" s="22">
        <v>29476.82</v>
      </c>
      <c r="F42" s="22">
        <f>SUM(G42:I42)</f>
        <v>23130.37</v>
      </c>
      <c r="G42" s="22"/>
      <c r="H42" s="22"/>
      <c r="I42" s="22">
        <v>23130.37</v>
      </c>
      <c r="J42" s="22">
        <f>SUM(K42:M42)</f>
        <v>-6346.450000000001</v>
      </c>
      <c r="K42" s="22">
        <f>SUM(G42-C42)</f>
        <v>0</v>
      </c>
      <c r="L42" s="22">
        <f>SUM(H42-D42)</f>
        <v>0</v>
      </c>
      <c r="M42" s="22">
        <f>SUM(I42-E42)</f>
        <v>-6346.450000000001</v>
      </c>
      <c r="N42" s="23">
        <f t="shared" si="2"/>
        <v>78.46969245664899</v>
      </c>
    </row>
    <row r="43" spans="1:14" s="3" customFormat="1" ht="22.5" customHeight="1" outlineLevel="6">
      <c r="A43" s="26" t="s">
        <v>46</v>
      </c>
      <c r="B43" s="19">
        <f>SUM(B44)</f>
        <v>10000</v>
      </c>
      <c r="C43" s="19">
        <f aca="true" t="shared" si="21" ref="C43:M44">SUM(C44)</f>
        <v>0</v>
      </c>
      <c r="D43" s="19">
        <f t="shared" si="21"/>
        <v>0</v>
      </c>
      <c r="E43" s="19">
        <f t="shared" si="21"/>
        <v>10000</v>
      </c>
      <c r="F43" s="19">
        <f t="shared" si="21"/>
        <v>7000</v>
      </c>
      <c r="G43" s="19">
        <f t="shared" si="21"/>
        <v>0</v>
      </c>
      <c r="H43" s="19">
        <f t="shared" si="21"/>
        <v>0</v>
      </c>
      <c r="I43" s="19">
        <f t="shared" si="21"/>
        <v>7000</v>
      </c>
      <c r="J43" s="19">
        <f t="shared" si="21"/>
        <v>-3000</v>
      </c>
      <c r="K43" s="19">
        <f t="shared" si="21"/>
        <v>0</v>
      </c>
      <c r="L43" s="19">
        <f t="shared" si="21"/>
        <v>0</v>
      </c>
      <c r="M43" s="19">
        <f t="shared" si="21"/>
        <v>-3000</v>
      </c>
      <c r="N43" s="20">
        <f t="shared" si="2"/>
        <v>70</v>
      </c>
    </row>
    <row r="44" spans="1:14" s="3" customFormat="1" ht="36" customHeight="1" outlineLevel="6">
      <c r="A44" s="24" t="s">
        <v>47</v>
      </c>
      <c r="B44" s="22">
        <f>SUM(B45)</f>
        <v>10000</v>
      </c>
      <c r="C44" s="22">
        <f aca="true" t="shared" si="22" ref="C44:I44">SUM(C45)</f>
        <v>0</v>
      </c>
      <c r="D44" s="22">
        <f t="shared" si="22"/>
        <v>0</v>
      </c>
      <c r="E44" s="22">
        <f t="shared" si="22"/>
        <v>10000</v>
      </c>
      <c r="F44" s="22">
        <f t="shared" si="22"/>
        <v>7000</v>
      </c>
      <c r="G44" s="22">
        <f t="shared" si="22"/>
        <v>0</v>
      </c>
      <c r="H44" s="22">
        <f t="shared" si="22"/>
        <v>0</v>
      </c>
      <c r="I44" s="22">
        <f t="shared" si="22"/>
        <v>7000</v>
      </c>
      <c r="J44" s="22">
        <f t="shared" si="21"/>
        <v>-3000</v>
      </c>
      <c r="K44" s="22">
        <f t="shared" si="21"/>
        <v>0</v>
      </c>
      <c r="L44" s="22">
        <f t="shared" si="21"/>
        <v>0</v>
      </c>
      <c r="M44" s="22">
        <f t="shared" si="21"/>
        <v>-3000</v>
      </c>
      <c r="N44" s="23">
        <f t="shared" si="2"/>
        <v>70</v>
      </c>
    </row>
    <row r="45" spans="1:14" s="3" customFormat="1" ht="36" customHeight="1" outlineLevel="6">
      <c r="A45" s="24" t="s">
        <v>48</v>
      </c>
      <c r="B45" s="22">
        <f>SUM(C45:E45)</f>
        <v>10000</v>
      </c>
      <c r="C45" s="22"/>
      <c r="D45" s="22"/>
      <c r="E45" s="22">
        <v>10000</v>
      </c>
      <c r="F45" s="22">
        <f>SUM(G45:I45)</f>
        <v>7000</v>
      </c>
      <c r="G45" s="22"/>
      <c r="H45" s="22"/>
      <c r="I45" s="22">
        <v>7000</v>
      </c>
      <c r="J45" s="22">
        <f>SUM(K45:M45)</f>
        <v>-3000</v>
      </c>
      <c r="K45" s="22">
        <f>SUM(G45-C45)</f>
        <v>0</v>
      </c>
      <c r="L45" s="22">
        <f>SUM(H45-D45)</f>
        <v>0</v>
      </c>
      <c r="M45" s="22">
        <f>SUM(I45-E45)</f>
        <v>-3000</v>
      </c>
      <c r="N45" s="23">
        <f t="shared" si="2"/>
        <v>70</v>
      </c>
    </row>
    <row r="46" spans="1:14" s="3" customFormat="1" ht="62.25" customHeight="1" outlineLevel="2">
      <c r="A46" s="18" t="s">
        <v>49</v>
      </c>
      <c r="B46" s="19">
        <f aca="true" t="shared" si="23" ref="B46:I46">SUM(B47)</f>
        <v>2895119.7</v>
      </c>
      <c r="C46" s="19">
        <f t="shared" si="23"/>
        <v>0</v>
      </c>
      <c r="D46" s="19">
        <f t="shared" si="23"/>
        <v>0</v>
      </c>
      <c r="E46" s="19">
        <f t="shared" si="23"/>
        <v>2895119.7</v>
      </c>
      <c r="F46" s="19">
        <f t="shared" si="23"/>
        <v>3185888.8499999996</v>
      </c>
      <c r="G46" s="19">
        <f t="shared" si="23"/>
        <v>0</v>
      </c>
      <c r="H46" s="19">
        <f t="shared" si="23"/>
        <v>0</v>
      </c>
      <c r="I46" s="19">
        <f t="shared" si="23"/>
        <v>3185888.8499999996</v>
      </c>
      <c r="J46" s="19">
        <f>SUM(J47)</f>
        <v>290769.1499999999</v>
      </c>
      <c r="K46" s="19">
        <f>SUM(K47)</f>
        <v>0</v>
      </c>
      <c r="L46" s="19">
        <f>SUM(L47)</f>
        <v>0</v>
      </c>
      <c r="M46" s="19">
        <f>SUM(M47)</f>
        <v>290769.1499999999</v>
      </c>
      <c r="N46" s="20">
        <f t="shared" si="2"/>
        <v>110.04342411127249</v>
      </c>
    </row>
    <row r="47" spans="1:14" s="3" customFormat="1" ht="66" customHeight="1" outlineLevel="4">
      <c r="A47" s="21" t="s">
        <v>50</v>
      </c>
      <c r="B47" s="22">
        <f>SUM(B48:B49)</f>
        <v>2895119.7</v>
      </c>
      <c r="C47" s="22">
        <f>SUM(C48:C49)</f>
        <v>0</v>
      </c>
      <c r="D47" s="22">
        <f>SUM(D48:D49)</f>
        <v>0</v>
      </c>
      <c r="E47" s="22">
        <f>SUM(E48:E49)</f>
        <v>2895119.7</v>
      </c>
      <c r="F47" s="22">
        <f aca="true" t="shared" si="24" ref="F47:M47">SUM(F48:F49)</f>
        <v>3185888.8499999996</v>
      </c>
      <c r="G47" s="22">
        <f t="shared" si="24"/>
        <v>0</v>
      </c>
      <c r="H47" s="22">
        <f t="shared" si="24"/>
        <v>0</v>
      </c>
      <c r="I47" s="22">
        <f t="shared" si="24"/>
        <v>3185888.8499999996</v>
      </c>
      <c r="J47" s="22">
        <f t="shared" si="24"/>
        <v>290769.1499999999</v>
      </c>
      <c r="K47" s="22">
        <f t="shared" si="24"/>
        <v>0</v>
      </c>
      <c r="L47" s="22">
        <f t="shared" si="24"/>
        <v>0</v>
      </c>
      <c r="M47" s="22">
        <f t="shared" si="24"/>
        <v>290769.1499999999</v>
      </c>
      <c r="N47" s="23">
        <f t="shared" si="2"/>
        <v>110.04342411127249</v>
      </c>
    </row>
    <row r="48" spans="1:14" s="3" customFormat="1" ht="50.25" customHeight="1" outlineLevel="6">
      <c r="A48" s="21" t="s">
        <v>51</v>
      </c>
      <c r="B48" s="22">
        <f>SUM(C48:E48)</f>
        <v>649685.45</v>
      </c>
      <c r="C48" s="22"/>
      <c r="D48" s="22"/>
      <c r="E48" s="22">
        <v>649685.45</v>
      </c>
      <c r="F48" s="22">
        <f>SUM(G48:I48)</f>
        <v>861080.47</v>
      </c>
      <c r="G48" s="22"/>
      <c r="H48" s="22"/>
      <c r="I48" s="22">
        <v>861080.47</v>
      </c>
      <c r="J48" s="22">
        <f>SUM(K48:M48)</f>
        <v>211395.02000000002</v>
      </c>
      <c r="K48" s="22">
        <f aca="true" t="shared" si="25" ref="K48:M49">SUM(G48-C48)</f>
        <v>0</v>
      </c>
      <c r="L48" s="22">
        <f t="shared" si="25"/>
        <v>0</v>
      </c>
      <c r="M48" s="22">
        <f t="shared" si="25"/>
        <v>211395.02000000002</v>
      </c>
      <c r="N48" s="23">
        <f t="shared" si="2"/>
        <v>132.53805668573924</v>
      </c>
    </row>
    <row r="49" spans="1:14" s="3" customFormat="1" ht="63" customHeight="1" outlineLevel="6">
      <c r="A49" s="21" t="s">
        <v>52</v>
      </c>
      <c r="B49" s="22">
        <f>SUM(C49:E49)</f>
        <v>2245434.25</v>
      </c>
      <c r="C49" s="22"/>
      <c r="D49" s="22"/>
      <c r="E49" s="22">
        <v>2245434.25</v>
      </c>
      <c r="F49" s="22">
        <f>SUM(G49:I49)</f>
        <v>2324808.38</v>
      </c>
      <c r="G49" s="22"/>
      <c r="H49" s="22"/>
      <c r="I49" s="22">
        <v>2324808.38</v>
      </c>
      <c r="J49" s="22">
        <f>SUM(K49:M49)</f>
        <v>79374.12999999989</v>
      </c>
      <c r="K49" s="22">
        <f t="shared" si="25"/>
        <v>0</v>
      </c>
      <c r="L49" s="22">
        <f t="shared" si="25"/>
        <v>0</v>
      </c>
      <c r="M49" s="22">
        <f t="shared" si="25"/>
        <v>79374.12999999989</v>
      </c>
      <c r="N49" s="23">
        <f t="shared" si="2"/>
        <v>103.53491223356907</v>
      </c>
    </row>
    <row r="50" spans="1:14" s="3" customFormat="1" ht="66.75" customHeight="1" outlineLevel="2">
      <c r="A50" s="18" t="s">
        <v>53</v>
      </c>
      <c r="B50" s="19">
        <f>SUM(B51)</f>
        <v>1200443.51</v>
      </c>
      <c r="C50" s="19">
        <f aca="true" t="shared" si="26" ref="C50:M51">SUM(C51)</f>
        <v>0</v>
      </c>
      <c r="D50" s="19">
        <f t="shared" si="26"/>
        <v>0</v>
      </c>
      <c r="E50" s="19">
        <f t="shared" si="26"/>
        <v>1200443.51</v>
      </c>
      <c r="F50" s="19">
        <f>SUM(F51)</f>
        <v>1424806.4</v>
      </c>
      <c r="G50" s="19">
        <f t="shared" si="26"/>
        <v>0</v>
      </c>
      <c r="H50" s="19">
        <f t="shared" si="26"/>
        <v>0</v>
      </c>
      <c r="I50" s="19">
        <f t="shared" si="26"/>
        <v>1424806.4</v>
      </c>
      <c r="J50" s="19">
        <f>SUM(J51)</f>
        <v>224362.8899999999</v>
      </c>
      <c r="K50" s="19">
        <f t="shared" si="26"/>
        <v>0</v>
      </c>
      <c r="L50" s="19">
        <f t="shared" si="26"/>
        <v>0</v>
      </c>
      <c r="M50" s="19">
        <f t="shared" si="26"/>
        <v>224362.8899999999</v>
      </c>
      <c r="N50" s="20">
        <f t="shared" si="2"/>
        <v>118.68999983181214</v>
      </c>
    </row>
    <row r="51" spans="1:14" s="3" customFormat="1" ht="50.25" customHeight="1" outlineLevel="4">
      <c r="A51" s="21" t="s">
        <v>54</v>
      </c>
      <c r="B51" s="22">
        <f>SUM(B52)</f>
        <v>1200443.51</v>
      </c>
      <c r="C51" s="22">
        <f t="shared" si="26"/>
        <v>0</v>
      </c>
      <c r="D51" s="22">
        <f t="shared" si="26"/>
        <v>0</v>
      </c>
      <c r="E51" s="22">
        <f t="shared" si="26"/>
        <v>1200443.51</v>
      </c>
      <c r="F51" s="22">
        <f>SUM(F52)</f>
        <v>1424806.4</v>
      </c>
      <c r="G51" s="22">
        <f t="shared" si="26"/>
        <v>0</v>
      </c>
      <c r="H51" s="22">
        <f t="shared" si="26"/>
        <v>0</v>
      </c>
      <c r="I51" s="22">
        <f t="shared" si="26"/>
        <v>1424806.4</v>
      </c>
      <c r="J51" s="22">
        <f>SUM(J52)</f>
        <v>224362.8899999999</v>
      </c>
      <c r="K51" s="22">
        <f t="shared" si="26"/>
        <v>0</v>
      </c>
      <c r="L51" s="22">
        <f t="shared" si="26"/>
        <v>0</v>
      </c>
      <c r="M51" s="22">
        <f t="shared" si="26"/>
        <v>224362.8899999999</v>
      </c>
      <c r="N51" s="23">
        <f t="shared" si="2"/>
        <v>118.68999983181214</v>
      </c>
    </row>
    <row r="52" spans="1:14" s="3" customFormat="1" ht="18.75" customHeight="1" outlineLevel="6">
      <c r="A52" s="21" t="s">
        <v>55</v>
      </c>
      <c r="B52" s="22">
        <f>SUM(C52:E52)</f>
        <v>1200443.51</v>
      </c>
      <c r="C52" s="22"/>
      <c r="D52" s="22"/>
      <c r="E52" s="22">
        <v>1200443.51</v>
      </c>
      <c r="F52" s="22">
        <f>SUM(G52:I52)</f>
        <v>1424806.4</v>
      </c>
      <c r="G52" s="22"/>
      <c r="H52" s="22"/>
      <c r="I52" s="22">
        <v>1424806.4</v>
      </c>
      <c r="J52" s="22">
        <f>SUM(K52:M52)</f>
        <v>224362.8899999999</v>
      </c>
      <c r="K52" s="22">
        <f>SUM(G52-C52)</f>
        <v>0</v>
      </c>
      <c r="L52" s="22">
        <f>SUM(H52-D52)</f>
        <v>0</v>
      </c>
      <c r="M52" s="22">
        <f>SUM(I52-E52)</f>
        <v>224362.8899999999</v>
      </c>
      <c r="N52" s="23">
        <f t="shared" si="2"/>
        <v>118.68999983181214</v>
      </c>
    </row>
    <row r="53" spans="1:14" s="3" customFormat="1" ht="21" customHeight="1" outlineLevel="2">
      <c r="A53" s="18" t="s">
        <v>56</v>
      </c>
      <c r="B53" s="19">
        <f>SUM(B54)</f>
        <v>85925</v>
      </c>
      <c r="C53" s="19">
        <f aca="true" t="shared" si="27" ref="C53:M54">SUM(C54)</f>
        <v>0</v>
      </c>
      <c r="D53" s="19">
        <f t="shared" si="27"/>
        <v>0</v>
      </c>
      <c r="E53" s="19">
        <f t="shared" si="27"/>
        <v>85925</v>
      </c>
      <c r="F53" s="19">
        <f>SUM(F54)</f>
        <v>50109</v>
      </c>
      <c r="G53" s="19">
        <f t="shared" si="27"/>
        <v>0</v>
      </c>
      <c r="H53" s="19">
        <f t="shared" si="27"/>
        <v>0</v>
      </c>
      <c r="I53" s="19">
        <f t="shared" si="27"/>
        <v>50109</v>
      </c>
      <c r="J53" s="19">
        <f>SUM(J54)</f>
        <v>-35816</v>
      </c>
      <c r="K53" s="19">
        <f t="shared" si="27"/>
        <v>0</v>
      </c>
      <c r="L53" s="19">
        <f t="shared" si="27"/>
        <v>0</v>
      </c>
      <c r="M53" s="19">
        <f t="shared" si="27"/>
        <v>-35816</v>
      </c>
      <c r="N53" s="20">
        <f>SUM(F53/B53)*100</f>
        <v>58.31713703811463</v>
      </c>
    </row>
    <row r="54" spans="1:14" s="3" customFormat="1" ht="30.75" customHeight="1" outlineLevel="4">
      <c r="A54" s="21" t="s">
        <v>57</v>
      </c>
      <c r="B54" s="22">
        <f>SUM(B55)</f>
        <v>85925</v>
      </c>
      <c r="C54" s="22">
        <f t="shared" si="27"/>
        <v>0</v>
      </c>
      <c r="D54" s="22">
        <f t="shared" si="27"/>
        <v>0</v>
      </c>
      <c r="E54" s="22">
        <f t="shared" si="27"/>
        <v>85925</v>
      </c>
      <c r="F54" s="22">
        <f>SUM(F55)</f>
        <v>50109</v>
      </c>
      <c r="G54" s="22">
        <f t="shared" si="27"/>
        <v>0</v>
      </c>
      <c r="H54" s="22">
        <f t="shared" si="27"/>
        <v>0</v>
      </c>
      <c r="I54" s="22">
        <f t="shared" si="27"/>
        <v>50109</v>
      </c>
      <c r="J54" s="22">
        <f>SUM(J55)</f>
        <v>-35816</v>
      </c>
      <c r="K54" s="22">
        <f t="shared" si="27"/>
        <v>0</v>
      </c>
      <c r="L54" s="22">
        <f t="shared" si="27"/>
        <v>0</v>
      </c>
      <c r="M54" s="22">
        <f t="shared" si="27"/>
        <v>-35816</v>
      </c>
      <c r="N54" s="23">
        <f>SUM(F54/B54)*100</f>
        <v>58.31713703811463</v>
      </c>
    </row>
    <row r="55" spans="1:14" s="3" customFormat="1" ht="34.5" customHeight="1" outlineLevel="6">
      <c r="A55" s="21" t="s">
        <v>58</v>
      </c>
      <c r="B55" s="22">
        <f>SUM(C55:E55)</f>
        <v>85925</v>
      </c>
      <c r="C55" s="22"/>
      <c r="D55" s="22"/>
      <c r="E55" s="22">
        <v>85925</v>
      </c>
      <c r="F55" s="22">
        <f>SUM(G55:I55)</f>
        <v>50109</v>
      </c>
      <c r="G55" s="22"/>
      <c r="H55" s="22"/>
      <c r="I55" s="22">
        <v>50109</v>
      </c>
      <c r="J55" s="22">
        <f>SUM(K55:M55)</f>
        <v>-35816</v>
      </c>
      <c r="K55" s="22">
        <f>SUM(G55-C55)</f>
        <v>0</v>
      </c>
      <c r="L55" s="22">
        <f>SUM(H55-D55)</f>
        <v>0</v>
      </c>
      <c r="M55" s="22">
        <f>SUM(I55-E55)</f>
        <v>-35816</v>
      </c>
      <c r="N55" s="23">
        <f>SUM(F55/B55)*100</f>
        <v>58.31713703811463</v>
      </c>
    </row>
    <row r="56" spans="1:14" s="3" customFormat="1" ht="112.5" customHeight="1" outlineLevel="1">
      <c r="A56" s="18" t="s">
        <v>59</v>
      </c>
      <c r="B56" s="19">
        <f>SUM(B57+B61+B64+B68)</f>
        <v>596786.92</v>
      </c>
      <c r="C56" s="19">
        <f aca="true" t="shared" si="28" ref="C56:M56">SUM(C57+C61+C64+C68)</f>
        <v>0</v>
      </c>
      <c r="D56" s="19">
        <f t="shared" si="28"/>
        <v>306653.04</v>
      </c>
      <c r="E56" s="19">
        <f t="shared" si="28"/>
        <v>290133.88</v>
      </c>
      <c r="F56" s="19">
        <f t="shared" si="28"/>
        <v>45765.17</v>
      </c>
      <c r="G56" s="19">
        <f t="shared" si="28"/>
        <v>0</v>
      </c>
      <c r="H56" s="19">
        <f t="shared" si="28"/>
        <v>0</v>
      </c>
      <c r="I56" s="19">
        <f t="shared" si="28"/>
        <v>45765.17</v>
      </c>
      <c r="J56" s="19">
        <f t="shared" si="28"/>
        <v>-551021.75</v>
      </c>
      <c r="K56" s="19">
        <f t="shared" si="28"/>
        <v>0</v>
      </c>
      <c r="L56" s="19">
        <f t="shared" si="28"/>
        <v>-306653.04</v>
      </c>
      <c r="M56" s="19">
        <f t="shared" si="28"/>
        <v>-244368.71000000002</v>
      </c>
      <c r="N56" s="20">
        <f t="shared" si="2"/>
        <v>7.668594680325767</v>
      </c>
    </row>
    <row r="57" spans="1:14" s="3" customFormat="1" ht="54" customHeight="1" outlineLevel="1">
      <c r="A57" s="18" t="s">
        <v>60</v>
      </c>
      <c r="B57" s="19">
        <f>SUM(B58)</f>
        <v>399600</v>
      </c>
      <c r="C57" s="19">
        <f aca="true" t="shared" si="29" ref="C57:M57">SUM(C58)</f>
        <v>0</v>
      </c>
      <c r="D57" s="19">
        <f t="shared" si="29"/>
        <v>306653.04</v>
      </c>
      <c r="E57" s="19">
        <f t="shared" si="29"/>
        <v>92946.96</v>
      </c>
      <c r="F57" s="19">
        <f t="shared" si="29"/>
        <v>0</v>
      </c>
      <c r="G57" s="19">
        <f t="shared" si="29"/>
        <v>0</v>
      </c>
      <c r="H57" s="19">
        <f t="shared" si="29"/>
        <v>0</v>
      </c>
      <c r="I57" s="19">
        <f t="shared" si="29"/>
        <v>0</v>
      </c>
      <c r="J57" s="19">
        <f t="shared" si="29"/>
        <v>-399600</v>
      </c>
      <c r="K57" s="19">
        <f t="shared" si="29"/>
        <v>0</v>
      </c>
      <c r="L57" s="19">
        <f t="shared" si="29"/>
        <v>-306653.04</v>
      </c>
      <c r="M57" s="19">
        <f t="shared" si="29"/>
        <v>-92946.96</v>
      </c>
      <c r="N57" s="20">
        <f t="shared" si="2"/>
        <v>0</v>
      </c>
    </row>
    <row r="58" spans="1:14" s="3" customFormat="1" ht="49.5" customHeight="1" outlineLevel="1">
      <c r="A58" s="21" t="s">
        <v>61</v>
      </c>
      <c r="B58" s="22">
        <f>SUM(B59:B60)</f>
        <v>399600</v>
      </c>
      <c r="C58" s="22">
        <f aca="true" t="shared" si="30" ref="C58:M58">SUM(C59:C60)</f>
        <v>0</v>
      </c>
      <c r="D58" s="22">
        <f t="shared" si="30"/>
        <v>306653.04</v>
      </c>
      <c r="E58" s="22">
        <f t="shared" si="30"/>
        <v>92946.96</v>
      </c>
      <c r="F58" s="22">
        <f t="shared" si="30"/>
        <v>0</v>
      </c>
      <c r="G58" s="22">
        <f t="shared" si="30"/>
        <v>0</v>
      </c>
      <c r="H58" s="22">
        <f t="shared" si="30"/>
        <v>0</v>
      </c>
      <c r="I58" s="22">
        <f t="shared" si="30"/>
        <v>0</v>
      </c>
      <c r="J58" s="22">
        <f t="shared" si="30"/>
        <v>-399600</v>
      </c>
      <c r="K58" s="22">
        <f t="shared" si="30"/>
        <v>0</v>
      </c>
      <c r="L58" s="22">
        <f t="shared" si="30"/>
        <v>-306653.04</v>
      </c>
      <c r="M58" s="22">
        <f t="shared" si="30"/>
        <v>-92946.96</v>
      </c>
      <c r="N58" s="23">
        <f t="shared" si="2"/>
        <v>0</v>
      </c>
    </row>
    <row r="59" spans="1:14" s="3" customFormat="1" ht="97.5" customHeight="1" outlineLevel="1">
      <c r="A59" s="21" t="s">
        <v>62</v>
      </c>
      <c r="B59" s="22">
        <f>SUM(C59:E59)</f>
        <v>306653.04</v>
      </c>
      <c r="C59" s="22"/>
      <c r="D59" s="22">
        <v>306653.04</v>
      </c>
      <c r="E59" s="22"/>
      <c r="F59" s="22">
        <f>SUM(G59:I59)</f>
        <v>0</v>
      </c>
      <c r="G59" s="22"/>
      <c r="H59" s="22"/>
      <c r="I59" s="22"/>
      <c r="J59" s="22">
        <f>SUM(K59:M59)</f>
        <v>-306653.04</v>
      </c>
      <c r="K59" s="22">
        <f aca="true" t="shared" si="31" ref="K59:M60">SUM(G59-C59)</f>
        <v>0</v>
      </c>
      <c r="L59" s="22">
        <f t="shared" si="31"/>
        <v>-306653.04</v>
      </c>
      <c r="M59" s="22">
        <f t="shared" si="31"/>
        <v>0</v>
      </c>
      <c r="N59" s="23">
        <f t="shared" si="2"/>
        <v>0</v>
      </c>
    </row>
    <row r="60" spans="1:14" s="3" customFormat="1" ht="112.5" customHeight="1" outlineLevel="1">
      <c r="A60" s="21" t="s">
        <v>63</v>
      </c>
      <c r="B60" s="22">
        <f>SUM(C60:E60)</f>
        <v>92946.96</v>
      </c>
      <c r="C60" s="22"/>
      <c r="D60" s="22"/>
      <c r="E60" s="22">
        <v>92946.96</v>
      </c>
      <c r="F60" s="22">
        <f>SUM(G60:I60)</f>
        <v>0</v>
      </c>
      <c r="G60" s="22"/>
      <c r="H60" s="22"/>
      <c r="I60" s="22"/>
      <c r="J60" s="22">
        <f>SUM(K60:M60)</f>
        <v>-92946.96</v>
      </c>
      <c r="K60" s="22">
        <f t="shared" si="31"/>
        <v>0</v>
      </c>
      <c r="L60" s="22">
        <f t="shared" si="31"/>
        <v>0</v>
      </c>
      <c r="M60" s="22">
        <f t="shared" si="31"/>
        <v>-92946.96</v>
      </c>
      <c r="N60" s="23">
        <f t="shared" si="2"/>
        <v>0</v>
      </c>
    </row>
    <row r="61" spans="1:14" s="3" customFormat="1" ht="33.75" customHeight="1" outlineLevel="2">
      <c r="A61" s="18" t="s">
        <v>64</v>
      </c>
      <c r="B61" s="19">
        <f>SUM(B62)</f>
        <v>99897.29</v>
      </c>
      <c r="C61" s="19">
        <f aca="true" t="shared" si="32" ref="C61:M62">SUM(C62)</f>
        <v>0</v>
      </c>
      <c r="D61" s="19">
        <f t="shared" si="32"/>
        <v>0</v>
      </c>
      <c r="E61" s="19">
        <f t="shared" si="32"/>
        <v>99897.29</v>
      </c>
      <c r="F61" s="19">
        <f>SUM(F62)</f>
        <v>27744.3</v>
      </c>
      <c r="G61" s="19">
        <f t="shared" si="32"/>
        <v>0</v>
      </c>
      <c r="H61" s="19">
        <f t="shared" si="32"/>
        <v>0</v>
      </c>
      <c r="I61" s="19">
        <f t="shared" si="32"/>
        <v>27744.3</v>
      </c>
      <c r="J61" s="19">
        <f>SUM(J62)</f>
        <v>-72152.98999999999</v>
      </c>
      <c r="K61" s="19">
        <f t="shared" si="32"/>
        <v>0</v>
      </c>
      <c r="L61" s="19">
        <f t="shared" si="32"/>
        <v>0</v>
      </c>
      <c r="M61" s="19">
        <f t="shared" si="32"/>
        <v>-72152.98999999999</v>
      </c>
      <c r="N61" s="20">
        <f t="shared" si="2"/>
        <v>27.772825469039255</v>
      </c>
    </row>
    <row r="62" spans="1:14" s="3" customFormat="1" ht="66" customHeight="1" outlineLevel="4">
      <c r="A62" s="24" t="s">
        <v>65</v>
      </c>
      <c r="B62" s="22">
        <f>SUM(B63)</f>
        <v>99897.29</v>
      </c>
      <c r="C62" s="22">
        <f t="shared" si="32"/>
        <v>0</v>
      </c>
      <c r="D62" s="22">
        <f t="shared" si="32"/>
        <v>0</v>
      </c>
      <c r="E62" s="22">
        <f t="shared" si="32"/>
        <v>99897.29</v>
      </c>
      <c r="F62" s="22">
        <f>SUM(F63)</f>
        <v>27744.3</v>
      </c>
      <c r="G62" s="22">
        <f t="shared" si="32"/>
        <v>0</v>
      </c>
      <c r="H62" s="22">
        <f t="shared" si="32"/>
        <v>0</v>
      </c>
      <c r="I62" s="22">
        <f t="shared" si="32"/>
        <v>27744.3</v>
      </c>
      <c r="J62" s="22">
        <f>SUM(J63)</f>
        <v>-72152.98999999999</v>
      </c>
      <c r="K62" s="22">
        <f t="shared" si="32"/>
        <v>0</v>
      </c>
      <c r="L62" s="22">
        <f t="shared" si="32"/>
        <v>0</v>
      </c>
      <c r="M62" s="22">
        <f t="shared" si="32"/>
        <v>-72152.98999999999</v>
      </c>
      <c r="N62" s="23">
        <f t="shared" si="2"/>
        <v>27.772825469039255</v>
      </c>
    </row>
    <row r="63" spans="1:14" s="3" customFormat="1" ht="34.5" customHeight="1" outlineLevel="6">
      <c r="A63" s="24" t="s">
        <v>66</v>
      </c>
      <c r="B63" s="22">
        <f>SUM(C63:E63)</f>
        <v>99897.29</v>
      </c>
      <c r="C63" s="22"/>
      <c r="D63" s="22"/>
      <c r="E63" s="22">
        <v>99897.29</v>
      </c>
      <c r="F63" s="22">
        <f>SUM(G63:I63)</f>
        <v>27744.3</v>
      </c>
      <c r="G63" s="22"/>
      <c r="H63" s="22"/>
      <c r="I63" s="22">
        <v>27744.3</v>
      </c>
      <c r="J63" s="22">
        <f>SUM(K63:M63)</f>
        <v>-72152.98999999999</v>
      </c>
      <c r="K63" s="22">
        <f>SUM(G63-C63)</f>
        <v>0</v>
      </c>
      <c r="L63" s="22">
        <f>SUM(H63-D63)</f>
        <v>0</v>
      </c>
      <c r="M63" s="22">
        <f>SUM(I63-E63)</f>
        <v>-72152.98999999999</v>
      </c>
      <c r="N63" s="23">
        <f t="shared" si="2"/>
        <v>27.772825469039255</v>
      </c>
    </row>
    <row r="64" spans="1:14" s="3" customFormat="1" ht="34.5" customHeight="1" outlineLevel="6">
      <c r="A64" s="26" t="s">
        <v>67</v>
      </c>
      <c r="B64" s="19">
        <f>SUM(B65)</f>
        <v>30000</v>
      </c>
      <c r="C64" s="19">
        <f aca="true" t="shared" si="33" ref="C64:M64">SUM(C65)</f>
        <v>0</v>
      </c>
      <c r="D64" s="19">
        <f t="shared" si="33"/>
        <v>0</v>
      </c>
      <c r="E64" s="19">
        <f t="shared" si="33"/>
        <v>30000</v>
      </c>
      <c r="F64" s="19">
        <f t="shared" si="33"/>
        <v>18020.870000000003</v>
      </c>
      <c r="G64" s="19">
        <f t="shared" si="33"/>
        <v>0</v>
      </c>
      <c r="H64" s="19">
        <f t="shared" si="33"/>
        <v>0</v>
      </c>
      <c r="I64" s="19">
        <f t="shared" si="33"/>
        <v>18020.870000000003</v>
      </c>
      <c r="J64" s="19">
        <f t="shared" si="33"/>
        <v>-11979.129999999997</v>
      </c>
      <c r="K64" s="19">
        <f t="shared" si="33"/>
        <v>0</v>
      </c>
      <c r="L64" s="19">
        <f t="shared" si="33"/>
        <v>0</v>
      </c>
      <c r="M64" s="19">
        <f t="shared" si="33"/>
        <v>-11979.129999999997</v>
      </c>
      <c r="N64" s="20">
        <f t="shared" si="2"/>
        <v>60.069566666666674</v>
      </c>
    </row>
    <row r="65" spans="1:14" s="3" customFormat="1" ht="34.5" customHeight="1" outlineLevel="6">
      <c r="A65" s="26" t="s">
        <v>68</v>
      </c>
      <c r="B65" s="19">
        <f>SUM(B66:B67)</f>
        <v>30000</v>
      </c>
      <c r="C65" s="19">
        <f aca="true" t="shared" si="34" ref="C65:M65">SUM(C66:C67)</f>
        <v>0</v>
      </c>
      <c r="D65" s="19">
        <f t="shared" si="34"/>
        <v>0</v>
      </c>
      <c r="E65" s="19">
        <f t="shared" si="34"/>
        <v>30000</v>
      </c>
      <c r="F65" s="19">
        <f t="shared" si="34"/>
        <v>18020.870000000003</v>
      </c>
      <c r="G65" s="19">
        <f t="shared" si="34"/>
        <v>0</v>
      </c>
      <c r="H65" s="19">
        <f t="shared" si="34"/>
        <v>0</v>
      </c>
      <c r="I65" s="19">
        <f t="shared" si="34"/>
        <v>18020.870000000003</v>
      </c>
      <c r="J65" s="19">
        <f t="shared" si="34"/>
        <v>-11979.129999999997</v>
      </c>
      <c r="K65" s="19">
        <f t="shared" si="34"/>
        <v>0</v>
      </c>
      <c r="L65" s="19">
        <f t="shared" si="34"/>
        <v>0</v>
      </c>
      <c r="M65" s="19">
        <f t="shared" si="34"/>
        <v>-11979.129999999997</v>
      </c>
      <c r="N65" s="20">
        <f t="shared" si="2"/>
        <v>60.069566666666674</v>
      </c>
    </row>
    <row r="66" spans="1:14" s="3" customFormat="1" ht="18.75" customHeight="1" outlineLevel="6">
      <c r="A66" s="24" t="s">
        <v>69</v>
      </c>
      <c r="B66" s="22">
        <f>SUM(C66:E66)</f>
        <v>30000</v>
      </c>
      <c r="C66" s="22"/>
      <c r="D66" s="22"/>
      <c r="E66" s="22">
        <v>30000</v>
      </c>
      <c r="F66" s="22">
        <f>SUM(G66:I66)</f>
        <v>9398.44</v>
      </c>
      <c r="G66" s="22"/>
      <c r="H66" s="22"/>
      <c r="I66" s="22">
        <v>9398.44</v>
      </c>
      <c r="J66" s="22">
        <f>SUM(K66:M66)</f>
        <v>-20601.559999999998</v>
      </c>
      <c r="K66" s="22">
        <f aca="true" t="shared" si="35" ref="K66:M67">SUM(G66-C66)</f>
        <v>0</v>
      </c>
      <c r="L66" s="22">
        <f t="shared" si="35"/>
        <v>0</v>
      </c>
      <c r="M66" s="22">
        <f t="shared" si="35"/>
        <v>-20601.559999999998</v>
      </c>
      <c r="N66" s="23">
        <f t="shared" si="2"/>
        <v>31.328133333333337</v>
      </c>
    </row>
    <row r="67" spans="1:14" s="3" customFormat="1" ht="34.5" customHeight="1" outlineLevel="6">
      <c r="A67" s="24" t="s">
        <v>70</v>
      </c>
      <c r="B67" s="22">
        <f>SUM(C67:E67)</f>
        <v>0</v>
      </c>
      <c r="C67" s="22"/>
      <c r="D67" s="22"/>
      <c r="E67" s="22"/>
      <c r="F67" s="22">
        <f>SUM(G67:I67)</f>
        <v>8622.43</v>
      </c>
      <c r="G67" s="22"/>
      <c r="H67" s="22"/>
      <c r="I67" s="22">
        <v>8622.43</v>
      </c>
      <c r="J67" s="22">
        <f>SUM(K67:M67)</f>
        <v>8622.43</v>
      </c>
      <c r="K67" s="22">
        <f t="shared" si="35"/>
        <v>0</v>
      </c>
      <c r="L67" s="22">
        <f t="shared" si="35"/>
        <v>0</v>
      </c>
      <c r="M67" s="22">
        <f t="shared" si="35"/>
        <v>8622.43</v>
      </c>
      <c r="N67" s="23" t="e">
        <f t="shared" si="2"/>
        <v>#DIV/0!</v>
      </c>
    </row>
    <row r="68" spans="1:14" s="3" customFormat="1" ht="36.75" customHeight="1" outlineLevel="6">
      <c r="A68" s="18" t="s">
        <v>71</v>
      </c>
      <c r="B68" s="19">
        <f aca="true" t="shared" si="36" ref="B68:M68">SUM(B69)</f>
        <v>67289.63</v>
      </c>
      <c r="C68" s="19">
        <f t="shared" si="36"/>
        <v>0</v>
      </c>
      <c r="D68" s="19">
        <f t="shared" si="36"/>
        <v>0</v>
      </c>
      <c r="E68" s="19">
        <f t="shared" si="36"/>
        <v>67289.63</v>
      </c>
      <c r="F68" s="19">
        <f t="shared" si="36"/>
        <v>0</v>
      </c>
      <c r="G68" s="19">
        <f t="shared" si="36"/>
        <v>0</v>
      </c>
      <c r="H68" s="19">
        <f t="shared" si="36"/>
        <v>0</v>
      </c>
      <c r="I68" s="19">
        <f t="shared" si="36"/>
        <v>0</v>
      </c>
      <c r="J68" s="19">
        <f t="shared" si="36"/>
        <v>-67289.63</v>
      </c>
      <c r="K68" s="19">
        <f t="shared" si="36"/>
        <v>0</v>
      </c>
      <c r="L68" s="19">
        <f t="shared" si="36"/>
        <v>0</v>
      </c>
      <c r="M68" s="19">
        <f t="shared" si="36"/>
        <v>-67289.63</v>
      </c>
      <c r="N68" s="20">
        <f t="shared" si="2"/>
        <v>0</v>
      </c>
    </row>
    <row r="69" spans="1:14" s="3" customFormat="1" ht="36" customHeight="1" outlineLevel="6">
      <c r="A69" s="21" t="s">
        <v>72</v>
      </c>
      <c r="B69" s="22">
        <f>SUM(B70:B71)</f>
        <v>67289.63</v>
      </c>
      <c r="C69" s="22">
        <f>SUM(C70:C71)</f>
        <v>0</v>
      </c>
      <c r="D69" s="22">
        <f>SUM(D70:D71)</f>
        <v>0</v>
      </c>
      <c r="E69" s="22">
        <f>SUM(E70:E71)</f>
        <v>67289.63</v>
      </c>
      <c r="F69" s="22">
        <f aca="true" t="shared" si="37" ref="F69:M69">SUM(F70:F71)</f>
        <v>0</v>
      </c>
      <c r="G69" s="22">
        <f t="shared" si="37"/>
        <v>0</v>
      </c>
      <c r="H69" s="22">
        <f t="shared" si="37"/>
        <v>0</v>
      </c>
      <c r="I69" s="22">
        <f t="shared" si="37"/>
        <v>0</v>
      </c>
      <c r="J69" s="22">
        <f t="shared" si="37"/>
        <v>-67289.63</v>
      </c>
      <c r="K69" s="22">
        <f t="shared" si="37"/>
        <v>0</v>
      </c>
      <c r="L69" s="22">
        <f t="shared" si="37"/>
        <v>0</v>
      </c>
      <c r="M69" s="22">
        <f t="shared" si="37"/>
        <v>-67289.63</v>
      </c>
      <c r="N69" s="23">
        <f t="shared" si="2"/>
        <v>0</v>
      </c>
    </row>
    <row r="70" spans="1:14" s="3" customFormat="1" ht="36.75" customHeight="1" outlineLevel="6">
      <c r="A70" s="21" t="s">
        <v>73</v>
      </c>
      <c r="B70" s="22">
        <f>SUM(C70:E70)</f>
        <v>11409.49</v>
      </c>
      <c r="C70" s="22"/>
      <c r="D70" s="22"/>
      <c r="E70" s="22">
        <v>11409.49</v>
      </c>
      <c r="F70" s="22">
        <f>SUM(G70:I70)</f>
        <v>0</v>
      </c>
      <c r="G70" s="22"/>
      <c r="H70" s="22"/>
      <c r="I70" s="22"/>
      <c r="J70" s="22">
        <f>SUM(K70:M70)</f>
        <v>-11409.49</v>
      </c>
      <c r="K70" s="22">
        <f aca="true" t="shared" si="38" ref="K70:M71">SUM(G70-C70)</f>
        <v>0</v>
      </c>
      <c r="L70" s="22">
        <f t="shared" si="38"/>
        <v>0</v>
      </c>
      <c r="M70" s="22">
        <f t="shared" si="38"/>
        <v>-11409.49</v>
      </c>
      <c r="N70" s="23">
        <f t="shared" si="2"/>
        <v>0</v>
      </c>
    </row>
    <row r="71" spans="1:14" s="3" customFormat="1" ht="51" customHeight="1" outlineLevel="6">
      <c r="A71" s="21" t="s">
        <v>74</v>
      </c>
      <c r="B71" s="22">
        <f>SUM(C71:E71)</f>
        <v>55880.14</v>
      </c>
      <c r="C71" s="22"/>
      <c r="D71" s="22"/>
      <c r="E71" s="22">
        <v>55880.14</v>
      </c>
      <c r="F71" s="22">
        <f>SUM(G71:I71)</f>
        <v>0</v>
      </c>
      <c r="G71" s="22"/>
      <c r="H71" s="22"/>
      <c r="I71" s="22"/>
      <c r="J71" s="22">
        <f>SUM(K71:M71)</f>
        <v>-55880.14</v>
      </c>
      <c r="K71" s="22">
        <f t="shared" si="38"/>
        <v>0</v>
      </c>
      <c r="L71" s="22">
        <f t="shared" si="38"/>
        <v>0</v>
      </c>
      <c r="M71" s="22">
        <f t="shared" si="38"/>
        <v>-55880.14</v>
      </c>
      <c r="N71" s="23">
        <f t="shared" si="2"/>
        <v>0</v>
      </c>
    </row>
    <row r="72" spans="1:14" s="3" customFormat="1" ht="51" customHeight="1" outlineLevel="6">
      <c r="A72" s="26" t="s">
        <v>75</v>
      </c>
      <c r="B72" s="19">
        <f>SUM(B73)</f>
        <v>3600</v>
      </c>
      <c r="C72" s="19">
        <f aca="true" t="shared" si="39" ref="C72:M73">SUM(C73)</f>
        <v>0</v>
      </c>
      <c r="D72" s="19">
        <f t="shared" si="39"/>
        <v>0</v>
      </c>
      <c r="E72" s="19">
        <f t="shared" si="39"/>
        <v>3600</v>
      </c>
      <c r="F72" s="19">
        <f t="shared" si="39"/>
        <v>10025</v>
      </c>
      <c r="G72" s="19">
        <f t="shared" si="39"/>
        <v>0</v>
      </c>
      <c r="H72" s="19">
        <f t="shared" si="39"/>
        <v>0</v>
      </c>
      <c r="I72" s="19">
        <f t="shared" si="39"/>
        <v>10025</v>
      </c>
      <c r="J72" s="19">
        <f t="shared" si="39"/>
        <v>6425</v>
      </c>
      <c r="K72" s="19">
        <f t="shared" si="39"/>
        <v>0</v>
      </c>
      <c r="L72" s="19">
        <f t="shared" si="39"/>
        <v>0</v>
      </c>
      <c r="M72" s="19">
        <f t="shared" si="39"/>
        <v>6425</v>
      </c>
      <c r="N72" s="20">
        <f t="shared" si="2"/>
        <v>278.47222222222223</v>
      </c>
    </row>
    <row r="73" spans="1:14" s="3" customFormat="1" ht="51" customHeight="1" outlineLevel="6">
      <c r="A73" s="26" t="s">
        <v>76</v>
      </c>
      <c r="B73" s="19">
        <f>SUM(B74)</f>
        <v>3600</v>
      </c>
      <c r="C73" s="19">
        <f t="shared" si="39"/>
        <v>0</v>
      </c>
      <c r="D73" s="19">
        <f t="shared" si="39"/>
        <v>0</v>
      </c>
      <c r="E73" s="19">
        <f t="shared" si="39"/>
        <v>3600</v>
      </c>
      <c r="F73" s="19">
        <f t="shared" si="39"/>
        <v>10025</v>
      </c>
      <c r="G73" s="19">
        <f t="shared" si="39"/>
        <v>0</v>
      </c>
      <c r="H73" s="19">
        <f t="shared" si="39"/>
        <v>0</v>
      </c>
      <c r="I73" s="19">
        <f t="shared" si="39"/>
        <v>10025</v>
      </c>
      <c r="J73" s="19">
        <f t="shared" si="39"/>
        <v>6425</v>
      </c>
      <c r="K73" s="19">
        <f t="shared" si="39"/>
        <v>0</v>
      </c>
      <c r="L73" s="19">
        <f t="shared" si="39"/>
        <v>0</v>
      </c>
      <c r="M73" s="19">
        <f t="shared" si="39"/>
        <v>6425</v>
      </c>
      <c r="N73" s="20">
        <f t="shared" si="2"/>
        <v>278.47222222222223</v>
      </c>
    </row>
    <row r="74" spans="1:14" s="3" customFormat="1" ht="51" customHeight="1" outlineLevel="6">
      <c r="A74" s="26" t="s">
        <v>77</v>
      </c>
      <c r="B74" s="19">
        <f>SUM(B75:B76)</f>
        <v>3600</v>
      </c>
      <c r="C74" s="19">
        <f aca="true" t="shared" si="40" ref="C74:M74">SUM(C75:C76)</f>
        <v>0</v>
      </c>
      <c r="D74" s="19">
        <f t="shared" si="40"/>
        <v>0</v>
      </c>
      <c r="E74" s="19">
        <f t="shared" si="40"/>
        <v>3600</v>
      </c>
      <c r="F74" s="19">
        <f t="shared" si="40"/>
        <v>10025</v>
      </c>
      <c r="G74" s="19">
        <f t="shared" si="40"/>
        <v>0</v>
      </c>
      <c r="H74" s="19">
        <f t="shared" si="40"/>
        <v>0</v>
      </c>
      <c r="I74" s="19">
        <f t="shared" si="40"/>
        <v>10025</v>
      </c>
      <c r="J74" s="19">
        <f t="shared" si="40"/>
        <v>6425</v>
      </c>
      <c r="K74" s="19">
        <f t="shared" si="40"/>
        <v>0</v>
      </c>
      <c r="L74" s="19">
        <f t="shared" si="40"/>
        <v>0</v>
      </c>
      <c r="M74" s="19">
        <f t="shared" si="40"/>
        <v>6425</v>
      </c>
      <c r="N74" s="20">
        <f t="shared" si="2"/>
        <v>278.47222222222223</v>
      </c>
    </row>
    <row r="75" spans="1:14" s="3" customFormat="1" ht="36" customHeight="1" outlineLevel="6">
      <c r="A75" s="24" t="s">
        <v>78</v>
      </c>
      <c r="B75" s="22">
        <f>SUM(C75:E75)</f>
        <v>0</v>
      </c>
      <c r="C75" s="22"/>
      <c r="D75" s="22"/>
      <c r="E75" s="22"/>
      <c r="F75" s="22">
        <f>SUM(G75:I75)</f>
        <v>10025</v>
      </c>
      <c r="G75" s="22"/>
      <c r="H75" s="22"/>
      <c r="I75" s="22">
        <v>10025</v>
      </c>
      <c r="J75" s="22">
        <f>SUM(K75:M75)</f>
        <v>10025</v>
      </c>
      <c r="K75" s="22">
        <f aca="true" t="shared" si="41" ref="K75:M76">SUM(G75-C75)</f>
        <v>0</v>
      </c>
      <c r="L75" s="22">
        <f t="shared" si="41"/>
        <v>0</v>
      </c>
      <c r="M75" s="22">
        <f t="shared" si="41"/>
        <v>10025</v>
      </c>
      <c r="N75" s="23" t="e">
        <f t="shared" si="2"/>
        <v>#DIV/0!</v>
      </c>
    </row>
    <row r="76" spans="1:14" s="3" customFormat="1" ht="30.75" customHeight="1" outlineLevel="6">
      <c r="A76" s="21" t="s">
        <v>79</v>
      </c>
      <c r="B76" s="22">
        <f>SUM(C76:E76)</f>
        <v>3600</v>
      </c>
      <c r="C76" s="22"/>
      <c r="D76" s="22"/>
      <c r="E76" s="22">
        <v>3600</v>
      </c>
      <c r="F76" s="22">
        <f>SUM(G76:I76)</f>
        <v>0</v>
      </c>
      <c r="G76" s="22"/>
      <c r="H76" s="22"/>
      <c r="I76" s="22"/>
      <c r="J76" s="22">
        <f>SUM(K76:M76)</f>
        <v>-3600</v>
      </c>
      <c r="K76" s="22">
        <f t="shared" si="41"/>
        <v>0</v>
      </c>
      <c r="L76" s="22">
        <f t="shared" si="41"/>
        <v>0</v>
      </c>
      <c r="M76" s="22">
        <f t="shared" si="41"/>
        <v>-3600</v>
      </c>
      <c r="N76" s="23">
        <f t="shared" si="2"/>
        <v>0</v>
      </c>
    </row>
    <row r="77" spans="1:14" s="3" customFormat="1" ht="66.75" customHeight="1" outlineLevel="6">
      <c r="A77" s="26" t="s">
        <v>80</v>
      </c>
      <c r="B77" s="19">
        <f>SUM(B78+B81+B84)</f>
        <v>35129.94</v>
      </c>
      <c r="C77" s="19">
        <f aca="true" t="shared" si="42" ref="C77:M77">SUM(C78+C81+C84)</f>
        <v>0</v>
      </c>
      <c r="D77" s="19">
        <f t="shared" si="42"/>
        <v>0</v>
      </c>
      <c r="E77" s="19">
        <f t="shared" si="42"/>
        <v>35129.94</v>
      </c>
      <c r="F77" s="19">
        <f t="shared" si="42"/>
        <v>84992.98</v>
      </c>
      <c r="G77" s="19">
        <f t="shared" si="42"/>
        <v>0</v>
      </c>
      <c r="H77" s="19">
        <f t="shared" si="42"/>
        <v>18500</v>
      </c>
      <c r="I77" s="19">
        <f t="shared" si="42"/>
        <v>66492.98</v>
      </c>
      <c r="J77" s="19">
        <f t="shared" si="42"/>
        <v>49863.03999999999</v>
      </c>
      <c r="K77" s="19">
        <f t="shared" si="42"/>
        <v>0</v>
      </c>
      <c r="L77" s="19">
        <f t="shared" si="42"/>
        <v>18500</v>
      </c>
      <c r="M77" s="19">
        <f t="shared" si="42"/>
        <v>31363.039999999994</v>
      </c>
      <c r="N77" s="20">
        <f t="shared" si="2"/>
        <v>241.93887037666443</v>
      </c>
    </row>
    <row r="78" spans="1:14" s="3" customFormat="1" ht="50.25" customHeight="1" outlineLevel="6">
      <c r="A78" s="26" t="s">
        <v>81</v>
      </c>
      <c r="B78" s="19">
        <f>SUM(B79)</f>
        <v>0</v>
      </c>
      <c r="C78" s="19">
        <f aca="true" t="shared" si="43" ref="C78:M79">SUM(C79)</f>
        <v>0</v>
      </c>
      <c r="D78" s="19">
        <f t="shared" si="43"/>
        <v>0</v>
      </c>
      <c r="E78" s="19">
        <f t="shared" si="43"/>
        <v>0</v>
      </c>
      <c r="F78" s="19">
        <f t="shared" si="43"/>
        <v>18500</v>
      </c>
      <c r="G78" s="19">
        <f t="shared" si="43"/>
        <v>0</v>
      </c>
      <c r="H78" s="19">
        <f t="shared" si="43"/>
        <v>18500</v>
      </c>
      <c r="I78" s="19">
        <f t="shared" si="43"/>
        <v>0</v>
      </c>
      <c r="J78" s="19">
        <f t="shared" si="43"/>
        <v>18500</v>
      </c>
      <c r="K78" s="19">
        <f t="shared" si="43"/>
        <v>0</v>
      </c>
      <c r="L78" s="19">
        <f t="shared" si="43"/>
        <v>18500</v>
      </c>
      <c r="M78" s="19">
        <f t="shared" si="43"/>
        <v>0</v>
      </c>
      <c r="N78" s="20" t="e">
        <f t="shared" si="2"/>
        <v>#DIV/0!</v>
      </c>
    </row>
    <row r="79" spans="1:14" s="3" customFormat="1" ht="46.5" customHeight="1" outlineLevel="6">
      <c r="A79" s="26" t="s">
        <v>82</v>
      </c>
      <c r="B79" s="19">
        <f>SUM(B80)</f>
        <v>0</v>
      </c>
      <c r="C79" s="19">
        <f t="shared" si="43"/>
        <v>0</v>
      </c>
      <c r="D79" s="19">
        <f t="shared" si="43"/>
        <v>0</v>
      </c>
      <c r="E79" s="19">
        <f t="shared" si="43"/>
        <v>0</v>
      </c>
      <c r="F79" s="19">
        <f t="shared" si="43"/>
        <v>18500</v>
      </c>
      <c r="G79" s="19">
        <f t="shared" si="43"/>
        <v>0</v>
      </c>
      <c r="H79" s="19">
        <f t="shared" si="43"/>
        <v>18500</v>
      </c>
      <c r="I79" s="19">
        <f t="shared" si="43"/>
        <v>0</v>
      </c>
      <c r="J79" s="19">
        <f t="shared" si="43"/>
        <v>18500</v>
      </c>
      <c r="K79" s="19">
        <f t="shared" si="43"/>
        <v>0</v>
      </c>
      <c r="L79" s="19">
        <f t="shared" si="43"/>
        <v>18500</v>
      </c>
      <c r="M79" s="19">
        <f t="shared" si="43"/>
        <v>0</v>
      </c>
      <c r="N79" s="20" t="e">
        <f t="shared" si="2"/>
        <v>#DIV/0!</v>
      </c>
    </row>
    <row r="80" spans="1:14" s="3" customFormat="1" ht="145.5" customHeight="1" outlineLevel="6">
      <c r="A80" s="24" t="s">
        <v>83</v>
      </c>
      <c r="B80" s="22">
        <f>SUM(C80:E80)</f>
        <v>0</v>
      </c>
      <c r="C80" s="22"/>
      <c r="D80" s="22"/>
      <c r="E80" s="22"/>
      <c r="F80" s="22">
        <f>SUM(G80:I80)</f>
        <v>18500</v>
      </c>
      <c r="G80" s="22"/>
      <c r="H80" s="22">
        <v>18500</v>
      </c>
      <c r="I80" s="22"/>
      <c r="J80" s="22">
        <f>SUM(K80:M80)</f>
        <v>18500</v>
      </c>
      <c r="K80" s="22">
        <f>SUM(G80-C80)</f>
        <v>0</v>
      </c>
      <c r="L80" s="22">
        <f>SUM(H80-D80)</f>
        <v>18500</v>
      </c>
      <c r="M80" s="22">
        <f>SUM(I80-E80)</f>
        <v>0</v>
      </c>
      <c r="N80" s="23" t="e">
        <f t="shared" si="2"/>
        <v>#DIV/0!</v>
      </c>
    </row>
    <row r="81" spans="1:14" s="3" customFormat="1" ht="30.75" customHeight="1" outlineLevel="6">
      <c r="A81" s="26" t="s">
        <v>84</v>
      </c>
      <c r="B81" s="19">
        <f>SUM(B82)</f>
        <v>26729.94</v>
      </c>
      <c r="C81" s="19">
        <f aca="true" t="shared" si="44" ref="C81:M81">SUM(C82)</f>
        <v>0</v>
      </c>
      <c r="D81" s="19">
        <f t="shared" si="44"/>
        <v>0</v>
      </c>
      <c r="E81" s="19">
        <f t="shared" si="44"/>
        <v>26729.94</v>
      </c>
      <c r="F81" s="19">
        <f t="shared" si="44"/>
        <v>66492.98</v>
      </c>
      <c r="G81" s="19">
        <f t="shared" si="44"/>
        <v>0</v>
      </c>
      <c r="H81" s="19">
        <f t="shared" si="44"/>
        <v>0</v>
      </c>
      <c r="I81" s="19">
        <f t="shared" si="44"/>
        <v>66492.98</v>
      </c>
      <c r="J81" s="19">
        <f t="shared" si="44"/>
        <v>39763.03999999999</v>
      </c>
      <c r="K81" s="19">
        <f t="shared" si="44"/>
        <v>0</v>
      </c>
      <c r="L81" s="19">
        <f t="shared" si="44"/>
        <v>0</v>
      </c>
      <c r="M81" s="19">
        <f t="shared" si="44"/>
        <v>39763.03999999999</v>
      </c>
      <c r="N81" s="20">
        <f t="shared" si="2"/>
        <v>248.7584334270859</v>
      </c>
    </row>
    <row r="82" spans="1:14" s="3" customFormat="1" ht="53.25" customHeight="1" outlineLevel="6">
      <c r="A82" s="26" t="s">
        <v>85</v>
      </c>
      <c r="B82" s="19">
        <f>SUM(B83)</f>
        <v>26729.94</v>
      </c>
      <c r="C82" s="19">
        <f aca="true" t="shared" si="45" ref="C82:M82">SUM(C83)</f>
        <v>0</v>
      </c>
      <c r="D82" s="19">
        <f t="shared" si="45"/>
        <v>0</v>
      </c>
      <c r="E82" s="19">
        <f t="shared" si="45"/>
        <v>26729.94</v>
      </c>
      <c r="F82" s="19">
        <f t="shared" si="45"/>
        <v>66492.98</v>
      </c>
      <c r="G82" s="19">
        <f t="shared" si="45"/>
        <v>0</v>
      </c>
      <c r="H82" s="19">
        <f t="shared" si="45"/>
        <v>0</v>
      </c>
      <c r="I82" s="19">
        <f t="shared" si="45"/>
        <v>66492.98</v>
      </c>
      <c r="J82" s="19">
        <f t="shared" si="45"/>
        <v>39763.03999999999</v>
      </c>
      <c r="K82" s="19">
        <f t="shared" si="45"/>
        <v>0</v>
      </c>
      <c r="L82" s="19">
        <f t="shared" si="45"/>
        <v>0</v>
      </c>
      <c r="M82" s="19">
        <f t="shared" si="45"/>
        <v>39763.03999999999</v>
      </c>
      <c r="N82" s="20">
        <f t="shared" si="2"/>
        <v>248.7584334270859</v>
      </c>
    </row>
    <row r="83" spans="1:14" s="3" customFormat="1" ht="30.75" customHeight="1" outlineLevel="6">
      <c r="A83" s="24" t="s">
        <v>86</v>
      </c>
      <c r="B83" s="22">
        <f>SUM(C83:E83)</f>
        <v>26729.94</v>
      </c>
      <c r="C83" s="22"/>
      <c r="D83" s="22"/>
      <c r="E83" s="22">
        <v>26729.94</v>
      </c>
      <c r="F83" s="22">
        <f>SUM(G83:I83)</f>
        <v>66492.98</v>
      </c>
      <c r="G83" s="22"/>
      <c r="H83" s="22"/>
      <c r="I83" s="22">
        <v>66492.98</v>
      </c>
      <c r="J83" s="22">
        <f>SUM(K83:M83)</f>
        <v>39763.03999999999</v>
      </c>
      <c r="K83" s="22">
        <f>SUM(G83-C83)</f>
        <v>0</v>
      </c>
      <c r="L83" s="22">
        <f>SUM(H83-D83)</f>
        <v>0</v>
      </c>
      <c r="M83" s="22">
        <f>SUM(I83-E83)</f>
        <v>39763.03999999999</v>
      </c>
      <c r="N83" s="23">
        <f t="shared" si="2"/>
        <v>248.7584334270859</v>
      </c>
    </row>
    <row r="84" spans="1:14" s="3" customFormat="1" ht="46.5" customHeight="1" outlineLevel="6">
      <c r="A84" s="18" t="s">
        <v>87</v>
      </c>
      <c r="B84" s="19">
        <f>SUM(B85)</f>
        <v>8400</v>
      </c>
      <c r="C84" s="19">
        <f aca="true" t="shared" si="46" ref="C84:M85">SUM(C85)</f>
        <v>0</v>
      </c>
      <c r="D84" s="19">
        <f t="shared" si="46"/>
        <v>0</v>
      </c>
      <c r="E84" s="19">
        <f t="shared" si="46"/>
        <v>8400</v>
      </c>
      <c r="F84" s="19">
        <f t="shared" si="46"/>
        <v>0</v>
      </c>
      <c r="G84" s="19">
        <f t="shared" si="46"/>
        <v>0</v>
      </c>
      <c r="H84" s="19">
        <f t="shared" si="46"/>
        <v>0</v>
      </c>
      <c r="I84" s="19">
        <f t="shared" si="46"/>
        <v>0</v>
      </c>
      <c r="J84" s="19">
        <f t="shared" si="46"/>
        <v>-8400</v>
      </c>
      <c r="K84" s="19">
        <f t="shared" si="46"/>
        <v>0</v>
      </c>
      <c r="L84" s="19">
        <f t="shared" si="46"/>
        <v>0</v>
      </c>
      <c r="M84" s="19">
        <f t="shared" si="46"/>
        <v>-8400</v>
      </c>
      <c r="N84" s="20">
        <f t="shared" si="2"/>
        <v>0</v>
      </c>
    </row>
    <row r="85" spans="1:14" s="3" customFormat="1" ht="52.5" customHeight="1" outlineLevel="6">
      <c r="A85" s="21" t="s">
        <v>88</v>
      </c>
      <c r="B85" s="22">
        <f>SUM(B86)</f>
        <v>8400</v>
      </c>
      <c r="C85" s="22">
        <f t="shared" si="46"/>
        <v>0</v>
      </c>
      <c r="D85" s="22">
        <f t="shared" si="46"/>
        <v>0</v>
      </c>
      <c r="E85" s="22">
        <f t="shared" si="46"/>
        <v>8400</v>
      </c>
      <c r="F85" s="22">
        <f t="shared" si="46"/>
        <v>0</v>
      </c>
      <c r="G85" s="22">
        <f t="shared" si="46"/>
        <v>0</v>
      </c>
      <c r="H85" s="22">
        <f t="shared" si="46"/>
        <v>0</v>
      </c>
      <c r="I85" s="22">
        <f t="shared" si="46"/>
        <v>0</v>
      </c>
      <c r="J85" s="22">
        <f t="shared" si="46"/>
        <v>-8400</v>
      </c>
      <c r="K85" s="22">
        <f t="shared" si="46"/>
        <v>0</v>
      </c>
      <c r="L85" s="22">
        <f t="shared" si="46"/>
        <v>0</v>
      </c>
      <c r="M85" s="22">
        <f t="shared" si="46"/>
        <v>-8400</v>
      </c>
      <c r="N85" s="23">
        <f t="shared" si="2"/>
        <v>0</v>
      </c>
    </row>
    <row r="86" spans="1:14" s="3" customFormat="1" ht="30.75" customHeight="1" outlineLevel="6">
      <c r="A86" s="21" t="s">
        <v>89</v>
      </c>
      <c r="B86" s="22">
        <f>SUM(C86:E86)</f>
        <v>8400</v>
      </c>
      <c r="C86" s="22"/>
      <c r="D86" s="22"/>
      <c r="E86" s="22">
        <v>8400</v>
      </c>
      <c r="F86" s="22">
        <f>SUM(G86:I86)</f>
        <v>0</v>
      </c>
      <c r="G86" s="22"/>
      <c r="H86" s="22"/>
      <c r="I86" s="22"/>
      <c r="J86" s="22">
        <f>SUM(K86:M86)</f>
        <v>-8400</v>
      </c>
      <c r="K86" s="22">
        <f>SUM(G86-C86)</f>
        <v>0</v>
      </c>
      <c r="L86" s="22">
        <f>SUM(H86-D86)</f>
        <v>0</v>
      </c>
      <c r="M86" s="22">
        <f>SUM(I86-E86)</f>
        <v>-8400</v>
      </c>
      <c r="N86" s="23">
        <f t="shared" si="2"/>
        <v>0</v>
      </c>
    </row>
    <row r="87" spans="1:14" s="3" customFormat="1" ht="66" customHeight="1" outlineLevel="1">
      <c r="A87" s="18" t="s">
        <v>90</v>
      </c>
      <c r="B87" s="19">
        <f>SUM(B88)</f>
        <v>1168576.9</v>
      </c>
      <c r="C87" s="19">
        <f aca="true" t="shared" si="47" ref="C87:M88">SUM(C88)</f>
        <v>0</v>
      </c>
      <c r="D87" s="19">
        <f t="shared" si="47"/>
        <v>0</v>
      </c>
      <c r="E87" s="19">
        <f t="shared" si="47"/>
        <v>1168576.9</v>
      </c>
      <c r="F87" s="19">
        <f>SUM(F88)</f>
        <v>1454837.9</v>
      </c>
      <c r="G87" s="19">
        <f t="shared" si="47"/>
        <v>0</v>
      </c>
      <c r="H87" s="19">
        <f t="shared" si="47"/>
        <v>0</v>
      </c>
      <c r="I87" s="19">
        <f t="shared" si="47"/>
        <v>1454837.9</v>
      </c>
      <c r="J87" s="19">
        <f>SUM(J88)</f>
        <v>286261</v>
      </c>
      <c r="K87" s="19">
        <f t="shared" si="47"/>
        <v>0</v>
      </c>
      <c r="L87" s="19">
        <f t="shared" si="47"/>
        <v>0</v>
      </c>
      <c r="M87" s="19">
        <f t="shared" si="47"/>
        <v>286261</v>
      </c>
      <c r="N87" s="20">
        <f t="shared" si="2"/>
        <v>124.49654789513637</v>
      </c>
    </row>
    <row r="88" spans="1:14" s="3" customFormat="1" ht="64.5" customHeight="1" outlineLevel="2">
      <c r="A88" s="18" t="s">
        <v>91</v>
      </c>
      <c r="B88" s="19">
        <f>SUM(B89)</f>
        <v>1168576.9</v>
      </c>
      <c r="C88" s="19">
        <f t="shared" si="47"/>
        <v>0</v>
      </c>
      <c r="D88" s="19">
        <f t="shared" si="47"/>
        <v>0</v>
      </c>
      <c r="E88" s="19">
        <f t="shared" si="47"/>
        <v>1168576.9</v>
      </c>
      <c r="F88" s="19">
        <f>SUM(F89)</f>
        <v>1454837.9</v>
      </c>
      <c r="G88" s="19">
        <f t="shared" si="47"/>
        <v>0</v>
      </c>
      <c r="H88" s="19">
        <f t="shared" si="47"/>
        <v>0</v>
      </c>
      <c r="I88" s="19">
        <f t="shared" si="47"/>
        <v>1454837.9</v>
      </c>
      <c r="J88" s="19">
        <f>SUM(J89)</f>
        <v>286261</v>
      </c>
      <c r="K88" s="19">
        <f t="shared" si="47"/>
        <v>0</v>
      </c>
      <c r="L88" s="19">
        <f t="shared" si="47"/>
        <v>0</v>
      </c>
      <c r="M88" s="19">
        <f t="shared" si="47"/>
        <v>286261</v>
      </c>
      <c r="N88" s="20">
        <f t="shared" si="2"/>
        <v>124.49654789513637</v>
      </c>
    </row>
    <row r="89" spans="1:14" s="3" customFormat="1" ht="64.5" customHeight="1" outlineLevel="4">
      <c r="A89" s="21" t="s">
        <v>92</v>
      </c>
      <c r="B89" s="22">
        <f>SUM(B90:B91)</f>
        <v>1168576.9</v>
      </c>
      <c r="C89" s="22">
        <f>SUM(C90:C91)</f>
        <v>0</v>
      </c>
      <c r="D89" s="22">
        <f>SUM(D90:D91)</f>
        <v>0</v>
      </c>
      <c r="E89" s="22">
        <f>SUM(E90:E91)</f>
        <v>1168576.9</v>
      </c>
      <c r="F89" s="22">
        <f aca="true" t="shared" si="48" ref="F89:M89">SUM(F90:F91)</f>
        <v>1454837.9</v>
      </c>
      <c r="G89" s="22">
        <f t="shared" si="48"/>
        <v>0</v>
      </c>
      <c r="H89" s="22">
        <f t="shared" si="48"/>
        <v>0</v>
      </c>
      <c r="I89" s="22">
        <f t="shared" si="48"/>
        <v>1454837.9</v>
      </c>
      <c r="J89" s="22">
        <f t="shared" si="48"/>
        <v>286261</v>
      </c>
      <c r="K89" s="22">
        <f t="shared" si="48"/>
        <v>0</v>
      </c>
      <c r="L89" s="22">
        <f t="shared" si="48"/>
        <v>0</v>
      </c>
      <c r="M89" s="22">
        <f t="shared" si="48"/>
        <v>286261</v>
      </c>
      <c r="N89" s="23">
        <f t="shared" si="2"/>
        <v>124.49654789513637</v>
      </c>
    </row>
    <row r="90" spans="1:14" s="3" customFormat="1" ht="50.25" customHeight="1" outlineLevel="6">
      <c r="A90" s="21" t="s">
        <v>93</v>
      </c>
      <c r="B90" s="22">
        <f>SUM(C90:E90)</f>
        <v>1060000</v>
      </c>
      <c r="C90" s="22"/>
      <c r="D90" s="22"/>
      <c r="E90" s="22">
        <v>1060000</v>
      </c>
      <c r="F90" s="22">
        <f>SUM(G90:I90)</f>
        <v>1302000</v>
      </c>
      <c r="G90" s="22"/>
      <c r="H90" s="22"/>
      <c r="I90" s="22">
        <v>1302000</v>
      </c>
      <c r="J90" s="22">
        <f>SUM(K90:M90)</f>
        <v>242000</v>
      </c>
      <c r="K90" s="22">
        <f aca="true" t="shared" si="49" ref="K90:M91">SUM(G90-C90)</f>
        <v>0</v>
      </c>
      <c r="L90" s="22">
        <f t="shared" si="49"/>
        <v>0</v>
      </c>
      <c r="M90" s="22">
        <f t="shared" si="49"/>
        <v>242000</v>
      </c>
      <c r="N90" s="23">
        <f t="shared" si="2"/>
        <v>122.83018867924528</v>
      </c>
    </row>
    <row r="91" spans="1:14" s="3" customFormat="1" ht="114" customHeight="1" outlineLevel="6">
      <c r="A91" s="21" t="s">
        <v>94</v>
      </c>
      <c r="B91" s="22">
        <f>SUM(C91:E91)</f>
        <v>108576.9</v>
      </c>
      <c r="C91" s="22"/>
      <c r="D91" s="22"/>
      <c r="E91" s="22">
        <v>108576.9</v>
      </c>
      <c r="F91" s="22">
        <f>SUM(G91:I91)</f>
        <v>152837.9</v>
      </c>
      <c r="G91" s="22"/>
      <c r="H91" s="22"/>
      <c r="I91" s="22">
        <v>152837.9</v>
      </c>
      <c r="J91" s="22">
        <f>SUM(K91:M91)</f>
        <v>44261</v>
      </c>
      <c r="K91" s="22">
        <f t="shared" si="49"/>
        <v>0</v>
      </c>
      <c r="L91" s="22">
        <f t="shared" si="49"/>
        <v>0</v>
      </c>
      <c r="M91" s="22">
        <f t="shared" si="49"/>
        <v>44261</v>
      </c>
      <c r="N91" s="23">
        <f t="shared" si="2"/>
        <v>140.76465620219403</v>
      </c>
    </row>
    <row r="92" spans="1:14" s="3" customFormat="1" ht="48.75" customHeight="1" outlineLevel="1">
      <c r="A92" s="18" t="s">
        <v>95</v>
      </c>
      <c r="B92" s="19">
        <f>SUM(B93+B99+B102)</f>
        <v>374935.88</v>
      </c>
      <c r="C92" s="19">
        <f aca="true" t="shared" si="50" ref="C92:M92">SUM(C93+C99+C102)</f>
        <v>0</v>
      </c>
      <c r="D92" s="19">
        <f t="shared" si="50"/>
        <v>182155.88</v>
      </c>
      <c r="E92" s="19">
        <f t="shared" si="50"/>
        <v>192780</v>
      </c>
      <c r="F92" s="19">
        <f t="shared" si="50"/>
        <v>461155.91000000003</v>
      </c>
      <c r="G92" s="19">
        <f t="shared" si="50"/>
        <v>0</v>
      </c>
      <c r="H92" s="19">
        <f t="shared" si="50"/>
        <v>185664.41</v>
      </c>
      <c r="I92" s="19">
        <f t="shared" si="50"/>
        <v>275491.5</v>
      </c>
      <c r="J92" s="19">
        <f t="shared" si="50"/>
        <v>86220.03</v>
      </c>
      <c r="K92" s="19">
        <f t="shared" si="50"/>
        <v>0</v>
      </c>
      <c r="L92" s="19">
        <f t="shared" si="50"/>
        <v>3508.529999999999</v>
      </c>
      <c r="M92" s="19">
        <f t="shared" si="50"/>
        <v>82711.5</v>
      </c>
      <c r="N92" s="20">
        <f t="shared" si="2"/>
        <v>122.99593999912733</v>
      </c>
    </row>
    <row r="93" spans="1:14" s="3" customFormat="1" ht="48" customHeight="1" outlineLevel="2">
      <c r="A93" s="18" t="s">
        <v>96</v>
      </c>
      <c r="B93" s="19">
        <f>SUM(B94+B96)</f>
        <v>194955.88</v>
      </c>
      <c r="C93" s="19">
        <f>SUM(C94+C96)</f>
        <v>0</v>
      </c>
      <c r="D93" s="19">
        <f>SUM(D94+D96)</f>
        <v>156155.88</v>
      </c>
      <c r="E93" s="19">
        <f>SUM(E94+E96)</f>
        <v>38800</v>
      </c>
      <c r="F93" s="19">
        <f aca="true" t="shared" si="51" ref="F93:M93">SUM(F94+F96)</f>
        <v>242909.41</v>
      </c>
      <c r="G93" s="19">
        <f t="shared" si="51"/>
        <v>0</v>
      </c>
      <c r="H93" s="19">
        <f t="shared" si="51"/>
        <v>185664.41</v>
      </c>
      <c r="I93" s="19">
        <f t="shared" si="51"/>
        <v>57245</v>
      </c>
      <c r="J93" s="19">
        <f t="shared" si="51"/>
        <v>47953.53</v>
      </c>
      <c r="K93" s="19">
        <f t="shared" si="51"/>
        <v>0</v>
      </c>
      <c r="L93" s="19">
        <f t="shared" si="51"/>
        <v>29508.53</v>
      </c>
      <c r="M93" s="19">
        <f t="shared" si="51"/>
        <v>18445</v>
      </c>
      <c r="N93" s="20">
        <f t="shared" si="2"/>
        <v>124.59711910202451</v>
      </c>
    </row>
    <row r="94" spans="1:14" s="3" customFormat="1" ht="31.5" customHeight="1" outlineLevel="4">
      <c r="A94" s="21" t="s">
        <v>97</v>
      </c>
      <c r="B94" s="22">
        <f aca="true" t="shared" si="52" ref="B94:I94">SUM(B95:B95)</f>
        <v>20150</v>
      </c>
      <c r="C94" s="22">
        <f t="shared" si="52"/>
        <v>0</v>
      </c>
      <c r="D94" s="22">
        <f t="shared" si="52"/>
        <v>0</v>
      </c>
      <c r="E94" s="22">
        <f t="shared" si="52"/>
        <v>20150</v>
      </c>
      <c r="F94" s="22">
        <f t="shared" si="52"/>
        <v>57245</v>
      </c>
      <c r="G94" s="22">
        <f t="shared" si="52"/>
        <v>0</v>
      </c>
      <c r="H94" s="22">
        <f t="shared" si="52"/>
        <v>0</v>
      </c>
      <c r="I94" s="22">
        <f t="shared" si="52"/>
        <v>57245</v>
      </c>
      <c r="J94" s="22">
        <f>SUM(J95:J95)</f>
        <v>37095</v>
      </c>
      <c r="K94" s="22">
        <f>SUM(K95:K95)</f>
        <v>0</v>
      </c>
      <c r="L94" s="22">
        <f>SUM(L95:L95)</f>
        <v>0</v>
      </c>
      <c r="M94" s="22">
        <f>SUM(M95:M95)</f>
        <v>37095</v>
      </c>
      <c r="N94" s="23">
        <f t="shared" si="2"/>
        <v>284.09429280397023</v>
      </c>
    </row>
    <row r="95" spans="1:14" s="3" customFormat="1" ht="47.25" customHeight="1" outlineLevel="6">
      <c r="A95" s="21" t="s">
        <v>98</v>
      </c>
      <c r="B95" s="22">
        <f>SUM(C95:E95)</f>
        <v>20150</v>
      </c>
      <c r="C95" s="22"/>
      <c r="D95" s="22"/>
      <c r="E95" s="22">
        <v>20150</v>
      </c>
      <c r="F95" s="22">
        <f>SUM(G95:I95)</f>
        <v>57245</v>
      </c>
      <c r="G95" s="22"/>
      <c r="H95" s="22"/>
      <c r="I95" s="22">
        <v>57245</v>
      </c>
      <c r="J95" s="22">
        <f>SUM(K95:M95)</f>
        <v>37095</v>
      </c>
      <c r="K95" s="22">
        <f>SUM(G95-C95)</f>
        <v>0</v>
      </c>
      <c r="L95" s="22">
        <f>SUM(H95-D95)</f>
        <v>0</v>
      </c>
      <c r="M95" s="22">
        <f>SUM(I95-E95)</f>
        <v>37095</v>
      </c>
      <c r="N95" s="23">
        <f t="shared" si="2"/>
        <v>284.09429280397023</v>
      </c>
    </row>
    <row r="96" spans="1:14" s="3" customFormat="1" ht="48.75" customHeight="1" outlineLevel="4">
      <c r="A96" s="21" t="s">
        <v>99</v>
      </c>
      <c r="B96" s="22">
        <f>SUM(B97:B98)</f>
        <v>174805.88</v>
      </c>
      <c r="C96" s="22">
        <f>SUM(C97:C98)</f>
        <v>0</v>
      </c>
      <c r="D96" s="22">
        <f>SUM(D97:D98)</f>
        <v>156155.88</v>
      </c>
      <c r="E96" s="22">
        <f>SUM(E97:E98)</f>
        <v>18650</v>
      </c>
      <c r="F96" s="22">
        <f aca="true" t="shared" si="53" ref="F96:M96">SUM(F97:F98)</f>
        <v>185664.41</v>
      </c>
      <c r="G96" s="22">
        <f t="shared" si="53"/>
        <v>0</v>
      </c>
      <c r="H96" s="22">
        <f t="shared" si="53"/>
        <v>185664.41</v>
      </c>
      <c r="I96" s="22">
        <f t="shared" si="53"/>
        <v>0</v>
      </c>
      <c r="J96" s="22">
        <f t="shared" si="53"/>
        <v>10858.529999999999</v>
      </c>
      <c r="K96" s="22">
        <f t="shared" si="53"/>
        <v>0</v>
      </c>
      <c r="L96" s="22">
        <f t="shared" si="53"/>
        <v>29508.53</v>
      </c>
      <c r="M96" s="22">
        <f t="shared" si="53"/>
        <v>-18650</v>
      </c>
      <c r="N96" s="23">
        <f t="shared" si="2"/>
        <v>106.21176473011091</v>
      </c>
    </row>
    <row r="97" spans="1:14" s="3" customFormat="1" ht="48.75" customHeight="1" outlineLevel="4">
      <c r="A97" s="21" t="s">
        <v>98</v>
      </c>
      <c r="B97" s="22">
        <f>SUM(C97:E97)</f>
        <v>18650</v>
      </c>
      <c r="C97" s="22"/>
      <c r="D97" s="22"/>
      <c r="E97" s="22">
        <v>18650</v>
      </c>
      <c r="F97" s="22">
        <f>SUM(G97:I97)</f>
        <v>0</v>
      </c>
      <c r="G97" s="22"/>
      <c r="H97" s="22"/>
      <c r="I97" s="22"/>
      <c r="J97" s="22">
        <f>SUM(K97:M97)</f>
        <v>-18650</v>
      </c>
      <c r="K97" s="22">
        <f aca="true" t="shared" si="54" ref="K97:M98">SUM(G97-C97)</f>
        <v>0</v>
      </c>
      <c r="L97" s="22">
        <f t="shared" si="54"/>
        <v>0</v>
      </c>
      <c r="M97" s="22">
        <f t="shared" si="54"/>
        <v>-18650</v>
      </c>
      <c r="N97" s="23">
        <f t="shared" si="2"/>
        <v>0</v>
      </c>
    </row>
    <row r="98" spans="1:14" s="3" customFormat="1" ht="63" customHeight="1" outlineLevel="6">
      <c r="A98" s="21" t="s">
        <v>100</v>
      </c>
      <c r="B98" s="22">
        <f>SUM(C98:E98)</f>
        <v>156155.88</v>
      </c>
      <c r="C98" s="22"/>
      <c r="D98" s="22">
        <v>156155.88</v>
      </c>
      <c r="E98" s="22"/>
      <c r="F98" s="22">
        <f>SUM(G98:I98)</f>
        <v>185664.41</v>
      </c>
      <c r="G98" s="22"/>
      <c r="H98" s="22">
        <v>185664.41</v>
      </c>
      <c r="I98" s="22"/>
      <c r="J98" s="22">
        <f>SUM(K98:M98)</f>
        <v>29508.53</v>
      </c>
      <c r="K98" s="22">
        <f t="shared" si="54"/>
        <v>0</v>
      </c>
      <c r="L98" s="22">
        <f t="shared" si="54"/>
        <v>29508.53</v>
      </c>
      <c r="M98" s="22">
        <f t="shared" si="54"/>
        <v>0</v>
      </c>
      <c r="N98" s="23">
        <f t="shared" si="2"/>
        <v>118.89684205295374</v>
      </c>
    </row>
    <row r="99" spans="1:14" s="3" customFormat="1" ht="86.25" customHeight="1" outlineLevel="6">
      <c r="A99" s="18" t="s">
        <v>101</v>
      </c>
      <c r="B99" s="19">
        <f>SUM(B100)</f>
        <v>7000</v>
      </c>
      <c r="C99" s="19">
        <f aca="true" t="shared" si="55" ref="C99:M99">SUM(C100)</f>
        <v>0</v>
      </c>
      <c r="D99" s="19">
        <f t="shared" si="55"/>
        <v>0</v>
      </c>
      <c r="E99" s="19">
        <f t="shared" si="55"/>
        <v>7000</v>
      </c>
      <c r="F99" s="19">
        <f t="shared" si="55"/>
        <v>0</v>
      </c>
      <c r="G99" s="19">
        <f t="shared" si="55"/>
        <v>0</v>
      </c>
      <c r="H99" s="19">
        <f t="shared" si="55"/>
        <v>0</v>
      </c>
      <c r="I99" s="19">
        <f t="shared" si="55"/>
        <v>0</v>
      </c>
      <c r="J99" s="19">
        <f t="shared" si="55"/>
        <v>-7000</v>
      </c>
      <c r="K99" s="19">
        <f t="shared" si="55"/>
        <v>0</v>
      </c>
      <c r="L99" s="19">
        <f t="shared" si="55"/>
        <v>0</v>
      </c>
      <c r="M99" s="19">
        <f t="shared" si="55"/>
        <v>-7000</v>
      </c>
      <c r="N99" s="20">
        <f t="shared" si="2"/>
        <v>0</v>
      </c>
    </row>
    <row r="100" spans="1:14" s="3" customFormat="1" ht="33" customHeight="1" outlineLevel="6">
      <c r="A100" s="21" t="s">
        <v>102</v>
      </c>
      <c r="B100" s="22">
        <f>SUM(B101)</f>
        <v>7000</v>
      </c>
      <c r="C100" s="22">
        <f aca="true" t="shared" si="56" ref="C100:M100">SUM(C101)</f>
        <v>0</v>
      </c>
      <c r="D100" s="22">
        <f t="shared" si="56"/>
        <v>0</v>
      </c>
      <c r="E100" s="22">
        <f t="shared" si="56"/>
        <v>7000</v>
      </c>
      <c r="F100" s="22">
        <f t="shared" si="56"/>
        <v>0</v>
      </c>
      <c r="G100" s="22">
        <f t="shared" si="56"/>
        <v>0</v>
      </c>
      <c r="H100" s="22">
        <f t="shared" si="56"/>
        <v>0</v>
      </c>
      <c r="I100" s="22">
        <f t="shared" si="56"/>
        <v>0</v>
      </c>
      <c r="J100" s="22">
        <f t="shared" si="56"/>
        <v>-7000</v>
      </c>
      <c r="K100" s="22">
        <f t="shared" si="56"/>
        <v>0</v>
      </c>
      <c r="L100" s="22">
        <f t="shared" si="56"/>
        <v>0</v>
      </c>
      <c r="M100" s="22">
        <f t="shared" si="56"/>
        <v>-7000</v>
      </c>
      <c r="N100" s="23">
        <f t="shared" si="2"/>
        <v>0</v>
      </c>
    </row>
    <row r="101" spans="1:14" s="3" customFormat="1" ht="57" customHeight="1" outlineLevel="6">
      <c r="A101" s="21" t="s">
        <v>98</v>
      </c>
      <c r="B101" s="22">
        <f>SUM(C101:E101)</f>
        <v>7000</v>
      </c>
      <c r="C101" s="22"/>
      <c r="D101" s="22"/>
      <c r="E101" s="22">
        <v>7000</v>
      </c>
      <c r="F101" s="22">
        <f>SUM(G101:I101)</f>
        <v>0</v>
      </c>
      <c r="G101" s="22"/>
      <c r="H101" s="22"/>
      <c r="I101" s="22"/>
      <c r="J101" s="22">
        <f>SUM(K101:M101)</f>
        <v>-7000</v>
      </c>
      <c r="K101" s="22">
        <f>SUM(G101-C101)</f>
        <v>0</v>
      </c>
      <c r="L101" s="22">
        <f>SUM(H101-D101)</f>
        <v>0</v>
      </c>
      <c r="M101" s="22">
        <f>SUM(I101-E101)</f>
        <v>-7000</v>
      </c>
      <c r="N101" s="23">
        <f t="shared" si="2"/>
        <v>0</v>
      </c>
    </row>
    <row r="102" spans="1:14" s="3" customFormat="1" ht="67.5" customHeight="1" outlineLevel="2">
      <c r="A102" s="18" t="s">
        <v>103</v>
      </c>
      <c r="B102" s="19">
        <f aca="true" t="shared" si="57" ref="B102:I102">SUM(B103)</f>
        <v>172980</v>
      </c>
      <c r="C102" s="19">
        <f t="shared" si="57"/>
        <v>0</v>
      </c>
      <c r="D102" s="19">
        <f t="shared" si="57"/>
        <v>26000</v>
      </c>
      <c r="E102" s="19">
        <f t="shared" si="57"/>
        <v>146980</v>
      </c>
      <c r="F102" s="19">
        <f t="shared" si="57"/>
        <v>218246.5</v>
      </c>
      <c r="G102" s="19">
        <f t="shared" si="57"/>
        <v>0</v>
      </c>
      <c r="H102" s="19">
        <f t="shared" si="57"/>
        <v>0</v>
      </c>
      <c r="I102" s="19">
        <f t="shared" si="57"/>
        <v>218246.5</v>
      </c>
      <c r="J102" s="19">
        <f>SUM(J103)</f>
        <v>45266.5</v>
      </c>
      <c r="K102" s="19">
        <f>SUM(K103)</f>
        <v>0</v>
      </c>
      <c r="L102" s="19">
        <f>SUM(L103)</f>
        <v>-26000</v>
      </c>
      <c r="M102" s="19">
        <f>SUM(M103)</f>
        <v>71266.5</v>
      </c>
      <c r="N102" s="20">
        <f t="shared" si="2"/>
        <v>126.1686322118164</v>
      </c>
    </row>
    <row r="103" spans="1:14" s="3" customFormat="1" ht="49.5" customHeight="1" outlineLevel="4">
      <c r="A103" s="21" t="s">
        <v>104</v>
      </c>
      <c r="B103" s="22">
        <f aca="true" t="shared" si="58" ref="B103:M103">SUM(B104:B107)</f>
        <v>172980</v>
      </c>
      <c r="C103" s="22">
        <f t="shared" si="58"/>
        <v>0</v>
      </c>
      <c r="D103" s="22">
        <f t="shared" si="58"/>
        <v>26000</v>
      </c>
      <c r="E103" s="22">
        <f t="shared" si="58"/>
        <v>146980</v>
      </c>
      <c r="F103" s="22">
        <f t="shared" si="58"/>
        <v>218246.5</v>
      </c>
      <c r="G103" s="22">
        <f t="shared" si="58"/>
        <v>0</v>
      </c>
      <c r="H103" s="22">
        <f t="shared" si="58"/>
        <v>0</v>
      </c>
      <c r="I103" s="22">
        <f t="shared" si="58"/>
        <v>218246.5</v>
      </c>
      <c r="J103" s="22">
        <f t="shared" si="58"/>
        <v>45266.5</v>
      </c>
      <c r="K103" s="22">
        <f t="shared" si="58"/>
        <v>0</v>
      </c>
      <c r="L103" s="22">
        <f t="shared" si="58"/>
        <v>-26000</v>
      </c>
      <c r="M103" s="22">
        <f t="shared" si="58"/>
        <v>71266.5</v>
      </c>
      <c r="N103" s="23">
        <f t="shared" si="2"/>
        <v>126.1686322118164</v>
      </c>
    </row>
    <row r="104" spans="1:14" s="3" customFormat="1" ht="79.5" customHeight="1" outlineLevel="6">
      <c r="A104" s="21" t="s">
        <v>105</v>
      </c>
      <c r="B104" s="22">
        <f>SUM(C104:E104)</f>
        <v>49500</v>
      </c>
      <c r="C104" s="22"/>
      <c r="D104" s="22"/>
      <c r="E104" s="22">
        <v>49500</v>
      </c>
      <c r="F104" s="22">
        <f>SUM(G104:I104)</f>
        <v>36000</v>
      </c>
      <c r="G104" s="22"/>
      <c r="H104" s="22"/>
      <c r="I104" s="22">
        <v>36000</v>
      </c>
      <c r="J104" s="22">
        <f>SUM(K104:M104)</f>
        <v>-13500</v>
      </c>
      <c r="K104" s="22">
        <f aca="true" t="shared" si="59" ref="K104:M106">SUM(G104-C104)</f>
        <v>0</v>
      </c>
      <c r="L104" s="22">
        <f t="shared" si="59"/>
        <v>0</v>
      </c>
      <c r="M104" s="22">
        <f t="shared" si="59"/>
        <v>-13500</v>
      </c>
      <c r="N104" s="23">
        <f>SUM(F104/B104)*100</f>
        <v>72.72727272727273</v>
      </c>
    </row>
    <row r="105" spans="1:14" s="3" customFormat="1" ht="79.5" customHeight="1" outlineLevel="6">
      <c r="A105" s="24" t="s">
        <v>106</v>
      </c>
      <c r="B105" s="22">
        <f>SUM(C105:E105)</f>
        <v>20000</v>
      </c>
      <c r="C105" s="22"/>
      <c r="D105" s="22"/>
      <c r="E105" s="22">
        <v>20000</v>
      </c>
      <c r="F105" s="22">
        <f>SUM(G105:I105)</f>
        <v>40000</v>
      </c>
      <c r="G105" s="22"/>
      <c r="H105" s="22"/>
      <c r="I105" s="22">
        <v>40000</v>
      </c>
      <c r="J105" s="22">
        <f>SUM(K105:M105)</f>
        <v>20000</v>
      </c>
      <c r="K105" s="22">
        <f>SUM(G105-C105)</f>
        <v>0</v>
      </c>
      <c r="L105" s="22">
        <f>SUM(H105-D105)</f>
        <v>0</v>
      </c>
      <c r="M105" s="22">
        <f>SUM(I105-E105)</f>
        <v>20000</v>
      </c>
      <c r="N105" s="23">
        <f>SUM(F105/B105)*100</f>
        <v>200</v>
      </c>
    </row>
    <row r="106" spans="1:14" s="3" customFormat="1" ht="112.5" customHeight="1" outlineLevel="6">
      <c r="A106" s="21" t="s">
        <v>107</v>
      </c>
      <c r="B106" s="22">
        <f>SUM(C106:E106)</f>
        <v>24000</v>
      </c>
      <c r="C106" s="22"/>
      <c r="D106" s="22"/>
      <c r="E106" s="22">
        <v>24000</v>
      </c>
      <c r="F106" s="22">
        <f>SUM(G106:I106)</f>
        <v>48000</v>
      </c>
      <c r="G106" s="22"/>
      <c r="H106" s="22"/>
      <c r="I106" s="22">
        <v>48000</v>
      </c>
      <c r="J106" s="22">
        <f>SUM(K106:M106)</f>
        <v>24000</v>
      </c>
      <c r="K106" s="22">
        <f t="shared" si="59"/>
        <v>0</v>
      </c>
      <c r="L106" s="22">
        <f t="shared" si="59"/>
        <v>0</v>
      </c>
      <c r="M106" s="22">
        <f t="shared" si="59"/>
        <v>24000</v>
      </c>
      <c r="N106" s="23">
        <f>SUM(F106/B106)*100</f>
        <v>200</v>
      </c>
    </row>
    <row r="107" spans="1:14" s="3" customFormat="1" ht="69" customHeight="1" outlineLevel="6">
      <c r="A107" s="24" t="s">
        <v>108</v>
      </c>
      <c r="B107" s="22">
        <f>SUM(C107:E107)</f>
        <v>79480</v>
      </c>
      <c r="C107" s="22"/>
      <c r="D107" s="22">
        <v>26000</v>
      </c>
      <c r="E107" s="22">
        <v>53480</v>
      </c>
      <c r="F107" s="22">
        <f>SUM(G107:I107)</f>
        <v>94246.5</v>
      </c>
      <c r="G107" s="22"/>
      <c r="H107" s="22"/>
      <c r="I107" s="22">
        <v>94246.5</v>
      </c>
      <c r="J107" s="22">
        <f>SUM(K107:M107)</f>
        <v>14766.5</v>
      </c>
      <c r="K107" s="22">
        <f>SUM(G107-C107)</f>
        <v>0</v>
      </c>
      <c r="L107" s="22">
        <f>SUM(H107-D107)</f>
        <v>-26000</v>
      </c>
      <c r="M107" s="22">
        <f>SUM(I107-E107)</f>
        <v>40766.5</v>
      </c>
      <c r="N107" s="23">
        <f>SUM(F107/B107)*100</f>
        <v>118.57888777050832</v>
      </c>
    </row>
    <row r="108" spans="1:14" s="3" customFormat="1" ht="65.25" customHeight="1" outlineLevel="1">
      <c r="A108" s="18" t="s">
        <v>109</v>
      </c>
      <c r="B108" s="19">
        <f aca="true" t="shared" si="60" ref="B108:M108">SUM(B109)</f>
        <v>1082364.9</v>
      </c>
      <c r="C108" s="19">
        <f t="shared" si="60"/>
        <v>0</v>
      </c>
      <c r="D108" s="19">
        <f t="shared" si="60"/>
        <v>47090</v>
      </c>
      <c r="E108" s="19">
        <f t="shared" si="60"/>
        <v>1035274.9</v>
      </c>
      <c r="F108" s="19">
        <f t="shared" si="60"/>
        <v>1255089.07</v>
      </c>
      <c r="G108" s="19">
        <f t="shared" si="60"/>
        <v>0</v>
      </c>
      <c r="H108" s="19">
        <f t="shared" si="60"/>
        <v>50883.38</v>
      </c>
      <c r="I108" s="19">
        <f t="shared" si="60"/>
        <v>1204205.6900000002</v>
      </c>
      <c r="J108" s="19">
        <f t="shared" si="60"/>
        <v>172724.17000000004</v>
      </c>
      <c r="K108" s="19">
        <f t="shared" si="60"/>
        <v>0</v>
      </c>
      <c r="L108" s="19">
        <f t="shared" si="60"/>
        <v>3793.3799999999974</v>
      </c>
      <c r="M108" s="19">
        <f t="shared" si="60"/>
        <v>168930.79000000004</v>
      </c>
      <c r="N108" s="20">
        <f t="shared" si="2"/>
        <v>115.95803503975417</v>
      </c>
    </row>
    <row r="109" spans="1:14" s="3" customFormat="1" ht="110.25" customHeight="1" outlineLevel="2">
      <c r="A109" s="18" t="s">
        <v>110</v>
      </c>
      <c r="B109" s="19">
        <f aca="true" t="shared" si="61" ref="B109:I109">SUM(B110)</f>
        <v>1082364.9</v>
      </c>
      <c r="C109" s="19">
        <f t="shared" si="61"/>
        <v>0</v>
      </c>
      <c r="D109" s="19">
        <f t="shared" si="61"/>
        <v>47090</v>
      </c>
      <c r="E109" s="19">
        <f t="shared" si="61"/>
        <v>1035274.9</v>
      </c>
      <c r="F109" s="19">
        <f t="shared" si="61"/>
        <v>1255089.07</v>
      </c>
      <c r="G109" s="19">
        <f t="shared" si="61"/>
        <v>0</v>
      </c>
      <c r="H109" s="19">
        <f t="shared" si="61"/>
        <v>50883.38</v>
      </c>
      <c r="I109" s="19">
        <f t="shared" si="61"/>
        <v>1204205.6900000002</v>
      </c>
      <c r="J109" s="19">
        <f>SUM(J110)</f>
        <v>172724.17000000004</v>
      </c>
      <c r="K109" s="19">
        <f>SUM(K110)</f>
        <v>0</v>
      </c>
      <c r="L109" s="19">
        <f>SUM(L110)</f>
        <v>3793.3799999999974</v>
      </c>
      <c r="M109" s="19">
        <f>SUM(M110)</f>
        <v>168930.79000000004</v>
      </c>
      <c r="N109" s="20">
        <f t="shared" si="2"/>
        <v>115.95803503975417</v>
      </c>
    </row>
    <row r="110" spans="1:14" s="3" customFormat="1" ht="31.5" customHeight="1" outlineLevel="4">
      <c r="A110" s="21" t="s">
        <v>111</v>
      </c>
      <c r="B110" s="22">
        <f>SUM(B111:B113)</f>
        <v>1082364.9</v>
      </c>
      <c r="C110" s="22">
        <f aca="true" t="shared" si="62" ref="C110:M110">SUM(C111:C113)</f>
        <v>0</v>
      </c>
      <c r="D110" s="22">
        <f t="shared" si="62"/>
        <v>47090</v>
      </c>
      <c r="E110" s="22">
        <f t="shared" si="62"/>
        <v>1035274.9</v>
      </c>
      <c r="F110" s="22">
        <f t="shared" si="62"/>
        <v>1255089.07</v>
      </c>
      <c r="G110" s="22">
        <f t="shared" si="62"/>
        <v>0</v>
      </c>
      <c r="H110" s="22">
        <f t="shared" si="62"/>
        <v>50883.38</v>
      </c>
      <c r="I110" s="22">
        <f t="shared" si="62"/>
        <v>1204205.6900000002</v>
      </c>
      <c r="J110" s="22">
        <f t="shared" si="62"/>
        <v>172724.17000000004</v>
      </c>
      <c r="K110" s="22">
        <f t="shared" si="62"/>
        <v>0</v>
      </c>
      <c r="L110" s="22">
        <f t="shared" si="62"/>
        <v>3793.3799999999974</v>
      </c>
      <c r="M110" s="22">
        <f t="shared" si="62"/>
        <v>168930.79000000004</v>
      </c>
      <c r="N110" s="23">
        <f t="shared" si="2"/>
        <v>115.95803503975417</v>
      </c>
    </row>
    <row r="111" spans="1:14" s="3" customFormat="1" ht="78.75" customHeight="1" outlineLevel="6">
      <c r="A111" s="21" t="s">
        <v>112</v>
      </c>
      <c r="B111" s="22">
        <f>SUM(C111:E111)</f>
        <v>937423.91</v>
      </c>
      <c r="C111" s="22"/>
      <c r="D111" s="22"/>
      <c r="E111" s="22">
        <v>937423.91</v>
      </c>
      <c r="F111" s="22">
        <f>SUM(G111:I111)</f>
        <v>1098842.35</v>
      </c>
      <c r="G111" s="22"/>
      <c r="H111" s="22"/>
      <c r="I111" s="22">
        <v>1098842.35</v>
      </c>
      <c r="J111" s="22">
        <f>SUM(K111:M111)</f>
        <v>161418.44000000006</v>
      </c>
      <c r="K111" s="22">
        <f aca="true" t="shared" si="63" ref="K111:M112">SUM(G111-C111)</f>
        <v>0</v>
      </c>
      <c r="L111" s="22">
        <f t="shared" si="63"/>
        <v>0</v>
      </c>
      <c r="M111" s="22">
        <f t="shared" si="63"/>
        <v>161418.44000000006</v>
      </c>
      <c r="N111" s="23">
        <f t="shared" si="2"/>
        <v>117.2193645028747</v>
      </c>
    </row>
    <row r="112" spans="1:14" s="3" customFormat="1" ht="107.25" customHeight="1" outlineLevel="6">
      <c r="A112" s="21" t="s">
        <v>113</v>
      </c>
      <c r="B112" s="22">
        <f>SUM(C112:E112)</f>
        <v>97850.99</v>
      </c>
      <c r="C112" s="22"/>
      <c r="D112" s="22"/>
      <c r="E112" s="22">
        <v>97850.99</v>
      </c>
      <c r="F112" s="22">
        <f>SUM(G112:I112)</f>
        <v>105363.34</v>
      </c>
      <c r="G112" s="22"/>
      <c r="H112" s="22"/>
      <c r="I112" s="22">
        <v>105363.34</v>
      </c>
      <c r="J112" s="22">
        <f>SUM(K112:M112)</f>
        <v>7512.349999999991</v>
      </c>
      <c r="K112" s="22">
        <f t="shared" si="63"/>
        <v>0</v>
      </c>
      <c r="L112" s="22">
        <f t="shared" si="63"/>
        <v>0</v>
      </c>
      <c r="M112" s="22">
        <f t="shared" si="63"/>
        <v>7512.349999999991</v>
      </c>
      <c r="N112" s="23">
        <f aca="true" t="shared" si="64" ref="N112:N192">SUM(F112/B112)*100</f>
        <v>107.67733673415056</v>
      </c>
    </row>
    <row r="113" spans="1:14" s="3" customFormat="1" ht="69" customHeight="1" outlineLevel="6">
      <c r="A113" s="24" t="s">
        <v>114</v>
      </c>
      <c r="B113" s="22">
        <f>SUM(C113:E113)</f>
        <v>47090</v>
      </c>
      <c r="C113" s="22"/>
      <c r="D113" s="22">
        <v>47090</v>
      </c>
      <c r="E113" s="22"/>
      <c r="F113" s="22">
        <f>SUM(G113:I113)</f>
        <v>50883.38</v>
      </c>
      <c r="G113" s="22"/>
      <c r="H113" s="22">
        <v>50883.38</v>
      </c>
      <c r="I113" s="22"/>
      <c r="J113" s="22">
        <f>SUM(K113:M113)</f>
        <v>3793.3799999999974</v>
      </c>
      <c r="K113" s="22">
        <f>SUM(G113-C113)</f>
        <v>0</v>
      </c>
      <c r="L113" s="22">
        <f>SUM(H113-D113)</f>
        <v>3793.3799999999974</v>
      </c>
      <c r="M113" s="22">
        <f>SUM(I113-E113)</f>
        <v>0</v>
      </c>
      <c r="N113" s="23">
        <f>SUM(F113/B113)*100</f>
        <v>108.05559566787004</v>
      </c>
    </row>
    <row r="114" spans="1:14" s="3" customFormat="1" ht="63.75" customHeight="1" outlineLevel="1">
      <c r="A114" s="18" t="s">
        <v>115</v>
      </c>
      <c r="B114" s="19">
        <f>SUM(B115+B122)</f>
        <v>2066664.54</v>
      </c>
      <c r="C114" s="19">
        <f>SUM(C115+C122)</f>
        <v>0</v>
      </c>
      <c r="D114" s="19">
        <f>SUM(D115+D122)</f>
        <v>0</v>
      </c>
      <c r="E114" s="19">
        <f>SUM(E115+E122)</f>
        <v>2066664.54</v>
      </c>
      <c r="F114" s="19">
        <f aca="true" t="shared" si="65" ref="F114:M114">SUM(F115+F122)</f>
        <v>2132321.29</v>
      </c>
      <c r="G114" s="19">
        <f t="shared" si="65"/>
        <v>0</v>
      </c>
      <c r="H114" s="19">
        <f t="shared" si="65"/>
        <v>0</v>
      </c>
      <c r="I114" s="19">
        <f t="shared" si="65"/>
        <v>2132321.29</v>
      </c>
      <c r="J114" s="19">
        <f t="shared" si="65"/>
        <v>65656.75000000006</v>
      </c>
      <c r="K114" s="19">
        <f t="shared" si="65"/>
        <v>0</v>
      </c>
      <c r="L114" s="19">
        <f t="shared" si="65"/>
        <v>0</v>
      </c>
      <c r="M114" s="19">
        <f t="shared" si="65"/>
        <v>65656.75000000006</v>
      </c>
      <c r="N114" s="20">
        <f t="shared" si="64"/>
        <v>103.17694278530564</v>
      </c>
    </row>
    <row r="115" spans="1:14" s="3" customFormat="1" ht="48" customHeight="1" outlineLevel="2">
      <c r="A115" s="18" t="s">
        <v>116</v>
      </c>
      <c r="B115" s="19">
        <f aca="true" t="shared" si="66" ref="B115:I115">SUM(B116)</f>
        <v>1651664.54</v>
      </c>
      <c r="C115" s="19">
        <f t="shared" si="66"/>
        <v>0</v>
      </c>
      <c r="D115" s="19">
        <f t="shared" si="66"/>
        <v>0</v>
      </c>
      <c r="E115" s="19">
        <f t="shared" si="66"/>
        <v>1651664.54</v>
      </c>
      <c r="F115" s="19">
        <f t="shared" si="66"/>
        <v>1597321.29</v>
      </c>
      <c r="G115" s="19">
        <f t="shared" si="66"/>
        <v>0</v>
      </c>
      <c r="H115" s="19">
        <f t="shared" si="66"/>
        <v>0</v>
      </c>
      <c r="I115" s="19">
        <f t="shared" si="66"/>
        <v>1597321.29</v>
      </c>
      <c r="J115" s="19">
        <f>SUM(J116)</f>
        <v>-54343.24999999994</v>
      </c>
      <c r="K115" s="19">
        <f>SUM(K116)</f>
        <v>0</v>
      </c>
      <c r="L115" s="19">
        <f>SUM(L116)</f>
        <v>0</v>
      </c>
      <c r="M115" s="19">
        <f>SUM(M116)</f>
        <v>-54343.24999999994</v>
      </c>
      <c r="N115" s="20">
        <f t="shared" si="64"/>
        <v>96.7097889018069</v>
      </c>
    </row>
    <row r="116" spans="1:14" s="3" customFormat="1" ht="28.5" customHeight="1" outlineLevel="4">
      <c r="A116" s="21" t="s">
        <v>117</v>
      </c>
      <c r="B116" s="22">
        <f>SUM(B117:B121)</f>
        <v>1651664.54</v>
      </c>
      <c r="C116" s="22">
        <f aca="true" t="shared" si="67" ref="C116:M116">SUM(C117:C121)</f>
        <v>0</v>
      </c>
      <c r="D116" s="22">
        <f t="shared" si="67"/>
        <v>0</v>
      </c>
      <c r="E116" s="22">
        <f t="shared" si="67"/>
        <v>1651664.54</v>
      </c>
      <c r="F116" s="22">
        <f t="shared" si="67"/>
        <v>1597321.29</v>
      </c>
      <c r="G116" s="22">
        <f t="shared" si="67"/>
        <v>0</v>
      </c>
      <c r="H116" s="22">
        <f t="shared" si="67"/>
        <v>0</v>
      </c>
      <c r="I116" s="22">
        <f t="shared" si="67"/>
        <v>1597321.29</v>
      </c>
      <c r="J116" s="22">
        <f t="shared" si="67"/>
        <v>-54343.24999999994</v>
      </c>
      <c r="K116" s="22">
        <f t="shared" si="67"/>
        <v>0</v>
      </c>
      <c r="L116" s="22">
        <f t="shared" si="67"/>
        <v>0</v>
      </c>
      <c r="M116" s="22">
        <f t="shared" si="67"/>
        <v>-54343.24999999994</v>
      </c>
      <c r="N116" s="23">
        <f t="shared" si="64"/>
        <v>96.7097889018069</v>
      </c>
    </row>
    <row r="117" spans="1:14" s="3" customFormat="1" ht="36.75" customHeight="1" outlineLevel="4">
      <c r="A117" s="21" t="s">
        <v>118</v>
      </c>
      <c r="B117" s="22">
        <f>SUM(C117:E117)</f>
        <v>24000</v>
      </c>
      <c r="C117" s="22"/>
      <c r="D117" s="22"/>
      <c r="E117" s="22">
        <v>24000</v>
      </c>
      <c r="F117" s="22">
        <f>SUM(G117:I117)</f>
        <v>0</v>
      </c>
      <c r="G117" s="22"/>
      <c r="H117" s="22"/>
      <c r="I117" s="22"/>
      <c r="J117" s="22">
        <f>SUM(K117:M117)</f>
        <v>-24000</v>
      </c>
      <c r="K117" s="22">
        <f>SUM(G117-C117)</f>
        <v>0</v>
      </c>
      <c r="L117" s="22">
        <f>SUM(H117-D117)</f>
        <v>0</v>
      </c>
      <c r="M117" s="22">
        <f>SUM(I117-E117)</f>
        <v>-24000</v>
      </c>
      <c r="N117" s="23">
        <f>SUM(F117/B117)*100</f>
        <v>0</v>
      </c>
    </row>
    <row r="118" spans="1:14" s="3" customFormat="1" ht="51.75" customHeight="1" outlineLevel="4">
      <c r="A118" s="24" t="s">
        <v>119</v>
      </c>
      <c r="B118" s="22">
        <f>SUM(C118:E118)</f>
        <v>528916.31</v>
      </c>
      <c r="C118" s="22"/>
      <c r="D118" s="22"/>
      <c r="E118" s="22">
        <v>528916.31</v>
      </c>
      <c r="F118" s="22">
        <f>SUM(G118:I118)</f>
        <v>295874.17</v>
      </c>
      <c r="G118" s="22"/>
      <c r="H118" s="22"/>
      <c r="I118" s="22">
        <v>295874.17</v>
      </c>
      <c r="J118" s="22">
        <f>SUM(K118:M118)</f>
        <v>-233042.14000000007</v>
      </c>
      <c r="K118" s="22">
        <f aca="true" t="shared" si="68" ref="K118:M120">SUM(G118-C118)</f>
        <v>0</v>
      </c>
      <c r="L118" s="22">
        <f t="shared" si="68"/>
        <v>0</v>
      </c>
      <c r="M118" s="22">
        <f t="shared" si="68"/>
        <v>-233042.14000000007</v>
      </c>
      <c r="N118" s="23">
        <f>SUM(F118/B118)*100</f>
        <v>55.93969488292012</v>
      </c>
    </row>
    <row r="119" spans="1:14" s="3" customFormat="1" ht="51.75" customHeight="1" outlineLevel="4">
      <c r="A119" s="21" t="s">
        <v>120</v>
      </c>
      <c r="B119" s="22">
        <f>SUM(C119:E119)</f>
        <v>80854</v>
      </c>
      <c r="C119" s="22"/>
      <c r="D119" s="22"/>
      <c r="E119" s="22">
        <v>80854</v>
      </c>
      <c r="F119" s="22">
        <f>SUM(G119:I119)</f>
        <v>0</v>
      </c>
      <c r="G119" s="22"/>
      <c r="H119" s="22"/>
      <c r="I119" s="22"/>
      <c r="J119" s="22">
        <f>SUM(K119:M119)</f>
        <v>-80854</v>
      </c>
      <c r="K119" s="22">
        <f t="shared" si="68"/>
        <v>0</v>
      </c>
      <c r="L119" s="22">
        <f t="shared" si="68"/>
        <v>0</v>
      </c>
      <c r="M119" s="22">
        <f t="shared" si="68"/>
        <v>-80854</v>
      </c>
      <c r="N119" s="23">
        <f>SUM(F119/B119)*100</f>
        <v>0</v>
      </c>
    </row>
    <row r="120" spans="1:14" s="3" customFormat="1" ht="48.75" customHeight="1" outlineLevel="5">
      <c r="A120" s="21" t="s">
        <v>121</v>
      </c>
      <c r="B120" s="22">
        <f>SUM(C120:E120)</f>
        <v>805759.73</v>
      </c>
      <c r="C120" s="22"/>
      <c r="D120" s="22"/>
      <c r="E120" s="22">
        <v>805759.73</v>
      </c>
      <c r="F120" s="22">
        <f>SUM(G120:I120)</f>
        <v>1101611.12</v>
      </c>
      <c r="G120" s="22"/>
      <c r="H120" s="22"/>
      <c r="I120" s="22">
        <v>1101611.12</v>
      </c>
      <c r="J120" s="22">
        <f>SUM(K120:M120)</f>
        <v>295851.39000000013</v>
      </c>
      <c r="K120" s="22">
        <f t="shared" si="68"/>
        <v>0</v>
      </c>
      <c r="L120" s="22">
        <f t="shared" si="68"/>
        <v>0</v>
      </c>
      <c r="M120" s="22">
        <f t="shared" si="68"/>
        <v>295851.39000000013</v>
      </c>
      <c r="N120" s="23">
        <f t="shared" si="64"/>
        <v>136.7170732148652</v>
      </c>
    </row>
    <row r="121" spans="1:14" s="3" customFormat="1" ht="48.75" customHeight="1" outlineLevel="5">
      <c r="A121" s="24" t="s">
        <v>122</v>
      </c>
      <c r="B121" s="22">
        <f>SUM(C121:E121)</f>
        <v>212134.5</v>
      </c>
      <c r="C121" s="22"/>
      <c r="D121" s="22"/>
      <c r="E121" s="22">
        <v>212134.5</v>
      </c>
      <c r="F121" s="22">
        <f>SUM(G121:I121)</f>
        <v>199836</v>
      </c>
      <c r="G121" s="22"/>
      <c r="H121" s="22"/>
      <c r="I121" s="22">
        <v>199836</v>
      </c>
      <c r="J121" s="22">
        <f>SUM(K121:M121)</f>
        <v>-12298.5</v>
      </c>
      <c r="K121" s="22">
        <f>SUM(G121-C121)</f>
        <v>0</v>
      </c>
      <c r="L121" s="22">
        <f>SUM(H121-D121)</f>
        <v>0</v>
      </c>
      <c r="M121" s="22">
        <f>SUM(I121-E121)</f>
        <v>-12298.5</v>
      </c>
      <c r="N121" s="23">
        <f>SUM(F121/B121)*100</f>
        <v>94.20249888631976</v>
      </c>
    </row>
    <row r="122" spans="1:14" s="3" customFormat="1" ht="49.5" customHeight="1" outlineLevel="2">
      <c r="A122" s="18" t="s">
        <v>123</v>
      </c>
      <c r="B122" s="19">
        <f>SUM(B123)</f>
        <v>415000</v>
      </c>
      <c r="C122" s="19">
        <f aca="true" t="shared" si="69" ref="C122:M123">SUM(C123)</f>
        <v>0</v>
      </c>
      <c r="D122" s="19">
        <f t="shared" si="69"/>
        <v>0</v>
      </c>
      <c r="E122" s="19">
        <f t="shared" si="69"/>
        <v>415000</v>
      </c>
      <c r="F122" s="19">
        <f>SUM(F123)</f>
        <v>535000</v>
      </c>
      <c r="G122" s="19">
        <f t="shared" si="69"/>
        <v>0</v>
      </c>
      <c r="H122" s="19">
        <f t="shared" si="69"/>
        <v>0</v>
      </c>
      <c r="I122" s="19">
        <f t="shared" si="69"/>
        <v>535000</v>
      </c>
      <c r="J122" s="19">
        <f>SUM(J123)</f>
        <v>120000</v>
      </c>
      <c r="K122" s="19">
        <f t="shared" si="69"/>
        <v>0</v>
      </c>
      <c r="L122" s="19">
        <f t="shared" si="69"/>
        <v>0</v>
      </c>
      <c r="M122" s="19">
        <f t="shared" si="69"/>
        <v>120000</v>
      </c>
      <c r="N122" s="20">
        <f t="shared" si="64"/>
        <v>128.91566265060243</v>
      </c>
    </row>
    <row r="123" spans="1:14" s="3" customFormat="1" ht="47.25" customHeight="1" outlineLevel="4">
      <c r="A123" s="21" t="s">
        <v>124</v>
      </c>
      <c r="B123" s="22">
        <f>SUM(B124)</f>
        <v>415000</v>
      </c>
      <c r="C123" s="22">
        <f t="shared" si="69"/>
        <v>0</v>
      </c>
      <c r="D123" s="22">
        <f t="shared" si="69"/>
        <v>0</v>
      </c>
      <c r="E123" s="22">
        <f t="shared" si="69"/>
        <v>415000</v>
      </c>
      <c r="F123" s="22">
        <f>SUM(F124)</f>
        <v>535000</v>
      </c>
      <c r="G123" s="22">
        <f t="shared" si="69"/>
        <v>0</v>
      </c>
      <c r="H123" s="22">
        <f t="shared" si="69"/>
        <v>0</v>
      </c>
      <c r="I123" s="22">
        <f t="shared" si="69"/>
        <v>535000</v>
      </c>
      <c r="J123" s="22">
        <f>SUM(J124)</f>
        <v>120000</v>
      </c>
      <c r="K123" s="22">
        <f t="shared" si="69"/>
        <v>0</v>
      </c>
      <c r="L123" s="22">
        <f t="shared" si="69"/>
        <v>0</v>
      </c>
      <c r="M123" s="22">
        <f t="shared" si="69"/>
        <v>120000</v>
      </c>
      <c r="N123" s="23">
        <f t="shared" si="64"/>
        <v>128.91566265060243</v>
      </c>
    </row>
    <row r="124" spans="1:14" s="3" customFormat="1" ht="80.25" customHeight="1" outlineLevel="6">
      <c r="A124" s="21" t="s">
        <v>125</v>
      </c>
      <c r="B124" s="22">
        <f>SUM(C124:E124)</f>
        <v>415000</v>
      </c>
      <c r="C124" s="22"/>
      <c r="D124" s="22"/>
      <c r="E124" s="22">
        <v>415000</v>
      </c>
      <c r="F124" s="22">
        <f>SUM(G124:I124)</f>
        <v>535000</v>
      </c>
      <c r="G124" s="22"/>
      <c r="H124" s="22"/>
      <c r="I124" s="22">
        <v>535000</v>
      </c>
      <c r="J124" s="22">
        <f>SUM(K124:M124)</f>
        <v>120000</v>
      </c>
      <c r="K124" s="22">
        <f>SUM(G124-C124)</f>
        <v>0</v>
      </c>
      <c r="L124" s="22">
        <f>SUM(H124-D124)</f>
        <v>0</v>
      </c>
      <c r="M124" s="22">
        <f>SUM(I124-E124)</f>
        <v>120000</v>
      </c>
      <c r="N124" s="23">
        <f t="shared" si="64"/>
        <v>128.91566265060243</v>
      </c>
    </row>
    <row r="125" spans="1:14" s="3" customFormat="1" ht="77.25" customHeight="1" outlineLevel="1">
      <c r="A125" s="18" t="s">
        <v>126</v>
      </c>
      <c r="B125" s="19">
        <f aca="true" t="shared" si="70" ref="B125:M125">SUM(B126)</f>
        <v>1797016.77</v>
      </c>
      <c r="C125" s="19">
        <f t="shared" si="70"/>
        <v>0</v>
      </c>
      <c r="D125" s="19">
        <f t="shared" si="70"/>
        <v>0</v>
      </c>
      <c r="E125" s="19">
        <f t="shared" si="70"/>
        <v>1797016.77</v>
      </c>
      <c r="F125" s="19">
        <f t="shared" si="70"/>
        <v>1976206.57</v>
      </c>
      <c r="G125" s="19">
        <f t="shared" si="70"/>
        <v>0</v>
      </c>
      <c r="H125" s="19">
        <f t="shared" si="70"/>
        <v>0</v>
      </c>
      <c r="I125" s="19">
        <f t="shared" si="70"/>
        <v>1976206.57</v>
      </c>
      <c r="J125" s="19">
        <f t="shared" si="70"/>
        <v>179189.80000000005</v>
      </c>
      <c r="K125" s="19">
        <f t="shared" si="70"/>
        <v>0</v>
      </c>
      <c r="L125" s="19">
        <f t="shared" si="70"/>
        <v>0</v>
      </c>
      <c r="M125" s="19">
        <f t="shared" si="70"/>
        <v>179189.80000000005</v>
      </c>
      <c r="N125" s="20">
        <f t="shared" si="64"/>
        <v>109.97151517957175</v>
      </c>
    </row>
    <row r="126" spans="1:14" s="3" customFormat="1" ht="47.25" customHeight="1" outlineLevel="2">
      <c r="A126" s="18" t="s">
        <v>127</v>
      </c>
      <c r="B126" s="19">
        <f>SUM(B127)</f>
        <v>1797016.77</v>
      </c>
      <c r="C126" s="19">
        <f aca="true" t="shared" si="71" ref="C126:M127">SUM(C127)</f>
        <v>0</v>
      </c>
      <c r="D126" s="19">
        <f t="shared" si="71"/>
        <v>0</v>
      </c>
      <c r="E126" s="19">
        <f t="shared" si="71"/>
        <v>1797016.77</v>
      </c>
      <c r="F126" s="19">
        <f>SUM(F127)</f>
        <v>1976206.57</v>
      </c>
      <c r="G126" s="19">
        <f t="shared" si="71"/>
        <v>0</v>
      </c>
      <c r="H126" s="19">
        <f t="shared" si="71"/>
        <v>0</v>
      </c>
      <c r="I126" s="19">
        <f t="shared" si="71"/>
        <v>1976206.57</v>
      </c>
      <c r="J126" s="19">
        <f>SUM(J127)</f>
        <v>179189.80000000005</v>
      </c>
      <c r="K126" s="19">
        <f t="shared" si="71"/>
        <v>0</v>
      </c>
      <c r="L126" s="19">
        <f t="shared" si="71"/>
        <v>0</v>
      </c>
      <c r="M126" s="19">
        <f t="shared" si="71"/>
        <v>179189.80000000005</v>
      </c>
      <c r="N126" s="20">
        <f t="shared" si="64"/>
        <v>109.97151517957175</v>
      </c>
    </row>
    <row r="127" spans="1:14" s="3" customFormat="1" ht="64.5" customHeight="1" outlineLevel="4">
      <c r="A127" s="21" t="s">
        <v>50</v>
      </c>
      <c r="B127" s="22">
        <f>SUM(B128)</f>
        <v>1797016.77</v>
      </c>
      <c r="C127" s="22">
        <f t="shared" si="71"/>
        <v>0</v>
      </c>
      <c r="D127" s="22">
        <f t="shared" si="71"/>
        <v>0</v>
      </c>
      <c r="E127" s="22">
        <f t="shared" si="71"/>
        <v>1797016.77</v>
      </c>
      <c r="F127" s="22">
        <f>SUM(F128)</f>
        <v>1976206.57</v>
      </c>
      <c r="G127" s="22">
        <f t="shared" si="71"/>
        <v>0</v>
      </c>
      <c r="H127" s="22">
        <f t="shared" si="71"/>
        <v>0</v>
      </c>
      <c r="I127" s="22">
        <f t="shared" si="71"/>
        <v>1976206.57</v>
      </c>
      <c r="J127" s="22">
        <f>SUM(J128)</f>
        <v>179189.80000000005</v>
      </c>
      <c r="K127" s="22">
        <f t="shared" si="71"/>
        <v>0</v>
      </c>
      <c r="L127" s="22">
        <f t="shared" si="71"/>
        <v>0</v>
      </c>
      <c r="M127" s="22">
        <f t="shared" si="71"/>
        <v>179189.80000000005</v>
      </c>
      <c r="N127" s="23">
        <f t="shared" si="64"/>
        <v>109.97151517957175</v>
      </c>
    </row>
    <row r="128" spans="1:14" s="3" customFormat="1" ht="48.75" customHeight="1" outlineLevel="6">
      <c r="A128" s="21" t="s">
        <v>128</v>
      </c>
      <c r="B128" s="22">
        <f>SUM(C128:E128)</f>
        <v>1797016.77</v>
      </c>
      <c r="C128" s="22"/>
      <c r="D128" s="22"/>
      <c r="E128" s="22">
        <v>1797016.77</v>
      </c>
      <c r="F128" s="22">
        <f>SUM(G128:I128)</f>
        <v>1976206.57</v>
      </c>
      <c r="G128" s="22"/>
      <c r="H128" s="22"/>
      <c r="I128" s="22">
        <v>1976206.57</v>
      </c>
      <c r="J128" s="22">
        <f>SUM(K128:M128)</f>
        <v>179189.80000000005</v>
      </c>
      <c r="K128" s="22">
        <f>SUM(G128-C128)</f>
        <v>0</v>
      </c>
      <c r="L128" s="22">
        <f>SUM(H128-D128)</f>
        <v>0</v>
      </c>
      <c r="M128" s="22">
        <f>SUM(I128-E128)</f>
        <v>179189.80000000005</v>
      </c>
      <c r="N128" s="23">
        <f t="shared" si="64"/>
        <v>109.97151517957175</v>
      </c>
    </row>
    <row r="129" spans="1:14" s="3" customFormat="1" ht="63.75" customHeight="1" outlineLevel="1">
      <c r="A129" s="18" t="s">
        <v>129</v>
      </c>
      <c r="B129" s="19">
        <f>SUM(B130+B134+B137+B144+B148+B152)</f>
        <v>10126255.6</v>
      </c>
      <c r="C129" s="19">
        <f>SUM(C130+C134+C137+C144+C148+C152)</f>
        <v>0</v>
      </c>
      <c r="D129" s="19">
        <f>SUM(D130+D134+D137+D144+D148+D152)</f>
        <v>0</v>
      </c>
      <c r="E129" s="19">
        <f>SUM(E130+E134+E137+E144+E148+E152)</f>
        <v>10126255.6</v>
      </c>
      <c r="F129" s="19">
        <f aca="true" t="shared" si="72" ref="F129:M129">SUM(F130+F134+F137+F144+F148+F152)</f>
        <v>11037406.469999999</v>
      </c>
      <c r="G129" s="19">
        <f t="shared" si="72"/>
        <v>0</v>
      </c>
      <c r="H129" s="19">
        <f t="shared" si="72"/>
        <v>0</v>
      </c>
      <c r="I129" s="19">
        <f t="shared" si="72"/>
        <v>11037406.469999999</v>
      </c>
      <c r="J129" s="19">
        <f t="shared" si="72"/>
        <v>911150.8700000005</v>
      </c>
      <c r="K129" s="19">
        <f t="shared" si="72"/>
        <v>0</v>
      </c>
      <c r="L129" s="19">
        <f t="shared" si="72"/>
        <v>0</v>
      </c>
      <c r="M129" s="19">
        <f t="shared" si="72"/>
        <v>911150.8700000005</v>
      </c>
      <c r="N129" s="20">
        <f t="shared" si="64"/>
        <v>108.99790510916986</v>
      </c>
    </row>
    <row r="130" spans="1:14" s="3" customFormat="1" ht="34.5" customHeight="1" outlineLevel="2">
      <c r="A130" s="18" t="s">
        <v>130</v>
      </c>
      <c r="B130" s="19">
        <f aca="true" t="shared" si="73" ref="B130:I130">SUM(B131)</f>
        <v>21932</v>
      </c>
      <c r="C130" s="19">
        <f t="shared" si="73"/>
        <v>0</v>
      </c>
      <c r="D130" s="19">
        <f t="shared" si="73"/>
        <v>0</v>
      </c>
      <c r="E130" s="19">
        <f t="shared" si="73"/>
        <v>21932</v>
      </c>
      <c r="F130" s="19">
        <f t="shared" si="73"/>
        <v>36588</v>
      </c>
      <c r="G130" s="19">
        <f t="shared" si="73"/>
        <v>0</v>
      </c>
      <c r="H130" s="19">
        <f t="shared" si="73"/>
        <v>0</v>
      </c>
      <c r="I130" s="19">
        <f t="shared" si="73"/>
        <v>36588</v>
      </c>
      <c r="J130" s="19">
        <f>SUM(J131)</f>
        <v>14656</v>
      </c>
      <c r="K130" s="19">
        <f>SUM(K131)</f>
        <v>0</v>
      </c>
      <c r="L130" s="19">
        <f>SUM(L131)</f>
        <v>0</v>
      </c>
      <c r="M130" s="19">
        <f>SUM(M131)</f>
        <v>14656</v>
      </c>
      <c r="N130" s="20">
        <f t="shared" si="64"/>
        <v>166.82473098668612</v>
      </c>
    </row>
    <row r="131" spans="1:14" s="3" customFormat="1" ht="32.25" customHeight="1" outlineLevel="4">
      <c r="A131" s="21" t="s">
        <v>57</v>
      </c>
      <c r="B131" s="22">
        <f>SUM(B132:B133)</f>
        <v>21932</v>
      </c>
      <c r="C131" s="22">
        <f>SUM(C132:C133)</f>
        <v>0</v>
      </c>
      <c r="D131" s="22">
        <f>SUM(D132:D133)</f>
        <v>0</v>
      </c>
      <c r="E131" s="22">
        <f>SUM(E132:E133)</f>
        <v>21932</v>
      </c>
      <c r="F131" s="22">
        <f aca="true" t="shared" si="74" ref="F131:M131">SUM(F132:F133)</f>
        <v>36588</v>
      </c>
      <c r="G131" s="22">
        <f t="shared" si="74"/>
        <v>0</v>
      </c>
      <c r="H131" s="22">
        <f t="shared" si="74"/>
        <v>0</v>
      </c>
      <c r="I131" s="22">
        <f t="shared" si="74"/>
        <v>36588</v>
      </c>
      <c r="J131" s="22">
        <f t="shared" si="74"/>
        <v>14656</v>
      </c>
      <c r="K131" s="22">
        <f t="shared" si="74"/>
        <v>0</v>
      </c>
      <c r="L131" s="22">
        <f t="shared" si="74"/>
        <v>0</v>
      </c>
      <c r="M131" s="22">
        <f t="shared" si="74"/>
        <v>14656</v>
      </c>
      <c r="N131" s="23">
        <f t="shared" si="64"/>
        <v>166.82473098668612</v>
      </c>
    </row>
    <row r="132" spans="1:14" s="3" customFormat="1" ht="45.75" customHeight="1" outlineLevel="6">
      <c r="A132" s="21" t="s">
        <v>131</v>
      </c>
      <c r="B132" s="22">
        <f>SUM(C132:E132)</f>
        <v>21932</v>
      </c>
      <c r="C132" s="22"/>
      <c r="D132" s="22"/>
      <c r="E132" s="22">
        <v>21932</v>
      </c>
      <c r="F132" s="22">
        <f>SUM(G132:I132)</f>
        <v>21658</v>
      </c>
      <c r="G132" s="22"/>
      <c r="H132" s="22"/>
      <c r="I132" s="22">
        <v>21658</v>
      </c>
      <c r="J132" s="22">
        <f>SUM(K132:M132)</f>
        <v>-274</v>
      </c>
      <c r="K132" s="22">
        <f aca="true" t="shared" si="75" ref="K132:M133">SUM(G132-C132)</f>
        <v>0</v>
      </c>
      <c r="L132" s="22">
        <f t="shared" si="75"/>
        <v>0</v>
      </c>
      <c r="M132" s="22">
        <f t="shared" si="75"/>
        <v>-274</v>
      </c>
      <c r="N132" s="23">
        <f t="shared" si="64"/>
        <v>98.75068393215393</v>
      </c>
    </row>
    <row r="133" spans="1:14" s="3" customFormat="1" ht="65.25" customHeight="1" outlineLevel="6">
      <c r="A133" s="21" t="s">
        <v>132</v>
      </c>
      <c r="B133" s="22">
        <f>SUM(C133:E133)</f>
        <v>0</v>
      </c>
      <c r="C133" s="22"/>
      <c r="D133" s="22"/>
      <c r="E133" s="22"/>
      <c r="F133" s="22">
        <f>SUM(G133:I133)</f>
        <v>14930</v>
      </c>
      <c r="G133" s="22"/>
      <c r="H133" s="22"/>
      <c r="I133" s="22">
        <v>14930</v>
      </c>
      <c r="J133" s="22">
        <f>SUM(K133:M133)</f>
        <v>14930</v>
      </c>
      <c r="K133" s="22">
        <f t="shared" si="75"/>
        <v>0</v>
      </c>
      <c r="L133" s="22">
        <f t="shared" si="75"/>
        <v>0</v>
      </c>
      <c r="M133" s="22">
        <f t="shared" si="75"/>
        <v>14930</v>
      </c>
      <c r="N133" s="23" t="e">
        <f t="shared" si="64"/>
        <v>#DIV/0!</v>
      </c>
    </row>
    <row r="134" spans="1:14" s="3" customFormat="1" ht="35.25" customHeight="1" outlineLevel="2">
      <c r="A134" s="18" t="s">
        <v>133</v>
      </c>
      <c r="B134" s="19">
        <f>SUM(B135)</f>
        <v>479983.48</v>
      </c>
      <c r="C134" s="19">
        <f aca="true" t="shared" si="76" ref="C134:M135">SUM(C135)</f>
        <v>0</v>
      </c>
      <c r="D134" s="19">
        <f t="shared" si="76"/>
        <v>0</v>
      </c>
      <c r="E134" s="19">
        <f t="shared" si="76"/>
        <v>479983.48</v>
      </c>
      <c r="F134" s="19">
        <f>SUM(F135)</f>
        <v>541191.35</v>
      </c>
      <c r="G134" s="19">
        <f t="shared" si="76"/>
        <v>0</v>
      </c>
      <c r="H134" s="19">
        <f t="shared" si="76"/>
        <v>0</v>
      </c>
      <c r="I134" s="19">
        <f t="shared" si="76"/>
        <v>541191.35</v>
      </c>
      <c r="J134" s="19">
        <f>SUM(J135)</f>
        <v>61207.869999999995</v>
      </c>
      <c r="K134" s="19">
        <f t="shared" si="76"/>
        <v>0</v>
      </c>
      <c r="L134" s="19">
        <f t="shared" si="76"/>
        <v>0</v>
      </c>
      <c r="M134" s="19">
        <f t="shared" si="76"/>
        <v>61207.869999999995</v>
      </c>
      <c r="N134" s="20">
        <f t="shared" si="64"/>
        <v>112.75207846736726</v>
      </c>
    </row>
    <row r="135" spans="1:14" s="3" customFormat="1" ht="33" customHeight="1" outlineLevel="4">
      <c r="A135" s="21" t="s">
        <v>134</v>
      </c>
      <c r="B135" s="22">
        <f>SUM(B136)</f>
        <v>479983.48</v>
      </c>
      <c r="C135" s="22">
        <f t="shared" si="76"/>
        <v>0</v>
      </c>
      <c r="D135" s="22">
        <f t="shared" si="76"/>
        <v>0</v>
      </c>
      <c r="E135" s="22">
        <f t="shared" si="76"/>
        <v>479983.48</v>
      </c>
      <c r="F135" s="22">
        <f>SUM(F136)</f>
        <v>541191.35</v>
      </c>
      <c r="G135" s="22">
        <f t="shared" si="76"/>
        <v>0</v>
      </c>
      <c r="H135" s="22">
        <f t="shared" si="76"/>
        <v>0</v>
      </c>
      <c r="I135" s="22">
        <f t="shared" si="76"/>
        <v>541191.35</v>
      </c>
      <c r="J135" s="22">
        <f>SUM(J136)</f>
        <v>61207.869999999995</v>
      </c>
      <c r="K135" s="22">
        <f t="shared" si="76"/>
        <v>0</v>
      </c>
      <c r="L135" s="22">
        <f t="shared" si="76"/>
        <v>0</v>
      </c>
      <c r="M135" s="22">
        <f t="shared" si="76"/>
        <v>61207.869999999995</v>
      </c>
      <c r="N135" s="23">
        <f t="shared" si="64"/>
        <v>112.75207846736726</v>
      </c>
    </row>
    <row r="136" spans="1:14" s="3" customFormat="1" ht="66" customHeight="1" outlineLevel="6">
      <c r="A136" s="21" t="s">
        <v>135</v>
      </c>
      <c r="B136" s="22">
        <f>SUM(C136:E136)</f>
        <v>479983.48</v>
      </c>
      <c r="C136" s="22"/>
      <c r="D136" s="22"/>
      <c r="E136" s="22">
        <v>479983.48</v>
      </c>
      <c r="F136" s="22">
        <f>SUM(G136:I136)</f>
        <v>541191.35</v>
      </c>
      <c r="G136" s="22"/>
      <c r="H136" s="22"/>
      <c r="I136" s="22">
        <v>541191.35</v>
      </c>
      <c r="J136" s="22">
        <f>SUM(K136:M136)</f>
        <v>61207.869999999995</v>
      </c>
      <c r="K136" s="22">
        <f>SUM(G136-C136)</f>
        <v>0</v>
      </c>
      <c r="L136" s="22">
        <f>SUM(H136-D136)</f>
        <v>0</v>
      </c>
      <c r="M136" s="22">
        <f>SUM(I136-E136)</f>
        <v>61207.869999999995</v>
      </c>
      <c r="N136" s="23">
        <f t="shared" si="64"/>
        <v>112.75207846736726</v>
      </c>
    </row>
    <row r="137" spans="1:14" s="3" customFormat="1" ht="48" customHeight="1" outlineLevel="2">
      <c r="A137" s="18" t="s">
        <v>136</v>
      </c>
      <c r="B137" s="19">
        <f>SUM(B138+B140+B142)</f>
        <v>149026.76</v>
      </c>
      <c r="C137" s="19">
        <f>SUM(C138+C140+C142)</f>
        <v>0</v>
      </c>
      <c r="D137" s="19">
        <f>SUM(D138+D140+D142)</f>
        <v>0</v>
      </c>
      <c r="E137" s="19">
        <f>SUM(E138+E140+E142)</f>
        <v>149026.76</v>
      </c>
      <c r="F137" s="19">
        <f aca="true" t="shared" si="77" ref="F137:M137">SUM(F138+F140+F142)</f>
        <v>137654.99</v>
      </c>
      <c r="G137" s="19">
        <f t="shared" si="77"/>
        <v>0</v>
      </c>
      <c r="H137" s="19">
        <f t="shared" si="77"/>
        <v>0</v>
      </c>
      <c r="I137" s="19">
        <f t="shared" si="77"/>
        <v>137654.99</v>
      </c>
      <c r="J137" s="19">
        <f t="shared" si="77"/>
        <v>-11371.770000000006</v>
      </c>
      <c r="K137" s="19">
        <f t="shared" si="77"/>
        <v>0</v>
      </c>
      <c r="L137" s="19">
        <f t="shared" si="77"/>
        <v>0</v>
      </c>
      <c r="M137" s="19">
        <f t="shared" si="77"/>
        <v>-11371.770000000006</v>
      </c>
      <c r="N137" s="20">
        <f t="shared" si="64"/>
        <v>92.3693100487456</v>
      </c>
    </row>
    <row r="138" spans="1:14" s="3" customFormat="1" ht="49.5" customHeight="1" outlineLevel="4">
      <c r="A138" s="21" t="s">
        <v>137</v>
      </c>
      <c r="B138" s="22">
        <f aca="true" t="shared" si="78" ref="B138:M138">SUM(B139:B139)</f>
        <v>72986.88</v>
      </c>
      <c r="C138" s="22">
        <f t="shared" si="78"/>
        <v>0</v>
      </c>
      <c r="D138" s="22">
        <f t="shared" si="78"/>
        <v>0</v>
      </c>
      <c r="E138" s="22">
        <f t="shared" si="78"/>
        <v>72986.88</v>
      </c>
      <c r="F138" s="22">
        <f t="shared" si="78"/>
        <v>61241.96</v>
      </c>
      <c r="G138" s="22">
        <f t="shared" si="78"/>
        <v>0</v>
      </c>
      <c r="H138" s="22">
        <f t="shared" si="78"/>
        <v>0</v>
      </c>
      <c r="I138" s="22">
        <f t="shared" si="78"/>
        <v>61241.96</v>
      </c>
      <c r="J138" s="22">
        <f t="shared" si="78"/>
        <v>-11744.920000000006</v>
      </c>
      <c r="K138" s="22">
        <f t="shared" si="78"/>
        <v>0</v>
      </c>
      <c r="L138" s="22">
        <f t="shared" si="78"/>
        <v>0</v>
      </c>
      <c r="M138" s="22">
        <f t="shared" si="78"/>
        <v>-11744.920000000006</v>
      </c>
      <c r="N138" s="23">
        <f t="shared" si="64"/>
        <v>83.90817637361673</v>
      </c>
    </row>
    <row r="139" spans="1:14" s="3" customFormat="1" ht="81" customHeight="1" outlineLevel="6">
      <c r="A139" s="21" t="s">
        <v>138</v>
      </c>
      <c r="B139" s="22">
        <f>SUM(C139:E139)</f>
        <v>72986.88</v>
      </c>
      <c r="C139" s="22"/>
      <c r="D139" s="22"/>
      <c r="E139" s="22">
        <v>72986.88</v>
      </c>
      <c r="F139" s="22">
        <f>SUM(G139:I139)</f>
        <v>61241.96</v>
      </c>
      <c r="G139" s="22"/>
      <c r="H139" s="22"/>
      <c r="I139" s="22">
        <v>61241.96</v>
      </c>
      <c r="J139" s="22">
        <f>SUM(K139:M139)</f>
        <v>-11744.920000000006</v>
      </c>
      <c r="K139" s="22">
        <f>SUM(G139-C139)</f>
        <v>0</v>
      </c>
      <c r="L139" s="22">
        <f>SUM(H139-D139)</f>
        <v>0</v>
      </c>
      <c r="M139" s="22">
        <f>SUM(I139-E139)</f>
        <v>-11744.920000000006</v>
      </c>
      <c r="N139" s="23">
        <f t="shared" si="64"/>
        <v>83.90817637361673</v>
      </c>
    </row>
    <row r="140" spans="1:14" s="3" customFormat="1" ht="46.5" customHeight="1" outlineLevel="4">
      <c r="A140" s="21" t="s">
        <v>139</v>
      </c>
      <c r="B140" s="22">
        <f aca="true" t="shared" si="79" ref="B140:I140">SUM(B141)</f>
        <v>8139.88</v>
      </c>
      <c r="C140" s="22">
        <f t="shared" si="79"/>
        <v>0</v>
      </c>
      <c r="D140" s="22">
        <f t="shared" si="79"/>
        <v>0</v>
      </c>
      <c r="E140" s="22">
        <f t="shared" si="79"/>
        <v>8139.88</v>
      </c>
      <c r="F140" s="22">
        <f t="shared" si="79"/>
        <v>6013.03</v>
      </c>
      <c r="G140" s="22">
        <f t="shared" si="79"/>
        <v>0</v>
      </c>
      <c r="H140" s="22">
        <f t="shared" si="79"/>
        <v>0</v>
      </c>
      <c r="I140" s="22">
        <f t="shared" si="79"/>
        <v>6013.03</v>
      </c>
      <c r="J140" s="22">
        <f>SUM(J141)</f>
        <v>-2126.8500000000004</v>
      </c>
      <c r="K140" s="22">
        <f>SUM(K141)</f>
        <v>0</v>
      </c>
      <c r="L140" s="22">
        <f>SUM(L141)</f>
        <v>0</v>
      </c>
      <c r="M140" s="22">
        <f>SUM(M141)</f>
        <v>-2126.8500000000004</v>
      </c>
      <c r="N140" s="23">
        <f t="shared" si="64"/>
        <v>73.8712364310039</v>
      </c>
    </row>
    <row r="141" spans="1:14" s="3" customFormat="1" ht="15" customHeight="1" outlineLevel="6">
      <c r="A141" s="21" t="s">
        <v>140</v>
      </c>
      <c r="B141" s="22">
        <f>SUM(C141:E141)</f>
        <v>8139.88</v>
      </c>
      <c r="C141" s="22"/>
      <c r="D141" s="22"/>
      <c r="E141" s="22">
        <v>8139.88</v>
      </c>
      <c r="F141" s="22">
        <f>SUM(G141:I141)</f>
        <v>6013.03</v>
      </c>
      <c r="G141" s="22"/>
      <c r="H141" s="22"/>
      <c r="I141" s="22">
        <v>6013.03</v>
      </c>
      <c r="J141" s="22">
        <f>SUM(K141:M141)</f>
        <v>-2126.8500000000004</v>
      </c>
      <c r="K141" s="22">
        <f>SUM(G141-C141)</f>
        <v>0</v>
      </c>
      <c r="L141" s="22">
        <f>SUM(H141-D141)</f>
        <v>0</v>
      </c>
      <c r="M141" s="22">
        <f>SUM(I141-E141)</f>
        <v>-2126.8500000000004</v>
      </c>
      <c r="N141" s="23">
        <f t="shared" si="64"/>
        <v>73.8712364310039</v>
      </c>
    </row>
    <row r="142" spans="1:14" s="3" customFormat="1" ht="50.25" customHeight="1" outlineLevel="4">
      <c r="A142" s="21" t="s">
        <v>141</v>
      </c>
      <c r="B142" s="22">
        <f aca="true" t="shared" si="80" ref="B142:I142">SUM(B143)</f>
        <v>67900</v>
      </c>
      <c r="C142" s="22">
        <f t="shared" si="80"/>
        <v>0</v>
      </c>
      <c r="D142" s="22">
        <f t="shared" si="80"/>
        <v>0</v>
      </c>
      <c r="E142" s="22">
        <f t="shared" si="80"/>
        <v>67900</v>
      </c>
      <c r="F142" s="22">
        <f t="shared" si="80"/>
        <v>70400</v>
      </c>
      <c r="G142" s="22">
        <f t="shared" si="80"/>
        <v>0</v>
      </c>
      <c r="H142" s="22">
        <f t="shared" si="80"/>
        <v>0</v>
      </c>
      <c r="I142" s="22">
        <f t="shared" si="80"/>
        <v>70400</v>
      </c>
      <c r="J142" s="22">
        <f>SUM(J143)</f>
        <v>2500</v>
      </c>
      <c r="K142" s="22">
        <f>SUM(K143)</f>
        <v>0</v>
      </c>
      <c r="L142" s="22">
        <f>SUM(L143)</f>
        <v>0</v>
      </c>
      <c r="M142" s="22">
        <f>SUM(M143)</f>
        <v>2500</v>
      </c>
      <c r="N142" s="23">
        <f t="shared" si="64"/>
        <v>103.68188512518411</v>
      </c>
    </row>
    <row r="143" spans="1:14" s="3" customFormat="1" ht="35.25" customHeight="1" outlineLevel="5">
      <c r="A143" s="21" t="s">
        <v>142</v>
      </c>
      <c r="B143" s="22">
        <f>SUM(C143:E143)</f>
        <v>67900</v>
      </c>
      <c r="C143" s="22"/>
      <c r="D143" s="22"/>
      <c r="E143" s="22">
        <v>67900</v>
      </c>
      <c r="F143" s="22">
        <f>SUM(G143:I143)</f>
        <v>70400</v>
      </c>
      <c r="G143" s="22"/>
      <c r="H143" s="22"/>
      <c r="I143" s="22">
        <v>70400</v>
      </c>
      <c r="J143" s="22">
        <f>SUM(K143:M143)</f>
        <v>2500</v>
      </c>
      <c r="K143" s="22">
        <f>SUM(G143-C143)</f>
        <v>0</v>
      </c>
      <c r="L143" s="22">
        <f>SUM(H143-D143)</f>
        <v>0</v>
      </c>
      <c r="M143" s="22">
        <f>SUM(I143-E143)</f>
        <v>2500</v>
      </c>
      <c r="N143" s="23">
        <f t="shared" si="64"/>
        <v>103.68188512518411</v>
      </c>
    </row>
    <row r="144" spans="1:14" s="3" customFormat="1" ht="62.25" customHeight="1" outlineLevel="2">
      <c r="A144" s="18" t="s">
        <v>143</v>
      </c>
      <c r="B144" s="19">
        <f aca="true" t="shared" si="81" ref="B144:I144">SUM(B145)</f>
        <v>33809</v>
      </c>
      <c r="C144" s="19">
        <f t="shared" si="81"/>
        <v>0</v>
      </c>
      <c r="D144" s="19">
        <f t="shared" si="81"/>
        <v>0</v>
      </c>
      <c r="E144" s="19">
        <f t="shared" si="81"/>
        <v>33809</v>
      </c>
      <c r="F144" s="19">
        <f t="shared" si="81"/>
        <v>51366</v>
      </c>
      <c r="G144" s="19">
        <f t="shared" si="81"/>
        <v>0</v>
      </c>
      <c r="H144" s="19">
        <f t="shared" si="81"/>
        <v>0</v>
      </c>
      <c r="I144" s="19">
        <f t="shared" si="81"/>
        <v>51366</v>
      </c>
      <c r="J144" s="19">
        <f>SUM(J145)</f>
        <v>17557</v>
      </c>
      <c r="K144" s="19">
        <f>SUM(K145)</f>
        <v>0</v>
      </c>
      <c r="L144" s="19">
        <f>SUM(L145)</f>
        <v>0</v>
      </c>
      <c r="M144" s="19">
        <f>SUM(M145)</f>
        <v>17557</v>
      </c>
      <c r="N144" s="20">
        <f t="shared" si="64"/>
        <v>151.92995947824542</v>
      </c>
    </row>
    <row r="145" spans="1:14" s="3" customFormat="1" ht="30.75" customHeight="1" outlineLevel="4">
      <c r="A145" s="21" t="s">
        <v>97</v>
      </c>
      <c r="B145" s="22">
        <f>SUM(B146:B147)</f>
        <v>33809</v>
      </c>
      <c r="C145" s="22">
        <f>SUM(C146:C147)</f>
        <v>0</v>
      </c>
      <c r="D145" s="22">
        <f>SUM(D146:D147)</f>
        <v>0</v>
      </c>
      <c r="E145" s="22">
        <f>SUM(E146:E147)</f>
        <v>33809</v>
      </c>
      <c r="F145" s="22">
        <f aca="true" t="shared" si="82" ref="F145:M145">SUM(F146:F147)</f>
        <v>51366</v>
      </c>
      <c r="G145" s="22">
        <f t="shared" si="82"/>
        <v>0</v>
      </c>
      <c r="H145" s="22">
        <f t="shared" si="82"/>
        <v>0</v>
      </c>
      <c r="I145" s="22">
        <f t="shared" si="82"/>
        <v>51366</v>
      </c>
      <c r="J145" s="22">
        <f t="shared" si="82"/>
        <v>17557</v>
      </c>
      <c r="K145" s="22">
        <f t="shared" si="82"/>
        <v>0</v>
      </c>
      <c r="L145" s="22">
        <f t="shared" si="82"/>
        <v>0</v>
      </c>
      <c r="M145" s="22">
        <f t="shared" si="82"/>
        <v>17557</v>
      </c>
      <c r="N145" s="23">
        <f t="shared" si="64"/>
        <v>151.92995947824542</v>
      </c>
    </row>
    <row r="146" spans="1:14" s="3" customFormat="1" ht="47.25" customHeight="1" outlineLevel="6">
      <c r="A146" s="21" t="s">
        <v>144</v>
      </c>
      <c r="B146" s="22">
        <f>SUM(C146:E146)</f>
        <v>19809</v>
      </c>
      <c r="C146" s="22"/>
      <c r="D146" s="22"/>
      <c r="E146" s="22">
        <v>19809</v>
      </c>
      <c r="F146" s="22">
        <f>SUM(G146:I146)</f>
        <v>37366</v>
      </c>
      <c r="G146" s="22"/>
      <c r="H146" s="22"/>
      <c r="I146" s="22">
        <v>37366</v>
      </c>
      <c r="J146" s="22">
        <f>SUM(K146:M146)</f>
        <v>17557</v>
      </c>
      <c r="K146" s="22">
        <f aca="true" t="shared" si="83" ref="K146:M147">SUM(G146-C146)</f>
        <v>0</v>
      </c>
      <c r="L146" s="22">
        <f t="shared" si="83"/>
        <v>0</v>
      </c>
      <c r="M146" s="22">
        <f t="shared" si="83"/>
        <v>17557</v>
      </c>
      <c r="N146" s="23">
        <f t="shared" si="64"/>
        <v>188.63143015800898</v>
      </c>
    </row>
    <row r="147" spans="1:14" s="3" customFormat="1" ht="30.75" customHeight="1" outlineLevel="6">
      <c r="A147" s="21" t="s">
        <v>145</v>
      </c>
      <c r="B147" s="22">
        <f>SUM(C147:E147)</f>
        <v>14000</v>
      </c>
      <c r="C147" s="22"/>
      <c r="D147" s="22"/>
      <c r="E147" s="22">
        <v>14000</v>
      </c>
      <c r="F147" s="22">
        <f>SUM(G147:I147)</f>
        <v>14000</v>
      </c>
      <c r="G147" s="22"/>
      <c r="H147" s="22"/>
      <c r="I147" s="22">
        <v>14000</v>
      </c>
      <c r="J147" s="22">
        <f>SUM(K147:M147)</f>
        <v>0</v>
      </c>
      <c r="K147" s="22">
        <f t="shared" si="83"/>
        <v>0</v>
      </c>
      <c r="L147" s="22">
        <f t="shared" si="83"/>
        <v>0</v>
      </c>
      <c r="M147" s="22">
        <f t="shared" si="83"/>
        <v>0</v>
      </c>
      <c r="N147" s="23">
        <f t="shared" si="64"/>
        <v>100</v>
      </c>
    </row>
    <row r="148" spans="1:14" s="3" customFormat="1" ht="32.25" customHeight="1" outlineLevel="2">
      <c r="A148" s="18" t="s">
        <v>146</v>
      </c>
      <c r="B148" s="19">
        <f aca="true" t="shared" si="84" ref="B148:I148">SUM(B149)</f>
        <v>11051</v>
      </c>
      <c r="C148" s="19">
        <f t="shared" si="84"/>
        <v>0</v>
      </c>
      <c r="D148" s="19">
        <f t="shared" si="84"/>
        <v>0</v>
      </c>
      <c r="E148" s="19">
        <f t="shared" si="84"/>
        <v>11051</v>
      </c>
      <c r="F148" s="19">
        <f t="shared" si="84"/>
        <v>13634</v>
      </c>
      <c r="G148" s="19">
        <f t="shared" si="84"/>
        <v>0</v>
      </c>
      <c r="H148" s="19">
        <f t="shared" si="84"/>
        <v>0</v>
      </c>
      <c r="I148" s="19">
        <f t="shared" si="84"/>
        <v>13634</v>
      </c>
      <c r="J148" s="19">
        <f>SUM(J149)</f>
        <v>2583</v>
      </c>
      <c r="K148" s="19">
        <f>SUM(K149)</f>
        <v>0</v>
      </c>
      <c r="L148" s="19">
        <f>SUM(L149)</f>
        <v>0</v>
      </c>
      <c r="M148" s="19">
        <f>SUM(M149)</f>
        <v>2583</v>
      </c>
      <c r="N148" s="20">
        <f t="shared" si="64"/>
        <v>123.37345036648266</v>
      </c>
    </row>
    <row r="149" spans="1:14" s="3" customFormat="1" ht="33" customHeight="1" outlineLevel="4">
      <c r="A149" s="21" t="s">
        <v>147</v>
      </c>
      <c r="B149" s="22">
        <f>SUM(B150:B151)</f>
        <v>11051</v>
      </c>
      <c r="C149" s="22">
        <f aca="true" t="shared" si="85" ref="C149:M149">SUM(C150:C151)</f>
        <v>0</v>
      </c>
      <c r="D149" s="22">
        <f t="shared" si="85"/>
        <v>0</v>
      </c>
      <c r="E149" s="22">
        <f t="shared" si="85"/>
        <v>11051</v>
      </c>
      <c r="F149" s="22">
        <f t="shared" si="85"/>
        <v>13634</v>
      </c>
      <c r="G149" s="22">
        <f t="shared" si="85"/>
        <v>0</v>
      </c>
      <c r="H149" s="22">
        <f t="shared" si="85"/>
        <v>0</v>
      </c>
      <c r="I149" s="22">
        <f t="shared" si="85"/>
        <v>13634</v>
      </c>
      <c r="J149" s="22">
        <f t="shared" si="85"/>
        <v>2583</v>
      </c>
      <c r="K149" s="22">
        <f t="shared" si="85"/>
        <v>0</v>
      </c>
      <c r="L149" s="22">
        <f t="shared" si="85"/>
        <v>0</v>
      </c>
      <c r="M149" s="22">
        <f t="shared" si="85"/>
        <v>2583</v>
      </c>
      <c r="N149" s="23">
        <f t="shared" si="64"/>
        <v>123.37345036648266</v>
      </c>
    </row>
    <row r="150" spans="1:14" s="3" customFormat="1" ht="15" customHeight="1" outlineLevel="6">
      <c r="A150" s="21" t="s">
        <v>148</v>
      </c>
      <c r="B150" s="22">
        <f>SUM(C150:E150)</f>
        <v>11051</v>
      </c>
      <c r="C150" s="22"/>
      <c r="D150" s="22"/>
      <c r="E150" s="22">
        <v>11051</v>
      </c>
      <c r="F150" s="22">
        <f>SUM(G150:I150)</f>
        <v>8634</v>
      </c>
      <c r="G150" s="22"/>
      <c r="H150" s="22"/>
      <c r="I150" s="22">
        <v>8634</v>
      </c>
      <c r="J150" s="22">
        <f>SUM(K150:M150)</f>
        <v>-2417</v>
      </c>
      <c r="K150" s="22">
        <f aca="true" t="shared" si="86" ref="K150:M151">SUM(G150-C150)</f>
        <v>0</v>
      </c>
      <c r="L150" s="22">
        <f t="shared" si="86"/>
        <v>0</v>
      </c>
      <c r="M150" s="22">
        <f t="shared" si="86"/>
        <v>-2417</v>
      </c>
      <c r="N150" s="23">
        <f t="shared" si="64"/>
        <v>78.12867613790607</v>
      </c>
    </row>
    <row r="151" spans="1:14" s="3" customFormat="1" ht="15" customHeight="1" outlineLevel="6">
      <c r="A151" s="24" t="s">
        <v>149</v>
      </c>
      <c r="B151" s="22">
        <f>SUM(C151:E151)</f>
        <v>0</v>
      </c>
      <c r="C151" s="22"/>
      <c r="D151" s="22"/>
      <c r="E151" s="22"/>
      <c r="F151" s="22">
        <f>SUM(G151:I151)</f>
        <v>5000</v>
      </c>
      <c r="G151" s="22"/>
      <c r="H151" s="22"/>
      <c r="I151" s="22">
        <v>5000</v>
      </c>
      <c r="J151" s="22">
        <f>SUM(K151:M151)</f>
        <v>5000</v>
      </c>
      <c r="K151" s="22">
        <f t="shared" si="86"/>
        <v>0</v>
      </c>
      <c r="L151" s="22">
        <f t="shared" si="86"/>
        <v>0</v>
      </c>
      <c r="M151" s="22">
        <f t="shared" si="86"/>
        <v>5000</v>
      </c>
      <c r="N151" s="23" t="e">
        <f>SUM(F151/B151)*100</f>
        <v>#DIV/0!</v>
      </c>
    </row>
    <row r="152" spans="1:14" s="3" customFormat="1" ht="64.5" customHeight="1" outlineLevel="2">
      <c r="A152" s="18" t="s">
        <v>150</v>
      </c>
      <c r="B152" s="19">
        <f>SUM(B153+B155)</f>
        <v>9430453.36</v>
      </c>
      <c r="C152" s="19">
        <f>SUM(C153+C155)</f>
        <v>0</v>
      </c>
      <c r="D152" s="19">
        <f>SUM(D153+D155)</f>
        <v>0</v>
      </c>
      <c r="E152" s="19">
        <f>SUM(E153+E155)</f>
        <v>9430453.36</v>
      </c>
      <c r="F152" s="19">
        <f aca="true" t="shared" si="87" ref="F152:M152">SUM(F153+F155)</f>
        <v>10256972.129999999</v>
      </c>
      <c r="G152" s="19">
        <f t="shared" si="87"/>
        <v>0</v>
      </c>
      <c r="H152" s="19">
        <f t="shared" si="87"/>
        <v>0</v>
      </c>
      <c r="I152" s="19">
        <f t="shared" si="87"/>
        <v>10256972.129999999</v>
      </c>
      <c r="J152" s="19">
        <f t="shared" si="87"/>
        <v>826518.7700000005</v>
      </c>
      <c r="K152" s="19">
        <f t="shared" si="87"/>
        <v>0</v>
      </c>
      <c r="L152" s="19">
        <f t="shared" si="87"/>
        <v>0</v>
      </c>
      <c r="M152" s="19">
        <f t="shared" si="87"/>
        <v>826518.7700000005</v>
      </c>
      <c r="N152" s="20">
        <f t="shared" si="64"/>
        <v>108.76435881127139</v>
      </c>
    </row>
    <row r="153" spans="1:14" s="3" customFormat="1" ht="61.5" customHeight="1" outlineLevel="4">
      <c r="A153" s="21" t="s">
        <v>151</v>
      </c>
      <c r="B153" s="22">
        <f aca="true" t="shared" si="88" ref="B153:I153">SUM(B154)</f>
        <v>593029.74</v>
      </c>
      <c r="C153" s="22">
        <f t="shared" si="88"/>
        <v>0</v>
      </c>
      <c r="D153" s="22">
        <f t="shared" si="88"/>
        <v>0</v>
      </c>
      <c r="E153" s="22">
        <f t="shared" si="88"/>
        <v>593029.74</v>
      </c>
      <c r="F153" s="22">
        <f t="shared" si="88"/>
        <v>616942.28</v>
      </c>
      <c r="G153" s="22">
        <f t="shared" si="88"/>
        <v>0</v>
      </c>
      <c r="H153" s="22">
        <f t="shared" si="88"/>
        <v>0</v>
      </c>
      <c r="I153" s="22">
        <f t="shared" si="88"/>
        <v>616942.28</v>
      </c>
      <c r="J153" s="22">
        <f>SUM(J154)</f>
        <v>23912.540000000037</v>
      </c>
      <c r="K153" s="22">
        <f>SUM(K154)</f>
        <v>0</v>
      </c>
      <c r="L153" s="22">
        <f>SUM(L154)</f>
        <v>0</v>
      </c>
      <c r="M153" s="22">
        <f>SUM(M154)</f>
        <v>23912.540000000037</v>
      </c>
      <c r="N153" s="23">
        <f t="shared" si="64"/>
        <v>104.03226657738954</v>
      </c>
    </row>
    <row r="154" spans="1:14" s="3" customFormat="1" ht="33" customHeight="1" outlineLevel="6">
      <c r="A154" s="21" t="s">
        <v>152</v>
      </c>
      <c r="B154" s="22">
        <f>SUM(C154:E154)</f>
        <v>593029.74</v>
      </c>
      <c r="C154" s="22"/>
      <c r="D154" s="22"/>
      <c r="E154" s="22">
        <v>593029.74</v>
      </c>
      <c r="F154" s="22">
        <f>SUM(G154:I154)</f>
        <v>616942.28</v>
      </c>
      <c r="G154" s="22"/>
      <c r="H154" s="22"/>
      <c r="I154" s="22">
        <v>616942.28</v>
      </c>
      <c r="J154" s="22">
        <f>SUM(K154:M154)</f>
        <v>23912.540000000037</v>
      </c>
      <c r="K154" s="22">
        <f>SUM(G154-C154)</f>
        <v>0</v>
      </c>
      <c r="L154" s="22">
        <f>SUM(H154-D154)</f>
        <v>0</v>
      </c>
      <c r="M154" s="22">
        <f>SUM(I154-E154)</f>
        <v>23912.540000000037</v>
      </c>
      <c r="N154" s="23">
        <f t="shared" si="64"/>
        <v>104.03226657738954</v>
      </c>
    </row>
    <row r="155" spans="1:14" s="3" customFormat="1" ht="64.5" customHeight="1" outlineLevel="4">
      <c r="A155" s="21" t="s">
        <v>50</v>
      </c>
      <c r="B155" s="22">
        <f aca="true" t="shared" si="89" ref="B155:I155">SUM(B156)</f>
        <v>8837423.62</v>
      </c>
      <c r="C155" s="22">
        <f t="shared" si="89"/>
        <v>0</v>
      </c>
      <c r="D155" s="22">
        <f t="shared" si="89"/>
        <v>0</v>
      </c>
      <c r="E155" s="22">
        <f t="shared" si="89"/>
        <v>8837423.62</v>
      </c>
      <c r="F155" s="22">
        <f t="shared" si="89"/>
        <v>9640029.85</v>
      </c>
      <c r="G155" s="22">
        <f t="shared" si="89"/>
        <v>0</v>
      </c>
      <c r="H155" s="22">
        <f t="shared" si="89"/>
        <v>0</v>
      </c>
      <c r="I155" s="22">
        <f t="shared" si="89"/>
        <v>9640029.85</v>
      </c>
      <c r="J155" s="22">
        <f>SUM(J156)</f>
        <v>802606.2300000004</v>
      </c>
      <c r="K155" s="22">
        <f>SUM(K156)</f>
        <v>0</v>
      </c>
      <c r="L155" s="22">
        <f>SUM(L156)</f>
        <v>0</v>
      </c>
      <c r="M155" s="22">
        <f>SUM(M156)</f>
        <v>802606.2300000004</v>
      </c>
      <c r="N155" s="23">
        <f t="shared" si="64"/>
        <v>109.08190287702877</v>
      </c>
    </row>
    <row r="156" spans="1:14" s="3" customFormat="1" ht="45.75" customHeight="1" outlineLevel="6">
      <c r="A156" s="21" t="s">
        <v>153</v>
      </c>
      <c r="B156" s="22">
        <f>SUM(C156:E156)</f>
        <v>8837423.62</v>
      </c>
      <c r="C156" s="22"/>
      <c r="D156" s="22"/>
      <c r="E156" s="22">
        <v>8837423.62</v>
      </c>
      <c r="F156" s="22">
        <f>SUM(G156:I156)</f>
        <v>9640029.85</v>
      </c>
      <c r="G156" s="22"/>
      <c r="H156" s="22"/>
      <c r="I156" s="22">
        <v>9640029.85</v>
      </c>
      <c r="J156" s="22">
        <f>SUM(K156:M156)</f>
        <v>802606.2300000004</v>
      </c>
      <c r="K156" s="22">
        <f>SUM(G156-C156)</f>
        <v>0</v>
      </c>
      <c r="L156" s="22">
        <f>SUM(H156-D156)</f>
        <v>0</v>
      </c>
      <c r="M156" s="22">
        <f>SUM(I156-E156)</f>
        <v>802606.2300000004</v>
      </c>
      <c r="N156" s="23">
        <f t="shared" si="64"/>
        <v>109.08190287702877</v>
      </c>
    </row>
    <row r="157" spans="1:14" s="3" customFormat="1" ht="66" customHeight="1" outlineLevel="1">
      <c r="A157" s="18" t="s">
        <v>154</v>
      </c>
      <c r="B157" s="19">
        <f aca="true" t="shared" si="90" ref="B157:M157">SUM(B158)</f>
        <v>67996.61</v>
      </c>
      <c r="C157" s="19">
        <f t="shared" si="90"/>
        <v>0</v>
      </c>
      <c r="D157" s="19">
        <f t="shared" si="90"/>
        <v>0</v>
      </c>
      <c r="E157" s="19">
        <f t="shared" si="90"/>
        <v>67996.61</v>
      </c>
      <c r="F157" s="19">
        <f t="shared" si="90"/>
        <v>363135.16000000003</v>
      </c>
      <c r="G157" s="19">
        <f t="shared" si="90"/>
        <v>0</v>
      </c>
      <c r="H157" s="19">
        <f t="shared" si="90"/>
        <v>0</v>
      </c>
      <c r="I157" s="19">
        <f t="shared" si="90"/>
        <v>363135.16000000003</v>
      </c>
      <c r="J157" s="19">
        <f t="shared" si="90"/>
        <v>295138.55</v>
      </c>
      <c r="K157" s="19">
        <f t="shared" si="90"/>
        <v>0</v>
      </c>
      <c r="L157" s="19">
        <f t="shared" si="90"/>
        <v>0</v>
      </c>
      <c r="M157" s="19">
        <f t="shared" si="90"/>
        <v>295138.55</v>
      </c>
      <c r="N157" s="20">
        <f t="shared" si="64"/>
        <v>534.0489180269428</v>
      </c>
    </row>
    <row r="158" spans="1:14" s="3" customFormat="1" ht="48" customHeight="1" outlineLevel="2">
      <c r="A158" s="18" t="s">
        <v>155</v>
      </c>
      <c r="B158" s="19">
        <f aca="true" t="shared" si="91" ref="B158:I158">SUM(B159)</f>
        <v>67996.61</v>
      </c>
      <c r="C158" s="19">
        <f t="shared" si="91"/>
        <v>0</v>
      </c>
      <c r="D158" s="19">
        <f t="shared" si="91"/>
        <v>0</v>
      </c>
      <c r="E158" s="19">
        <f t="shared" si="91"/>
        <v>67996.61</v>
      </c>
      <c r="F158" s="19">
        <f t="shared" si="91"/>
        <v>363135.16000000003</v>
      </c>
      <c r="G158" s="19">
        <f t="shared" si="91"/>
        <v>0</v>
      </c>
      <c r="H158" s="19">
        <f t="shared" si="91"/>
        <v>0</v>
      </c>
      <c r="I158" s="19">
        <f t="shared" si="91"/>
        <v>363135.16000000003</v>
      </c>
      <c r="J158" s="19">
        <f>SUM(J159)</f>
        <v>295138.55</v>
      </c>
      <c r="K158" s="19">
        <f>SUM(K159)</f>
        <v>0</v>
      </c>
      <c r="L158" s="19">
        <f>SUM(L159)</f>
        <v>0</v>
      </c>
      <c r="M158" s="19">
        <f>SUM(M159)</f>
        <v>295138.55</v>
      </c>
      <c r="N158" s="20">
        <f t="shared" si="64"/>
        <v>534.0489180269428</v>
      </c>
    </row>
    <row r="159" spans="1:14" s="3" customFormat="1" ht="33.75" customHeight="1" outlineLevel="4">
      <c r="A159" s="21" t="s">
        <v>156</v>
      </c>
      <c r="B159" s="22">
        <f>SUM(B160:B163)</f>
        <v>67996.61</v>
      </c>
      <c r="C159" s="22">
        <f>SUM(C160:C163)</f>
        <v>0</v>
      </c>
      <c r="D159" s="22">
        <f>SUM(D160:D163)</f>
        <v>0</v>
      </c>
      <c r="E159" s="22">
        <f>SUM(E160:E163)</f>
        <v>67996.61</v>
      </c>
      <c r="F159" s="22">
        <f aca="true" t="shared" si="92" ref="F159:M159">SUM(F160:F163)</f>
        <v>363135.16000000003</v>
      </c>
      <c r="G159" s="22">
        <f t="shared" si="92"/>
        <v>0</v>
      </c>
      <c r="H159" s="22">
        <f t="shared" si="92"/>
        <v>0</v>
      </c>
      <c r="I159" s="22">
        <f t="shared" si="92"/>
        <v>363135.16000000003</v>
      </c>
      <c r="J159" s="22">
        <f t="shared" si="92"/>
        <v>295138.55</v>
      </c>
      <c r="K159" s="22">
        <f t="shared" si="92"/>
        <v>0</v>
      </c>
      <c r="L159" s="22">
        <f t="shared" si="92"/>
        <v>0</v>
      </c>
      <c r="M159" s="22">
        <f t="shared" si="92"/>
        <v>295138.55</v>
      </c>
      <c r="N159" s="23">
        <f t="shared" si="64"/>
        <v>534.0489180269428</v>
      </c>
    </row>
    <row r="160" spans="1:14" s="3" customFormat="1" ht="46.5" customHeight="1" outlineLevel="4">
      <c r="A160" s="21" t="s">
        <v>157</v>
      </c>
      <c r="B160" s="22">
        <f>SUM(C160:E160)</f>
        <v>3306.24</v>
      </c>
      <c r="C160" s="22"/>
      <c r="D160" s="22"/>
      <c r="E160" s="22">
        <v>3306.24</v>
      </c>
      <c r="F160" s="22">
        <f>SUM(G160:I160)</f>
        <v>125122.84</v>
      </c>
      <c r="G160" s="22"/>
      <c r="H160" s="22"/>
      <c r="I160" s="22">
        <v>125122.84</v>
      </c>
      <c r="J160" s="22">
        <f>SUM(K160:M160)</f>
        <v>121816.59999999999</v>
      </c>
      <c r="K160" s="22">
        <f aca="true" t="shared" si="93" ref="K160:M163">SUM(G160-C160)</f>
        <v>0</v>
      </c>
      <c r="L160" s="22">
        <f t="shared" si="93"/>
        <v>0</v>
      </c>
      <c r="M160" s="22">
        <f t="shared" si="93"/>
        <v>121816.59999999999</v>
      </c>
      <c r="N160" s="23">
        <f t="shared" si="64"/>
        <v>3784.4451703445607</v>
      </c>
    </row>
    <row r="161" spans="1:14" s="3" customFormat="1" ht="46.5" customHeight="1" outlineLevel="4">
      <c r="A161" s="21" t="s">
        <v>158</v>
      </c>
      <c r="B161" s="22">
        <f>SUM(C161:E161)</f>
        <v>5400</v>
      </c>
      <c r="C161" s="22"/>
      <c r="D161" s="22"/>
      <c r="E161" s="22">
        <v>5400</v>
      </c>
      <c r="F161" s="22">
        <f>SUM(G161:I161)</f>
        <v>0</v>
      </c>
      <c r="G161" s="22"/>
      <c r="H161" s="22"/>
      <c r="I161" s="22"/>
      <c r="J161" s="22">
        <f>SUM(K161:M161)</f>
        <v>-5400</v>
      </c>
      <c r="K161" s="22">
        <f t="shared" si="93"/>
        <v>0</v>
      </c>
      <c r="L161" s="22">
        <f t="shared" si="93"/>
        <v>0</v>
      </c>
      <c r="M161" s="22">
        <f t="shared" si="93"/>
        <v>-5400</v>
      </c>
      <c r="N161" s="23">
        <f>SUM(F161/B161)*100</f>
        <v>0</v>
      </c>
    </row>
    <row r="162" spans="1:14" s="3" customFormat="1" ht="82.5" customHeight="1" outlineLevel="4">
      <c r="A162" s="21" t="s">
        <v>159</v>
      </c>
      <c r="B162" s="22">
        <f>SUM(C162:E162)</f>
        <v>8000</v>
      </c>
      <c r="C162" s="22"/>
      <c r="D162" s="22"/>
      <c r="E162" s="22">
        <v>8000</v>
      </c>
      <c r="F162" s="22">
        <f>SUM(G162:I162)</f>
        <v>6000</v>
      </c>
      <c r="G162" s="22"/>
      <c r="H162" s="22"/>
      <c r="I162" s="22">
        <v>6000</v>
      </c>
      <c r="J162" s="22">
        <f>SUM(K162:M162)</f>
        <v>-2000</v>
      </c>
      <c r="K162" s="22">
        <f>SUM(G162-C162)</f>
        <v>0</v>
      </c>
      <c r="L162" s="22">
        <f>SUM(H162-D162)</f>
        <v>0</v>
      </c>
      <c r="M162" s="22">
        <f>SUM(I162-E162)</f>
        <v>-2000</v>
      </c>
      <c r="N162" s="23">
        <f t="shared" si="64"/>
        <v>75</v>
      </c>
    </row>
    <row r="163" spans="1:14" s="3" customFormat="1" ht="46.5" customHeight="1" outlineLevel="6">
      <c r="A163" s="21" t="s">
        <v>160</v>
      </c>
      <c r="B163" s="22">
        <f>SUM(C163:E163)</f>
        <v>51290.37</v>
      </c>
      <c r="C163" s="22"/>
      <c r="D163" s="22"/>
      <c r="E163" s="22">
        <v>51290.37</v>
      </c>
      <c r="F163" s="22">
        <f>SUM(G163:I163)</f>
        <v>232012.32</v>
      </c>
      <c r="G163" s="22"/>
      <c r="H163" s="22"/>
      <c r="I163" s="22">
        <v>232012.32</v>
      </c>
      <c r="J163" s="22">
        <f>SUM(K163:M163)</f>
        <v>180721.95</v>
      </c>
      <c r="K163" s="22">
        <f t="shared" si="93"/>
        <v>0</v>
      </c>
      <c r="L163" s="22">
        <f t="shared" si="93"/>
        <v>0</v>
      </c>
      <c r="M163" s="22">
        <f t="shared" si="93"/>
        <v>180721.95</v>
      </c>
      <c r="N163" s="23">
        <f t="shared" si="64"/>
        <v>452.35064593996884</v>
      </c>
    </row>
    <row r="164" spans="1:14" s="3" customFormat="1" ht="60.75" customHeight="1" outlineLevel="1">
      <c r="A164" s="18" t="s">
        <v>161</v>
      </c>
      <c r="B164" s="19">
        <f>SUM(B165)</f>
        <v>5000</v>
      </c>
      <c r="C164" s="19">
        <f aca="true" t="shared" si="94" ref="C164:M165">SUM(C165)</f>
        <v>0</v>
      </c>
      <c r="D164" s="19">
        <f t="shared" si="94"/>
        <v>0</v>
      </c>
      <c r="E164" s="19">
        <f t="shared" si="94"/>
        <v>5000</v>
      </c>
      <c r="F164" s="19">
        <f>SUM(F165)</f>
        <v>2608</v>
      </c>
      <c r="G164" s="19">
        <f t="shared" si="94"/>
        <v>0</v>
      </c>
      <c r="H164" s="19">
        <f t="shared" si="94"/>
        <v>0</v>
      </c>
      <c r="I164" s="19">
        <f t="shared" si="94"/>
        <v>2608</v>
      </c>
      <c r="J164" s="19">
        <f>SUM(J165)</f>
        <v>-2392</v>
      </c>
      <c r="K164" s="19">
        <f t="shared" si="94"/>
        <v>0</v>
      </c>
      <c r="L164" s="19">
        <f t="shared" si="94"/>
        <v>0</v>
      </c>
      <c r="M164" s="19">
        <f t="shared" si="94"/>
        <v>-2392</v>
      </c>
      <c r="N164" s="23">
        <f t="shared" si="64"/>
        <v>52.16</v>
      </c>
    </row>
    <row r="165" spans="1:14" s="3" customFormat="1" ht="48" customHeight="1" outlineLevel="2">
      <c r="A165" s="18" t="s">
        <v>162</v>
      </c>
      <c r="B165" s="19">
        <f>SUM(B166)</f>
        <v>5000</v>
      </c>
      <c r="C165" s="19">
        <f t="shared" si="94"/>
        <v>0</v>
      </c>
      <c r="D165" s="19">
        <f t="shared" si="94"/>
        <v>0</v>
      </c>
      <c r="E165" s="19">
        <f t="shared" si="94"/>
        <v>5000</v>
      </c>
      <c r="F165" s="19">
        <f>SUM(F166)</f>
        <v>2608</v>
      </c>
      <c r="G165" s="19">
        <f t="shared" si="94"/>
        <v>0</v>
      </c>
      <c r="H165" s="19">
        <f t="shared" si="94"/>
        <v>0</v>
      </c>
      <c r="I165" s="19">
        <f t="shared" si="94"/>
        <v>2608</v>
      </c>
      <c r="J165" s="19">
        <f>SUM(J166)</f>
        <v>-2392</v>
      </c>
      <c r="K165" s="19">
        <f t="shared" si="94"/>
        <v>0</v>
      </c>
      <c r="L165" s="19">
        <f t="shared" si="94"/>
        <v>0</v>
      </c>
      <c r="M165" s="19">
        <f t="shared" si="94"/>
        <v>-2392</v>
      </c>
      <c r="N165" s="23">
        <f t="shared" si="64"/>
        <v>52.16</v>
      </c>
    </row>
    <row r="166" spans="1:14" s="3" customFormat="1" ht="99.75" customHeight="1" outlineLevel="4">
      <c r="A166" s="21" t="s">
        <v>163</v>
      </c>
      <c r="B166" s="22">
        <f aca="true" t="shared" si="95" ref="B166:I166">SUM(B167:B167)</f>
        <v>5000</v>
      </c>
      <c r="C166" s="22">
        <f t="shared" si="95"/>
        <v>0</v>
      </c>
      <c r="D166" s="22">
        <f t="shared" si="95"/>
        <v>0</v>
      </c>
      <c r="E166" s="22">
        <f t="shared" si="95"/>
        <v>5000</v>
      </c>
      <c r="F166" s="22">
        <f t="shared" si="95"/>
        <v>2608</v>
      </c>
      <c r="G166" s="22">
        <f t="shared" si="95"/>
        <v>0</v>
      </c>
      <c r="H166" s="22">
        <f t="shared" si="95"/>
        <v>0</v>
      </c>
      <c r="I166" s="22">
        <f t="shared" si="95"/>
        <v>2608</v>
      </c>
      <c r="J166" s="22">
        <f>SUM(J167:J167)</f>
        <v>-2392</v>
      </c>
      <c r="K166" s="22">
        <f>SUM(K167:K167)</f>
        <v>0</v>
      </c>
      <c r="L166" s="22">
        <f>SUM(L167:L167)</f>
        <v>0</v>
      </c>
      <c r="M166" s="22">
        <f>SUM(M167:M167)</f>
        <v>-2392</v>
      </c>
      <c r="N166" s="23">
        <f t="shared" si="64"/>
        <v>52.16</v>
      </c>
    </row>
    <row r="167" spans="1:14" s="3" customFormat="1" ht="33" customHeight="1" outlineLevel="5">
      <c r="A167" s="24" t="s">
        <v>164</v>
      </c>
      <c r="B167" s="22">
        <f>SUM(C167:E167)</f>
        <v>5000</v>
      </c>
      <c r="C167" s="22"/>
      <c r="D167" s="22"/>
      <c r="E167" s="22">
        <v>5000</v>
      </c>
      <c r="F167" s="22">
        <f>SUM(G167:I167)</f>
        <v>2608</v>
      </c>
      <c r="G167" s="22"/>
      <c r="H167" s="22"/>
      <c r="I167" s="22">
        <v>2608</v>
      </c>
      <c r="J167" s="22">
        <f>SUM(K167:M167)</f>
        <v>-2392</v>
      </c>
      <c r="K167" s="22">
        <f>SUM(G167-C167)</f>
        <v>0</v>
      </c>
      <c r="L167" s="22">
        <f>SUM(H167-D167)</f>
        <v>0</v>
      </c>
      <c r="M167" s="22">
        <f>SUM(I167-E167)</f>
        <v>-2392</v>
      </c>
      <c r="N167" s="23">
        <f t="shared" si="64"/>
        <v>52.16</v>
      </c>
    </row>
    <row r="168" spans="1:14" s="3" customFormat="1" ht="64.5" customHeight="1" outlineLevel="5">
      <c r="A168" s="18" t="s">
        <v>165</v>
      </c>
      <c r="B168" s="19">
        <f aca="true" t="shared" si="96" ref="B168:M168">SUM(B169)</f>
        <v>432932</v>
      </c>
      <c r="C168" s="19">
        <f t="shared" si="96"/>
        <v>0</v>
      </c>
      <c r="D168" s="19">
        <f t="shared" si="96"/>
        <v>0</v>
      </c>
      <c r="E168" s="19">
        <f t="shared" si="96"/>
        <v>432932</v>
      </c>
      <c r="F168" s="19">
        <f t="shared" si="96"/>
        <v>344578.07</v>
      </c>
      <c r="G168" s="19">
        <f t="shared" si="96"/>
        <v>0</v>
      </c>
      <c r="H168" s="19">
        <f t="shared" si="96"/>
        <v>0</v>
      </c>
      <c r="I168" s="19">
        <f t="shared" si="96"/>
        <v>344578.07</v>
      </c>
      <c r="J168" s="19">
        <f t="shared" si="96"/>
        <v>-88353.93</v>
      </c>
      <c r="K168" s="19">
        <f t="shared" si="96"/>
        <v>0</v>
      </c>
      <c r="L168" s="19">
        <f t="shared" si="96"/>
        <v>0</v>
      </c>
      <c r="M168" s="19">
        <f t="shared" si="96"/>
        <v>-88353.93</v>
      </c>
      <c r="N168" s="20">
        <f t="shared" si="64"/>
        <v>79.59173034102353</v>
      </c>
    </row>
    <row r="169" spans="1:14" s="3" customFormat="1" ht="44.25" customHeight="1" outlineLevel="5">
      <c r="A169" s="18" t="s">
        <v>166</v>
      </c>
      <c r="B169" s="19">
        <f aca="true" t="shared" si="97" ref="B169:M169">SUM(B170)</f>
        <v>432932</v>
      </c>
      <c r="C169" s="19">
        <f t="shared" si="97"/>
        <v>0</v>
      </c>
      <c r="D169" s="19">
        <f t="shared" si="97"/>
        <v>0</v>
      </c>
      <c r="E169" s="19">
        <f t="shared" si="97"/>
        <v>432932</v>
      </c>
      <c r="F169" s="19">
        <f t="shared" si="97"/>
        <v>344578.07</v>
      </c>
      <c r="G169" s="19">
        <f t="shared" si="97"/>
        <v>0</v>
      </c>
      <c r="H169" s="19">
        <f t="shared" si="97"/>
        <v>0</v>
      </c>
      <c r="I169" s="19">
        <f t="shared" si="97"/>
        <v>344578.07</v>
      </c>
      <c r="J169" s="19">
        <f t="shared" si="97"/>
        <v>-88353.93</v>
      </c>
      <c r="K169" s="19">
        <f t="shared" si="97"/>
        <v>0</v>
      </c>
      <c r="L169" s="19">
        <f t="shared" si="97"/>
        <v>0</v>
      </c>
      <c r="M169" s="19">
        <f t="shared" si="97"/>
        <v>-88353.93</v>
      </c>
      <c r="N169" s="20">
        <f t="shared" si="64"/>
        <v>79.59173034102353</v>
      </c>
    </row>
    <row r="170" spans="1:14" s="3" customFormat="1" ht="31.5" customHeight="1" outlineLevel="5">
      <c r="A170" s="21" t="s">
        <v>167</v>
      </c>
      <c r="B170" s="22">
        <f aca="true" t="shared" si="98" ref="B170:M170">SUM(B171:B173)</f>
        <v>432932</v>
      </c>
      <c r="C170" s="22">
        <f t="shared" si="98"/>
        <v>0</v>
      </c>
      <c r="D170" s="22">
        <f t="shared" si="98"/>
        <v>0</v>
      </c>
      <c r="E170" s="22">
        <f t="shared" si="98"/>
        <v>432932</v>
      </c>
      <c r="F170" s="22">
        <f t="shared" si="98"/>
        <v>344578.07</v>
      </c>
      <c r="G170" s="22">
        <f t="shared" si="98"/>
        <v>0</v>
      </c>
      <c r="H170" s="22">
        <f t="shared" si="98"/>
        <v>0</v>
      </c>
      <c r="I170" s="22">
        <f t="shared" si="98"/>
        <v>344578.07</v>
      </c>
      <c r="J170" s="22">
        <f t="shared" si="98"/>
        <v>-88353.93</v>
      </c>
      <c r="K170" s="22">
        <f t="shared" si="98"/>
        <v>0</v>
      </c>
      <c r="L170" s="22">
        <f t="shared" si="98"/>
        <v>0</v>
      </c>
      <c r="M170" s="22">
        <f t="shared" si="98"/>
        <v>-88353.93</v>
      </c>
      <c r="N170" s="23">
        <f t="shared" si="64"/>
        <v>79.59173034102353</v>
      </c>
    </row>
    <row r="171" spans="1:14" s="3" customFormat="1" ht="18" customHeight="1" outlineLevel="5">
      <c r="A171" s="21" t="s">
        <v>168</v>
      </c>
      <c r="B171" s="22">
        <f>SUM(C171:E171)</f>
        <v>2000</v>
      </c>
      <c r="C171" s="22"/>
      <c r="D171" s="22"/>
      <c r="E171" s="22">
        <v>2000</v>
      </c>
      <c r="F171" s="22">
        <f>SUM(G171:I171)</f>
        <v>0</v>
      </c>
      <c r="G171" s="22"/>
      <c r="H171" s="22"/>
      <c r="I171" s="22"/>
      <c r="J171" s="22">
        <f>SUM(K171:M171)</f>
        <v>-2000</v>
      </c>
      <c r="K171" s="22">
        <f aca="true" t="shared" si="99" ref="K171:M173">SUM(G171-C171)</f>
        <v>0</v>
      </c>
      <c r="L171" s="22">
        <f t="shared" si="99"/>
        <v>0</v>
      </c>
      <c r="M171" s="22">
        <f t="shared" si="99"/>
        <v>-2000</v>
      </c>
      <c r="N171" s="23">
        <f>SUM(F171/B171)*100</f>
        <v>0</v>
      </c>
    </row>
    <row r="172" spans="1:14" s="3" customFormat="1" ht="31.5" customHeight="1" outlineLevel="5">
      <c r="A172" s="21" t="s">
        <v>169</v>
      </c>
      <c r="B172" s="22">
        <f>SUM(C172:E172)</f>
        <v>43500</v>
      </c>
      <c r="C172" s="22"/>
      <c r="D172" s="22"/>
      <c r="E172" s="22">
        <v>43500</v>
      </c>
      <c r="F172" s="22">
        <f>SUM(G172:I172)</f>
        <v>9000</v>
      </c>
      <c r="G172" s="22"/>
      <c r="H172" s="22"/>
      <c r="I172" s="22">
        <v>9000</v>
      </c>
      <c r="J172" s="22">
        <f>SUM(K172:M172)</f>
        <v>-34500</v>
      </c>
      <c r="K172" s="22">
        <f>SUM(G172-C172)</f>
        <v>0</v>
      </c>
      <c r="L172" s="22">
        <f>SUM(H172-D172)</f>
        <v>0</v>
      </c>
      <c r="M172" s="22">
        <f>SUM(I172-E172)</f>
        <v>-34500</v>
      </c>
      <c r="N172" s="23">
        <f>SUM(F172/B172)*100</f>
        <v>20.689655172413794</v>
      </c>
    </row>
    <row r="173" spans="1:14" s="3" customFormat="1" ht="33.75" customHeight="1" outlineLevel="5">
      <c r="A173" s="21" t="s">
        <v>170</v>
      </c>
      <c r="B173" s="22">
        <f>SUM(C173:E173)</f>
        <v>387432</v>
      </c>
      <c r="C173" s="22"/>
      <c r="D173" s="22"/>
      <c r="E173" s="22">
        <v>387432</v>
      </c>
      <c r="F173" s="22">
        <f>SUM(G173:I173)</f>
        <v>335578.07</v>
      </c>
      <c r="G173" s="22"/>
      <c r="H173" s="22"/>
      <c r="I173" s="22">
        <v>335578.07</v>
      </c>
      <c r="J173" s="22">
        <f>SUM(K173:M173)</f>
        <v>-51853.92999999999</v>
      </c>
      <c r="K173" s="22">
        <f t="shared" si="99"/>
        <v>0</v>
      </c>
      <c r="L173" s="22">
        <f t="shared" si="99"/>
        <v>0</v>
      </c>
      <c r="M173" s="22">
        <f t="shared" si="99"/>
        <v>-51853.92999999999</v>
      </c>
      <c r="N173" s="23">
        <f>SUM(F173/B173)*100</f>
        <v>86.6159919676227</v>
      </c>
    </row>
    <row r="174" spans="1:14" s="3" customFormat="1" ht="22.5" customHeight="1" outlineLevel="5">
      <c r="A174" s="28" t="s">
        <v>171</v>
      </c>
      <c r="B174" s="27">
        <f aca="true" t="shared" si="100" ref="B174:M174">SUM(B8+B56+B72+B77+B87+B92+B108+B114+B125+B129+B157+B164+B168)</f>
        <v>113743885.53</v>
      </c>
      <c r="C174" s="27">
        <f t="shared" si="100"/>
        <v>24036892.02</v>
      </c>
      <c r="D174" s="27">
        <f t="shared" si="100"/>
        <v>44423563.74</v>
      </c>
      <c r="E174" s="27">
        <f t="shared" si="100"/>
        <v>45283429.77</v>
      </c>
      <c r="F174" s="27">
        <f t="shared" si="100"/>
        <v>111815037.93</v>
      </c>
      <c r="G174" s="27">
        <f t="shared" si="100"/>
        <v>18636468.26</v>
      </c>
      <c r="H174" s="27">
        <f t="shared" si="100"/>
        <v>45619092.839999996</v>
      </c>
      <c r="I174" s="27">
        <f t="shared" si="100"/>
        <v>47559476.83</v>
      </c>
      <c r="J174" s="27">
        <f t="shared" si="100"/>
        <v>-1928847.5999999982</v>
      </c>
      <c r="K174" s="27">
        <f t="shared" si="100"/>
        <v>-5400423.759999998</v>
      </c>
      <c r="L174" s="27">
        <f t="shared" si="100"/>
        <v>1195529.0999999992</v>
      </c>
      <c r="M174" s="27">
        <f t="shared" si="100"/>
        <v>2276047.06</v>
      </c>
      <c r="N174" s="20">
        <f t="shared" si="64"/>
        <v>98.30421864787513</v>
      </c>
    </row>
    <row r="175" spans="1:14" s="3" customFormat="1" ht="18.75" customHeight="1" outlineLevel="5">
      <c r="A175" s="28" t="s">
        <v>172</v>
      </c>
      <c r="B175" s="29">
        <f>SUM(B174/B192)*100</f>
        <v>98.52311664849104</v>
      </c>
      <c r="C175" s="29"/>
      <c r="D175" s="29">
        <f>SUM(D174/D192)*100</f>
        <v>98.91611436273755</v>
      </c>
      <c r="E175" s="29">
        <f>SUM(E174/E192)*100</f>
        <v>97.42501328642173</v>
      </c>
      <c r="F175" s="29">
        <f>SUM(F174/F192)*100</f>
        <v>97.74624559182361</v>
      </c>
      <c r="G175" s="29"/>
      <c r="H175" s="29">
        <f>SUM(H174/H192)*100</f>
        <v>98.68233302338389</v>
      </c>
      <c r="I175" s="29">
        <f>SUM(I174/I192)*100</f>
        <v>96.027856263225</v>
      </c>
      <c r="J175" s="29">
        <f>SUM(J174/J192)*100</f>
        <v>182.698872187192</v>
      </c>
      <c r="K175" s="29"/>
      <c r="L175" s="29">
        <f>SUM(L174/L192)*100</f>
        <v>90.71563790643722</v>
      </c>
      <c r="M175" s="29">
        <f>SUM(M174/M192)*100</f>
        <v>74.7112210053831</v>
      </c>
      <c r="N175" s="20">
        <f t="shared" si="64"/>
        <v>99.21148347403673</v>
      </c>
    </row>
    <row r="176" spans="1:14" s="3" customFormat="1" ht="63.75" customHeight="1" outlineLevel="1">
      <c r="A176" s="18" t="s">
        <v>173</v>
      </c>
      <c r="B176" s="19">
        <f aca="true" t="shared" si="101" ref="B176:I176">SUM(B177)</f>
        <v>1683638.05</v>
      </c>
      <c r="C176" s="19">
        <f t="shared" si="101"/>
        <v>0</v>
      </c>
      <c r="D176" s="19">
        <f t="shared" si="101"/>
        <v>486776.73</v>
      </c>
      <c r="E176" s="19">
        <f t="shared" si="101"/>
        <v>1196861.32</v>
      </c>
      <c r="F176" s="19">
        <f t="shared" si="101"/>
        <v>2578141.32</v>
      </c>
      <c r="G176" s="19">
        <f t="shared" si="101"/>
        <v>1733.52</v>
      </c>
      <c r="H176" s="19">
        <f t="shared" si="101"/>
        <v>609134.08</v>
      </c>
      <c r="I176" s="19">
        <f t="shared" si="101"/>
        <v>1967273.7199999997</v>
      </c>
      <c r="J176" s="19">
        <f>SUM(J177)</f>
        <v>894503.2699999999</v>
      </c>
      <c r="K176" s="19">
        <f>SUM(K177)</f>
        <v>1733.52</v>
      </c>
      <c r="L176" s="19">
        <f>SUM(L177)</f>
        <v>122357.34999999999</v>
      </c>
      <c r="M176" s="19">
        <f>SUM(M177)</f>
        <v>770412.3999999999</v>
      </c>
      <c r="N176" s="20">
        <f t="shared" si="64"/>
        <v>153.12919068323504</v>
      </c>
    </row>
    <row r="177" spans="1:14" s="3" customFormat="1" ht="15" customHeight="1" outlineLevel="2">
      <c r="A177" s="18" t="s">
        <v>174</v>
      </c>
      <c r="B177" s="19">
        <f aca="true" t="shared" si="102" ref="B177:M177">SUM(B178:B187)</f>
        <v>1683638.05</v>
      </c>
      <c r="C177" s="19">
        <f t="shared" si="102"/>
        <v>0</v>
      </c>
      <c r="D177" s="19">
        <f t="shared" si="102"/>
        <v>486776.73</v>
      </c>
      <c r="E177" s="19">
        <f t="shared" si="102"/>
        <v>1196861.32</v>
      </c>
      <c r="F177" s="19">
        <f t="shared" si="102"/>
        <v>2578141.32</v>
      </c>
      <c r="G177" s="19">
        <f t="shared" si="102"/>
        <v>1733.52</v>
      </c>
      <c r="H177" s="19">
        <f t="shared" si="102"/>
        <v>609134.08</v>
      </c>
      <c r="I177" s="19">
        <f t="shared" si="102"/>
        <v>1967273.7199999997</v>
      </c>
      <c r="J177" s="19">
        <f t="shared" si="102"/>
        <v>894503.2699999999</v>
      </c>
      <c r="K177" s="19">
        <f t="shared" si="102"/>
        <v>1733.52</v>
      </c>
      <c r="L177" s="19">
        <f t="shared" si="102"/>
        <v>122357.34999999999</v>
      </c>
      <c r="M177" s="19">
        <f t="shared" si="102"/>
        <v>770412.3999999999</v>
      </c>
      <c r="N177" s="20">
        <f t="shared" si="64"/>
        <v>153.12919068323504</v>
      </c>
    </row>
    <row r="178" spans="1:14" s="3" customFormat="1" ht="300.75" customHeight="1" outlineLevel="2">
      <c r="A178" s="21" t="s">
        <v>175</v>
      </c>
      <c r="B178" s="22">
        <f aca="true" t="shared" si="103" ref="B178:B187">SUM(C178:E178)</f>
        <v>162000</v>
      </c>
      <c r="C178" s="22"/>
      <c r="D178" s="22"/>
      <c r="E178" s="22">
        <v>162000</v>
      </c>
      <c r="F178" s="22">
        <f aca="true" t="shared" si="104" ref="F178:F187">SUM(G178:I178)</f>
        <v>0</v>
      </c>
      <c r="G178" s="22"/>
      <c r="H178" s="22"/>
      <c r="I178" s="22"/>
      <c r="J178" s="22">
        <f aca="true" t="shared" si="105" ref="J178:J187">SUM(K178:M178)</f>
        <v>-162000</v>
      </c>
      <c r="K178" s="22">
        <f>SUM(G178-C178)</f>
        <v>0</v>
      </c>
      <c r="L178" s="22">
        <f>SUM(H178-D178)</f>
        <v>0</v>
      </c>
      <c r="M178" s="22">
        <f>SUM(I178-E178)</f>
        <v>-162000</v>
      </c>
      <c r="N178" s="23">
        <f t="shared" si="64"/>
        <v>0</v>
      </c>
    </row>
    <row r="179" spans="1:14" s="3" customFormat="1" ht="32.25" customHeight="1" outlineLevel="5">
      <c r="A179" s="24" t="s">
        <v>176</v>
      </c>
      <c r="B179" s="22">
        <f t="shared" si="103"/>
        <v>327053.69</v>
      </c>
      <c r="C179" s="22"/>
      <c r="D179" s="22"/>
      <c r="E179" s="22">
        <v>327053.69</v>
      </c>
      <c r="F179" s="22">
        <f t="shared" si="104"/>
        <v>71100</v>
      </c>
      <c r="G179" s="22"/>
      <c r="H179" s="22"/>
      <c r="I179" s="22">
        <v>71100</v>
      </c>
      <c r="J179" s="22">
        <f t="shared" si="105"/>
        <v>-255953.69</v>
      </c>
      <c r="K179" s="22">
        <f aca="true" t="shared" si="106" ref="K179:M187">SUM(G179-C179)</f>
        <v>0</v>
      </c>
      <c r="L179" s="22">
        <f t="shared" si="106"/>
        <v>0</v>
      </c>
      <c r="M179" s="22">
        <f t="shared" si="106"/>
        <v>-255953.69</v>
      </c>
      <c r="N179" s="23">
        <f t="shared" si="64"/>
        <v>21.739549858006495</v>
      </c>
    </row>
    <row r="180" spans="1:14" s="3" customFormat="1" ht="49.5" customHeight="1" outlineLevel="5">
      <c r="A180" s="24" t="s">
        <v>177</v>
      </c>
      <c r="B180" s="22">
        <f t="shared" si="103"/>
        <v>0</v>
      </c>
      <c r="C180" s="22"/>
      <c r="D180" s="22"/>
      <c r="E180" s="22"/>
      <c r="F180" s="22">
        <f t="shared" si="104"/>
        <v>38450.97</v>
      </c>
      <c r="G180" s="22"/>
      <c r="H180" s="22"/>
      <c r="I180" s="22">
        <v>38450.97</v>
      </c>
      <c r="J180" s="22">
        <f t="shared" si="105"/>
        <v>38450.97</v>
      </c>
      <c r="K180" s="22">
        <f t="shared" si="106"/>
        <v>0</v>
      </c>
      <c r="L180" s="22">
        <f t="shared" si="106"/>
        <v>0</v>
      </c>
      <c r="M180" s="22">
        <f t="shared" si="106"/>
        <v>38450.97</v>
      </c>
      <c r="N180" s="23" t="e">
        <f>SUM(F180/B180)*100</f>
        <v>#DIV/0!</v>
      </c>
    </row>
    <row r="181" spans="1:14" s="3" customFormat="1" ht="31.5" customHeight="1" outlineLevel="5">
      <c r="A181" s="24" t="s">
        <v>178</v>
      </c>
      <c r="B181" s="22">
        <f>SUM(C181:E181)</f>
        <v>0</v>
      </c>
      <c r="C181" s="22"/>
      <c r="D181" s="22"/>
      <c r="E181" s="22"/>
      <c r="F181" s="22">
        <f>SUM(G181:I181)</f>
        <v>872000</v>
      </c>
      <c r="G181" s="22"/>
      <c r="H181" s="22"/>
      <c r="I181" s="22">
        <v>872000</v>
      </c>
      <c r="J181" s="22">
        <f>SUM(K181:M181)</f>
        <v>872000</v>
      </c>
      <c r="K181" s="22">
        <f t="shared" si="106"/>
        <v>0</v>
      </c>
      <c r="L181" s="22">
        <f t="shared" si="106"/>
        <v>0</v>
      </c>
      <c r="M181" s="22">
        <f t="shared" si="106"/>
        <v>872000</v>
      </c>
      <c r="N181" s="23" t="e">
        <f>SUM(F181/B181)*100</f>
        <v>#DIV/0!</v>
      </c>
    </row>
    <row r="182" spans="1:14" s="3" customFormat="1" ht="65.25" customHeight="1" outlineLevel="5">
      <c r="A182" s="24" t="s">
        <v>179</v>
      </c>
      <c r="B182" s="22">
        <f>SUM(C182:E182)</f>
        <v>0</v>
      </c>
      <c r="C182" s="22"/>
      <c r="D182" s="22"/>
      <c r="E182" s="22"/>
      <c r="F182" s="22">
        <f>SUM(G182:I182)</f>
        <v>250000</v>
      </c>
      <c r="G182" s="22"/>
      <c r="H182" s="22"/>
      <c r="I182" s="22">
        <v>250000</v>
      </c>
      <c r="J182" s="22">
        <f>SUM(K182:M182)</f>
        <v>250000</v>
      </c>
      <c r="K182" s="22">
        <f t="shared" si="106"/>
        <v>0</v>
      </c>
      <c r="L182" s="22">
        <f t="shared" si="106"/>
        <v>0</v>
      </c>
      <c r="M182" s="22">
        <f t="shared" si="106"/>
        <v>250000</v>
      </c>
      <c r="N182" s="23" t="e">
        <f>SUM(F182/B182)*100</f>
        <v>#DIV/0!</v>
      </c>
    </row>
    <row r="183" spans="1:14" s="3" customFormat="1" ht="65.25" customHeight="1" outlineLevel="5">
      <c r="A183" s="21" t="s">
        <v>180</v>
      </c>
      <c r="B183" s="22">
        <f t="shared" si="103"/>
        <v>686146.88</v>
      </c>
      <c r="C183" s="22"/>
      <c r="D183" s="22"/>
      <c r="E183" s="22">
        <v>686146.88</v>
      </c>
      <c r="F183" s="22">
        <f t="shared" si="104"/>
        <v>700959.35</v>
      </c>
      <c r="G183" s="22"/>
      <c r="H183" s="22"/>
      <c r="I183" s="22">
        <v>700959.35</v>
      </c>
      <c r="J183" s="22">
        <f t="shared" si="105"/>
        <v>14812.469999999972</v>
      </c>
      <c r="K183" s="22">
        <f t="shared" si="106"/>
        <v>0</v>
      </c>
      <c r="L183" s="22">
        <f t="shared" si="106"/>
        <v>0</v>
      </c>
      <c r="M183" s="22">
        <f t="shared" si="106"/>
        <v>14812.469999999972</v>
      </c>
      <c r="N183" s="23">
        <f t="shared" si="64"/>
        <v>102.1587899663699</v>
      </c>
    </row>
    <row r="184" spans="1:14" s="3" customFormat="1" ht="65.25" customHeight="1" outlineLevel="5">
      <c r="A184" s="21" t="s">
        <v>181</v>
      </c>
      <c r="B184" s="22">
        <f t="shared" si="103"/>
        <v>13702.61</v>
      </c>
      <c r="C184" s="22"/>
      <c r="D184" s="22"/>
      <c r="E184" s="22">
        <v>13702.61</v>
      </c>
      <c r="F184" s="22">
        <f t="shared" si="104"/>
        <v>27565.94</v>
      </c>
      <c r="G184" s="22"/>
      <c r="H184" s="22"/>
      <c r="I184" s="22">
        <v>27565.94</v>
      </c>
      <c r="J184" s="22">
        <f t="shared" si="105"/>
        <v>13863.329999999998</v>
      </c>
      <c r="K184" s="22">
        <f t="shared" si="106"/>
        <v>0</v>
      </c>
      <c r="L184" s="22">
        <f t="shared" si="106"/>
        <v>0</v>
      </c>
      <c r="M184" s="22">
        <f t="shared" si="106"/>
        <v>13863.329999999998</v>
      </c>
      <c r="N184" s="23">
        <f>SUM(F184/B184)*100</f>
        <v>201.17291523293736</v>
      </c>
    </row>
    <row r="185" spans="1:14" s="3" customFormat="1" ht="94.5" customHeight="1" outlineLevel="5">
      <c r="A185" s="21" t="s">
        <v>182</v>
      </c>
      <c r="B185" s="22">
        <f t="shared" si="103"/>
        <v>486776.73</v>
      </c>
      <c r="C185" s="22"/>
      <c r="D185" s="22">
        <v>486776.73</v>
      </c>
      <c r="E185" s="22"/>
      <c r="F185" s="22">
        <f t="shared" si="104"/>
        <v>609003.6</v>
      </c>
      <c r="G185" s="22"/>
      <c r="H185" s="22">
        <v>609003.6</v>
      </c>
      <c r="I185" s="22"/>
      <c r="J185" s="22">
        <f t="shared" si="105"/>
        <v>122226.87</v>
      </c>
      <c r="K185" s="22">
        <f t="shared" si="106"/>
        <v>0</v>
      </c>
      <c r="L185" s="22">
        <f t="shared" si="106"/>
        <v>122226.87</v>
      </c>
      <c r="M185" s="22">
        <f t="shared" si="106"/>
        <v>0</v>
      </c>
      <c r="N185" s="23">
        <f t="shared" si="64"/>
        <v>125.10943158683858</v>
      </c>
    </row>
    <row r="186" spans="1:14" s="3" customFormat="1" ht="37.5" customHeight="1" outlineLevel="5">
      <c r="A186" s="24" t="s">
        <v>183</v>
      </c>
      <c r="B186" s="22">
        <f>SUM(C186:E186)</f>
        <v>0</v>
      </c>
      <c r="C186" s="22"/>
      <c r="D186" s="22"/>
      <c r="E186" s="22"/>
      <c r="F186" s="22">
        <f>SUM(G186:I186)</f>
        <v>1882.83</v>
      </c>
      <c r="G186" s="30">
        <v>1733.52</v>
      </c>
      <c r="H186" s="30">
        <v>130.48</v>
      </c>
      <c r="I186" s="31">
        <v>18.83</v>
      </c>
      <c r="J186" s="22">
        <f>SUM(K186:M186)</f>
        <v>1882.83</v>
      </c>
      <c r="K186" s="22">
        <f>SUM(G186-C186)</f>
        <v>1733.52</v>
      </c>
      <c r="L186" s="22">
        <f>SUM(H186-D186)</f>
        <v>130.48</v>
      </c>
      <c r="M186" s="22">
        <f>SUM(I186-E186)</f>
        <v>18.83</v>
      </c>
      <c r="N186" s="23" t="e">
        <f>SUM(F186/B186)*100</f>
        <v>#DIV/0!</v>
      </c>
    </row>
    <row r="187" spans="1:14" s="3" customFormat="1" ht="62.25" customHeight="1" outlineLevel="5">
      <c r="A187" s="21" t="s">
        <v>184</v>
      </c>
      <c r="B187" s="22">
        <f t="shared" si="103"/>
        <v>7958.14</v>
      </c>
      <c r="C187" s="22"/>
      <c r="D187" s="22"/>
      <c r="E187" s="22">
        <v>7958.14</v>
      </c>
      <c r="F187" s="22">
        <f t="shared" si="104"/>
        <v>7178.63</v>
      </c>
      <c r="G187" s="22"/>
      <c r="H187" s="22"/>
      <c r="I187" s="22">
        <v>7178.63</v>
      </c>
      <c r="J187" s="22">
        <f t="shared" si="105"/>
        <v>-779.5100000000002</v>
      </c>
      <c r="K187" s="22">
        <f t="shared" si="106"/>
        <v>0</v>
      </c>
      <c r="L187" s="22">
        <f t="shared" si="106"/>
        <v>0</v>
      </c>
      <c r="M187" s="22">
        <f t="shared" si="106"/>
        <v>-779.5100000000002</v>
      </c>
      <c r="N187" s="23">
        <f t="shared" si="64"/>
        <v>90.20487199270181</v>
      </c>
    </row>
    <row r="188" spans="1:14" s="3" customFormat="1" ht="35.25" customHeight="1" outlineLevel="5">
      <c r="A188" s="18" t="s">
        <v>185</v>
      </c>
      <c r="B188" s="19">
        <f aca="true" t="shared" si="107" ref="B188:M188">SUM(B189)</f>
        <v>21408</v>
      </c>
      <c r="C188" s="19">
        <f t="shared" si="107"/>
        <v>21408</v>
      </c>
      <c r="D188" s="19">
        <f t="shared" si="107"/>
        <v>0</v>
      </c>
      <c r="E188" s="19">
        <f t="shared" si="107"/>
        <v>0</v>
      </c>
      <c r="F188" s="19">
        <f t="shared" si="107"/>
        <v>0</v>
      </c>
      <c r="G188" s="19">
        <f t="shared" si="107"/>
        <v>0</v>
      </c>
      <c r="H188" s="19">
        <f t="shared" si="107"/>
        <v>0</v>
      </c>
      <c r="I188" s="19">
        <f t="shared" si="107"/>
        <v>0</v>
      </c>
      <c r="J188" s="19">
        <f t="shared" si="107"/>
        <v>-21408</v>
      </c>
      <c r="K188" s="19">
        <f t="shared" si="107"/>
        <v>-21408</v>
      </c>
      <c r="L188" s="19">
        <f t="shared" si="107"/>
        <v>0</v>
      </c>
      <c r="M188" s="19">
        <f t="shared" si="107"/>
        <v>0</v>
      </c>
      <c r="N188" s="20">
        <f t="shared" si="64"/>
        <v>0</v>
      </c>
    </row>
    <row r="189" spans="1:14" s="3" customFormat="1" ht="21" customHeight="1" outlineLevel="5">
      <c r="A189" s="18" t="s">
        <v>174</v>
      </c>
      <c r="B189" s="19">
        <f aca="true" t="shared" si="108" ref="B189:M189">SUM(B190)</f>
        <v>21408</v>
      </c>
      <c r="C189" s="19">
        <f t="shared" si="108"/>
        <v>21408</v>
      </c>
      <c r="D189" s="19">
        <f t="shared" si="108"/>
        <v>0</v>
      </c>
      <c r="E189" s="19">
        <f t="shared" si="108"/>
        <v>0</v>
      </c>
      <c r="F189" s="19">
        <f t="shared" si="108"/>
        <v>0</v>
      </c>
      <c r="G189" s="19">
        <f t="shared" si="108"/>
        <v>0</v>
      </c>
      <c r="H189" s="19">
        <f t="shared" si="108"/>
        <v>0</v>
      </c>
      <c r="I189" s="19">
        <f t="shared" si="108"/>
        <v>0</v>
      </c>
      <c r="J189" s="19">
        <f t="shared" si="108"/>
        <v>-21408</v>
      </c>
      <c r="K189" s="19">
        <f t="shared" si="108"/>
        <v>-21408</v>
      </c>
      <c r="L189" s="19">
        <f t="shared" si="108"/>
        <v>0</v>
      </c>
      <c r="M189" s="19">
        <f t="shared" si="108"/>
        <v>0</v>
      </c>
      <c r="N189" s="20">
        <f t="shared" si="64"/>
        <v>0</v>
      </c>
    </row>
    <row r="190" spans="1:14" s="3" customFormat="1" ht="80.25" customHeight="1" outlineLevel="5">
      <c r="A190" s="21" t="s">
        <v>186</v>
      </c>
      <c r="B190" s="22">
        <f>SUM(C190:E190)</f>
        <v>21408</v>
      </c>
      <c r="C190" s="22">
        <v>21408</v>
      </c>
      <c r="D190" s="22"/>
      <c r="E190" s="22"/>
      <c r="F190" s="22">
        <f>SUM(G190:I190)</f>
        <v>0</v>
      </c>
      <c r="G190" s="22"/>
      <c r="H190" s="22"/>
      <c r="I190" s="22"/>
      <c r="J190" s="22">
        <f>SUM(K190:M190)</f>
        <v>-21408</v>
      </c>
      <c r="K190" s="22">
        <f>SUM(G190-C190)</f>
        <v>-21408</v>
      </c>
      <c r="L190" s="22">
        <f>SUM(H190-D190)</f>
        <v>0</v>
      </c>
      <c r="M190" s="22">
        <f>SUM(I190-E190)</f>
        <v>0</v>
      </c>
      <c r="N190" s="23">
        <f t="shared" si="64"/>
        <v>0</v>
      </c>
    </row>
    <row r="191" spans="1:14" s="3" customFormat="1" ht="32.25" customHeight="1" outlineLevel="6">
      <c r="A191" s="32" t="s">
        <v>187</v>
      </c>
      <c r="B191" s="19">
        <f aca="true" t="shared" si="109" ref="B191:M191">SUM(B176+B188)</f>
        <v>1705046.05</v>
      </c>
      <c r="C191" s="19">
        <f t="shared" si="109"/>
        <v>21408</v>
      </c>
      <c r="D191" s="19">
        <f t="shared" si="109"/>
        <v>486776.73</v>
      </c>
      <c r="E191" s="19">
        <f t="shared" si="109"/>
        <v>1196861.32</v>
      </c>
      <c r="F191" s="19">
        <f t="shared" si="109"/>
        <v>2578141.32</v>
      </c>
      <c r="G191" s="19">
        <f t="shared" si="109"/>
        <v>1733.52</v>
      </c>
      <c r="H191" s="19">
        <f t="shared" si="109"/>
        <v>609134.08</v>
      </c>
      <c r="I191" s="19">
        <f t="shared" si="109"/>
        <v>1967273.7199999997</v>
      </c>
      <c r="J191" s="19">
        <f t="shared" si="109"/>
        <v>873095.2699999999</v>
      </c>
      <c r="K191" s="19">
        <f t="shared" si="109"/>
        <v>-19674.48</v>
      </c>
      <c r="L191" s="19">
        <f t="shared" si="109"/>
        <v>122357.34999999999</v>
      </c>
      <c r="M191" s="19">
        <f t="shared" si="109"/>
        <v>770412.3999999999</v>
      </c>
      <c r="N191" s="20">
        <f t="shared" si="64"/>
        <v>151.20655069697384</v>
      </c>
    </row>
    <row r="192" spans="1:14" s="3" customFormat="1" ht="16.5" customHeight="1">
      <c r="A192" s="33" t="s">
        <v>188</v>
      </c>
      <c r="B192" s="27">
        <f>SUM(B8+B56+B87+B72+B77+B92+B108+B114+B125+B129+B157+B164+B168+B191)</f>
        <v>115448931.58</v>
      </c>
      <c r="C192" s="27">
        <f aca="true" t="shared" si="110" ref="C192:M192">SUM(C8+C56+C87+C72+C77+C92+C108+C114+C125+C129+C157+C164+C168+C191)</f>
        <v>24058300.02</v>
      </c>
      <c r="D192" s="27">
        <f t="shared" si="110"/>
        <v>44910340.47</v>
      </c>
      <c r="E192" s="27">
        <f t="shared" si="110"/>
        <v>46480291.09</v>
      </c>
      <c r="F192" s="27">
        <f t="shared" si="110"/>
        <v>114393179.25</v>
      </c>
      <c r="G192" s="27">
        <f t="shared" si="110"/>
        <v>18638201.78</v>
      </c>
      <c r="H192" s="27">
        <f t="shared" si="110"/>
        <v>46228226.919999994</v>
      </c>
      <c r="I192" s="27">
        <f t="shared" si="110"/>
        <v>49526750.55</v>
      </c>
      <c r="J192" s="27">
        <f t="shared" si="110"/>
        <v>-1055752.3299999982</v>
      </c>
      <c r="K192" s="27">
        <f t="shared" si="110"/>
        <v>-5420098.239999998</v>
      </c>
      <c r="L192" s="27">
        <f t="shared" si="110"/>
        <v>1317886.4499999993</v>
      </c>
      <c r="M192" s="27">
        <f t="shared" si="110"/>
        <v>3046459.46</v>
      </c>
      <c r="N192" s="20">
        <f t="shared" si="64"/>
        <v>99.08552438246826</v>
      </c>
    </row>
    <row r="193" spans="1:13" s="3" customFormat="1" ht="12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</sheetData>
  <sheetProtection/>
  <mergeCells count="13">
    <mergeCell ref="C6:E6"/>
    <mergeCell ref="F6:F7"/>
    <mergeCell ref="G6:I6"/>
    <mergeCell ref="J6:J7"/>
    <mergeCell ref="K6:M6"/>
    <mergeCell ref="N6:N7"/>
    <mergeCell ref="A1:N1"/>
    <mergeCell ref="A2:N2"/>
    <mergeCell ref="A5:A7"/>
    <mergeCell ref="B5:E5"/>
    <mergeCell ref="F5:I5"/>
    <mergeCell ref="J5:N5"/>
    <mergeCell ref="B6:B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2019-07-03T07:26:27Z</dcterms:created>
  <dcterms:modified xsi:type="dcterms:W3CDTF">2019-07-03T07:27:12Z</dcterms:modified>
  <cp:category/>
  <cp:version/>
  <cp:contentType/>
  <cp:contentStatus/>
</cp:coreProperties>
</file>