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75" windowWidth="23085" windowHeight="8640" activeTab="0"/>
  </bookViews>
  <sheets>
    <sheet name="18 с 17" sheetId="1" r:id="rId1"/>
  </sheets>
  <externalReferences>
    <externalReference r:id="rId4"/>
  </externalReferences>
  <definedNames>
    <definedName name="_xlnm.Print_Titles" localSheetId="0">'18 с 17'!$5:$7</definedName>
  </definedNames>
  <calcPr fullCalcOnLoad="1"/>
</workbook>
</file>

<file path=xl/sharedStrings.xml><?xml version="1.0" encoding="utf-8"?>
<sst xmlns="http://schemas.openxmlformats.org/spreadsheetml/2006/main" count="389" uniqueCount="371">
  <si>
    <t>Аналитические данные о реализации мероприятий муниципальных программ Савинского муниципального района</t>
  </si>
  <si>
    <t>по состоянию на 01.07.2018 год в сравнении с соответсвующим периодом 2017 года</t>
  </si>
  <si>
    <t>Наименование</t>
  </si>
  <si>
    <t>Целевая статья</t>
  </si>
  <si>
    <t>Отклонение</t>
  </si>
  <si>
    <t>Исполнено, руб.</t>
  </si>
  <si>
    <t>в том числе</t>
  </si>
  <si>
    <t>Абсолютная сумма, руб.</t>
  </si>
  <si>
    <t>Темп роста, %</t>
  </si>
  <si>
    <t>федеральный бюджет</t>
  </si>
  <si>
    <t>областной бюджет</t>
  </si>
  <si>
    <t>местный бюджет</t>
  </si>
  <si>
    <t xml:space="preserve">    Муниципальная программа Савинского муниципального района "Развитие системы образования Савинского муниципального района"</t>
  </si>
  <si>
    <t>0100000000</t>
  </si>
  <si>
    <t xml:space="preserve">      Подпрограмма "Дошкольник"</t>
  </si>
  <si>
    <t>0110000000</t>
  </si>
  <si>
    <t xml:space="preserve">          Основное мероприятие "Развитие дошкольного образования"</t>
  </si>
  <si>
    <t>0110100000</t>
  </si>
  <si>
    <t xml:space="preserve">              Обеспечение деятельности дошкольных образовательных организаций</t>
  </si>
  <si>
    <t>0110100201</t>
  </si>
  <si>
    <t xml:space="preserve">      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</si>
  <si>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0110180100</t>
  </si>
  <si>
    <t xml:space="preserve">        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</si>
  <si>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0110180110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</si>
  <si>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</t>
  </si>
  <si>
    <t>0110180170</t>
  </si>
  <si>
    <t xml:space="preserve">      Подпрограмма "Школьное образование"</t>
  </si>
  <si>
    <t>0120000000</t>
  </si>
  <si>
    <t xml:space="preserve">          Основное мероприятие "Развитие школьного образования"</t>
  </si>
  <si>
    <t>0120100000</t>
  </si>
  <si>
    <t xml:space="preserve">              Обеспечение деятельности муниципальных общеобразовательных организаций</t>
  </si>
  <si>
    <t>0120100202</t>
  </si>
  <si>
    <t xml:space="preserve">              Организация питания обучающихся муниципальных общеобразовательных организаций</t>
  </si>
  <si>
    <t>0120102003</t>
  </si>
  <si>
    <t xml:space="preserve">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</t>
  </si>
  <si>
    <t>0120180090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</si>
  <si>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</t>
  </si>
  <si>
    <t>0120180150</t>
  </si>
  <si>
    <t xml:space="preserve">          Основное мероприятие "Строительство школы"</t>
  </si>
  <si>
    <t>0120200000</t>
  </si>
  <si>
    <t xml:space="preserve">    Мероприятия по проекту "Общеобразовательная школа на 700 учащихся в п. Савино Ивановской области"</t>
  </si>
  <si>
    <t>0120202061</t>
  </si>
  <si>
    <t xml:space="preserve">            Реализация мероприятий по модернизации инфраструктуры общего образования (проведение капитального ремонта, реконструкции, строительства зданий, пристроя к зданиям общеобразовательных организаций, возврат в систему общего образования зданий, используемых не по назначению, приобретение (выкуп), аренда зданий и помещений)</t>
  </si>
  <si>
    <t>01202L5200</t>
  </si>
  <si>
    <t>01202R5200</t>
  </si>
  <si>
    <t xml:space="preserve">      Подпрограмма "Модернизация дополнительного образования"</t>
  </si>
  <si>
    <t>0130000000</t>
  </si>
  <si>
    <t xml:space="preserve">          Основное мероприятие "Развитие дополнительного образования"</t>
  </si>
  <si>
    <t>0130100000</t>
  </si>
  <si>
    <t xml:space="preserve">              Обеспечение деятельности муниципальных организаций дополнительного образования детей</t>
  </si>
  <si>
    <t>0130100203</t>
  </si>
  <si>
    <t xml:space="preserve">   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</si>
  <si>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0130181420</t>
  </si>
  <si>
    <t xml:space="preserve">   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</si>
  <si>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0130181430</t>
  </si>
  <si>
    <t xml:space="preserve">                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</si>
  <si>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01301S1420</t>
  </si>
  <si>
    <t xml:space="preserve">               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</si>
  <si>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01301S1430</t>
  </si>
  <si>
    <t xml:space="preserve">      Подпрограмма "Здоровье детей Савинского района"</t>
  </si>
  <si>
    <t>0140000000</t>
  </si>
  <si>
    <t xml:space="preserve">          Основное мероприятие "Укрепление здоровья детей"</t>
  </si>
  <si>
    <t>0140100000</t>
  </si>
  <si>
    <t xml:space="preserve">              Питание детей из многодетных семей в дошкольных образовательных учреждениях</t>
  </si>
  <si>
    <t>0140102008</t>
  </si>
  <si>
    <t xml:space="preserve">              Организация отдыха детей в каникулярное время в части организации двухразового питания в лагерях дневного пребывания</t>
  </si>
  <si>
    <t>0140180190</t>
  </si>
  <si>
    <t xml:space="preserve">              Организация двухразового питания в лагерях дневного пребывания детей-сирот и детей, находящихся в трудной жизненной ситуации</t>
  </si>
  <si>
    <t>0140180200</t>
  </si>
  <si>
    <t>01401S0190</t>
  </si>
  <si>
    <t xml:space="preserve">      Подпрограмма "Комплексная программа пожарной безопасности и антитеррористической защищенности образовательных организаций Савинского муниципального района"</t>
  </si>
  <si>
    <t>0150000000</t>
  </si>
  <si>
    <t xml:space="preserve">          Основное мероприятие "Выполнение мер по обеспечению пожарной безопасности и антитеррористической защищенности"</t>
  </si>
  <si>
    <t>0150100000</t>
  </si>
  <si>
    <t xml:space="preserve">              Реализация мероприятий по укреплению пожарной безопасности образовательных организаций</t>
  </si>
  <si>
    <t>0150102012</t>
  </si>
  <si>
    <t xml:space="preserve">     Реализация мероприятий по антитеррористической защищенности образовательных организаций</t>
  </si>
  <si>
    <t>0150102013</t>
  </si>
  <si>
    <t xml:space="preserve">      Подпрограмма "Гражданско-патриотическое и духовно-нравственное воспитание учащихся и воспитанников"</t>
  </si>
  <si>
    <t>0160000000</t>
  </si>
  <si>
    <t xml:space="preserve">          Основное мероприятие "Создание условий успешной социализации и эффективной самореализации несовершеннолетних граждан"</t>
  </si>
  <si>
    <t>0160200000</t>
  </si>
  <si>
    <t xml:space="preserve">              Трудоустройство и занятость несовершеннолетних граждан</t>
  </si>
  <si>
    <t>0160202016</t>
  </si>
  <si>
    <t xml:space="preserve">        Подпрограмма "Талант"</t>
  </si>
  <si>
    <t>0180000000</t>
  </si>
  <si>
    <t xml:space="preserve">            Основное мероприятие "Выявление и поддержка одаренных детей"</t>
  </si>
  <si>
    <t>0180100000</t>
  </si>
  <si>
    <t xml:space="preserve">                Материальная поддержка одаренных детей</t>
  </si>
  <si>
    <t>0180107001</t>
  </si>
  <si>
    <t xml:space="preserve">      Подпрограмма "Обеспечение деятельности отдела образования администрации Савинского муниципального района"</t>
  </si>
  <si>
    <t>0190000000</t>
  </si>
  <si>
    <t xml:space="preserve">          Основное мероприятие "Обеспечение деятельности исполнительных органов местного самоуправления Савинского муниципального района"</t>
  </si>
  <si>
    <t>0190100000</t>
  </si>
  <si>
    <t xml:space="preserve">              Обеспечение деятельности отраслевого отдела администрации Савинского муниципального района</t>
  </si>
  <si>
    <t>0190100105</t>
  </si>
  <si>
    <t xml:space="preserve">              Обеспечение деятельности структурных подразделений отраслевого отдела администрации Савинского муниципального района</t>
  </si>
  <si>
    <t>0190100301</t>
  </si>
  <si>
    <t xml:space="preserve">      Подпрограмма "Профессионал"</t>
  </si>
  <si>
    <t>01А0000000</t>
  </si>
  <si>
    <t xml:space="preserve">          Основное мероприятие "Развитие кадрового потенциала"</t>
  </si>
  <si>
    <t>01А0100000</t>
  </si>
  <si>
    <t xml:space="preserve">              Курсовая подготовка, семинары, конференции, консультации</t>
  </si>
  <si>
    <t>01А0102022</t>
  </si>
  <si>
    <t xml:space="preserve">      Подпрограмма "Профилактика детского дорожно-транспортного травматизма в образовательных организациях Савинского муниципального района"</t>
  </si>
  <si>
    <t>01Б0000000</t>
  </si>
  <si>
    <t xml:space="preserve">          Основное мероприятие "Организация и осуществление организованной перевозки группы детей"</t>
  </si>
  <si>
    <t>01Б0100000</t>
  </si>
  <si>
    <t xml:space="preserve">              Обеспечение перевозок школьников</t>
  </si>
  <si>
    <t>01Б0102026</t>
  </si>
  <si>
    <t xml:space="preserve">    Муниципальная программа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</si>
  <si>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0200000000</t>
  </si>
  <si>
    <t xml:space="preserve">    Подпрограмма "Муниципальная поддержка граждан в сфере ипотечного жилищного кредитования"</t>
  </si>
  <si>
    <t>0220000000</t>
  </si>
  <si>
    <t xml:space="preserve">        Основное мероприятие "Поддержка граждан в сфере ипотечного жилищного кредитования"</t>
  </si>
  <si>
    <t>0220100000</t>
  </si>
  <si>
    <t xml:space="preserve">     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</t>
  </si>
  <si>
    <t>0220183100</t>
  </si>
  <si>
    <t xml:space="preserve">    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за счет средств местного бюджета</t>
  </si>
  <si>
    <t>02201S3100</t>
  </si>
  <si>
    <t xml:space="preserve">      Подпрограмма "Развитие газификации Савинского муниципального района"</t>
  </si>
  <si>
    <t>0230000000</t>
  </si>
  <si>
    <t xml:space="preserve">          Основное мероприятие "Строительство газораспределительной сети для газификации населенных пунктов"</t>
  </si>
  <si>
    <t>0230200000</t>
  </si>
  <si>
    <t xml:space="preserve">              Подключение и обслуживание газораспределительных сетей</t>
  </si>
  <si>
    <t>0230202011</t>
  </si>
  <si>
    <t xml:space="preserve">              Расходы на межевание земельного участка для предоставление его на период строительства газораспределительной сети для газификации населенных пунктов Воскресенского и Горячевского сельских поселений Савинского муниципального района</t>
  </si>
  <si>
    <t>0230202033</t>
  </si>
  <si>
    <t xml:space="preserve">      Подпрограмма "Развитие жилищно-коммунальной сферы"</t>
  </si>
  <si>
    <t>0240000000</t>
  </si>
  <si>
    <t xml:space="preserve">          Основное мероприятие "Ресурсоснабжение"</t>
  </si>
  <si>
    <t>0240200000</t>
  </si>
  <si>
    <t xml:space="preserve">              Организация теплоснабжения</t>
  </si>
  <si>
    <t>0240202005</t>
  </si>
  <si>
    <t xml:space="preserve">      Осуществление полномочий по организации в границах поселения тепло- и водоснабжения населения в пределах полномочий, установленных законодательством Российской Федерации</t>
  </si>
  <si>
    <t>0240208812</t>
  </si>
  <si>
    <t xml:space="preserve">      Подпрограмма "Ремонт и содержание муниципального жилого фонда"</t>
  </si>
  <si>
    <t>0250000000</t>
  </si>
  <si>
    <t xml:space="preserve">          Основное мероприятие "Ремонт и содержание муниципального жилого фонда"</t>
  </si>
  <si>
    <t>0250100000</t>
  </si>
  <si>
    <t xml:space="preserve">            Ремонт и содержание муниципального жилого фонда</t>
  </si>
  <si>
    <t>0250102052</t>
  </si>
  <si>
    <t xml:space="preserve">            Взносы на капитальный ремонт общего имущества многоквартирных домов за муниципальный жилой и нежилой фонд</t>
  </si>
  <si>
    <t>0250102053</t>
  </si>
  <si>
    <t xml:space="preserve">    Муниципальная программа Савинского муниципального района "Обеспечение безопасности граждан и профилактика правонарушений в Савинском муниципальном районе"</t>
  </si>
  <si>
    <t>0300000000</t>
  </si>
  <si>
    <t xml:space="preserve">      Подпрограмма "Профилактика правонарушений в Савинском муниципальном районе"</t>
  </si>
  <si>
    <t>0310000000</t>
  </si>
  <si>
    <t xml:space="preserve">          Основное мероприятие "Охрана общественного порядка и профилактика правонарушений"</t>
  </si>
  <si>
    <t>0310100000</t>
  </si>
  <si>
    <t xml:space="preserve">              Ежегодный мониторинг досуга населения и на его основе обеспечение создания клубных формирований, спортивных секций, кружков для различных граждан</t>
  </si>
  <si>
    <t>0310109004</t>
  </si>
  <si>
    <t xml:space="preserve">    Муниципальная программа Савинского муниципального района "Охрана окружающей среды Савинского муниципального района"</t>
  </si>
  <si>
    <t>0400000000</t>
  </si>
  <si>
    <t xml:space="preserve">      Подпрограмма "Содержание мест захоронения"</t>
  </si>
  <si>
    <t>0440000000</t>
  </si>
  <si>
    <t xml:space="preserve">          Основное мероприятие "Проведение работ по санитарной очистке и благоустройству мест захоронения"</t>
  </si>
  <si>
    <t>0440100000</t>
  </si>
  <si>
    <t xml:space="preserve">            Осуществление полномочий по содержанию мест захоронения</t>
  </si>
  <si>
    <t>0440108818</t>
  </si>
  <si>
    <t xml:space="preserve">     Подпрограмма "Охрана и использование особо охраняемых природных территорий местного значения"</t>
  </si>
  <si>
    <t>0450000000</t>
  </si>
  <si>
    <t xml:space="preserve">     Основное мероприятие "Поддержка особо охраняемых природных территорий местного значения"</t>
  </si>
  <si>
    <t>0450100000</t>
  </si>
  <si>
    <t xml:space="preserve">       Оформление государственных актов на землепользование</t>
  </si>
  <si>
    <t>0450102089</t>
  </si>
  <si>
    <t xml:space="preserve">    Муниципальная программа Савинского муниципального района "Развитие физической культуры, спорта Савинского муниципального района"</t>
  </si>
  <si>
    <t>0500000000</t>
  </si>
  <si>
    <t xml:space="preserve">      Подпрограмма "Организация физкультурных и спортивных мероприятий, участие в соревнованиях регионального и муниципального уровня"</t>
  </si>
  <si>
    <t>0510000000</t>
  </si>
  <si>
    <t xml:space="preserve">          Основное мероприятие "Физическое воспитание и обеспечение организации и проведения физкультурных мероприятий и массовых спортивных мероприятий"</t>
  </si>
  <si>
    <t>0510100000</t>
  </si>
  <si>
    <t xml:space="preserve">              Обеспечение деятельности муниципального бюджетного учреждения "Савинский спортивный комплекс "Атлант"</t>
  </si>
  <si>
    <t>0510100206</t>
  </si>
  <si>
    <t xml:space="preserve">              Осуществление части полномочий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</si>
  <si>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0510108805</t>
  </si>
  <si>
    <t xml:space="preserve">    Муниципальная программа Савинского муниципального района "Молодежь Савинского муниципального района"</t>
  </si>
  <si>
    <t>0600000000</t>
  </si>
  <si>
    <t xml:space="preserve">      Подпрограмма "Молодежная политика с детьми и подростками в Савинском муниципальном районе"</t>
  </si>
  <si>
    <t>0610000000</t>
  </si>
  <si>
    <t xml:space="preserve">          Основное мероприятие "Организация участия в различных видах мероприятий"</t>
  </si>
  <si>
    <t>0610100000</t>
  </si>
  <si>
    <t xml:space="preserve">              Осуществление части полномочий по организации и осуществлению мероприятий по работе с детьми и молодежью в поселении</t>
  </si>
  <si>
    <t>0610108806</t>
  </si>
  <si>
    <t xml:space="preserve">          Основное мероприятие "Создание условий успешной социализации и эффективной самореализации молодежи"</t>
  </si>
  <si>
    <t>0610200000</t>
  </si>
  <si>
    <t>0610208806</t>
  </si>
  <si>
    <t xml:space="preserve">              Осуществление полномочий по созданию и организации деятельности комиссий по делам несовершеннолетних и защите их прав</t>
  </si>
  <si>
    <t>0610280360</t>
  </si>
  <si>
    <t xml:space="preserve">      Подпрограмма "Поддержка молодых семей и работающей молодежи. Повышение престижа семейных ценностей и творческого потенциала в молодежной сфере в Савинском муниципальном районе"</t>
  </si>
  <si>
    <t>0620000000</t>
  </si>
  <si>
    <t xml:space="preserve">          Основное мероприятие "Пропаганда семейных ценностей среди молодежи"</t>
  </si>
  <si>
    <t>0620100000</t>
  </si>
  <si>
    <t>0620108806</t>
  </si>
  <si>
    <t xml:space="preserve">      Подпрограмма "Поддержка молодых специалистов муниципальных учреждений образования Савинского муниципального района"</t>
  </si>
  <si>
    <t>0630000000</t>
  </si>
  <si>
    <t xml:space="preserve">          Основное мероприятие "Содействие профессиональному и личному развитию молодых специалистов"</t>
  </si>
  <si>
    <t>0630100000</t>
  </si>
  <si>
    <t xml:space="preserve">    Организация целевой подготовки педагогов для работы в муниципальных образовательных организациях</t>
  </si>
  <si>
    <t>0630102002</t>
  </si>
  <si>
    <t xml:space="preserve">              Осуществление ежемесячных муниципальных выплат компенсационного характера молодым специалистам в целях компенсации оплаты жилых помещений и коммунальных услуг</t>
  </si>
  <si>
    <t>0630107004</t>
  </si>
  <si>
    <t xml:space="preserve">              Осуществление единовременных муниципальных выплат компенсационного характера с целью компенсации расходов на повышение квалификации молодых специалистов</t>
  </si>
  <si>
    <t>0630107005</t>
  </si>
  <si>
    <t xml:space="preserve">      Осуществление ежемесячных муниципальных выплат компенсационного характера обучающимся в высших учебных образовательных организациях по очной форме обучения, для работы в муниципальных организациях Савинского муниципального района</t>
  </si>
  <si>
    <t>0630107008</t>
  </si>
  <si>
    <t xml:space="preserve">                Организация целевой подготовки педагогов для работы в муниципальных образовательных организациях Ивановской области</t>
  </si>
  <si>
    <t>0630183110</t>
  </si>
  <si>
    <t xml:space="preserve">                Организация целевой подготовки педагогов для работы в муниципальных образовательных организациях Ивановской области, за счет средств местного бюджета</t>
  </si>
  <si>
    <t>06301S3110</t>
  </si>
  <si>
    <t xml:space="preserve">    Муниципальная программа Савинского муниципального района "Развитие экономического потенциала Савинского муниципального района"</t>
  </si>
  <si>
    <t>0700000000</t>
  </si>
  <si>
    <t xml:space="preserve">      Подпрограмма "Повышение качества предоставления государственных и муниципальных услуг в Савинском муниципальном районе на базе многофункционального центра предоставления государственных и муниципальных услуг"</t>
  </si>
  <si>
    <t>0710000000</t>
  </si>
  <si>
    <t xml:space="preserve">          Основное мероприятие "Предоставление государственных и муниципальных услуг"</t>
  </si>
  <si>
    <t>0710100000</t>
  </si>
  <si>
    <t xml:space="preserve">              Обеспечение деятельности муниципального учреждения Савинского муниципального района "Многофункциональный центр предоставления государственных и муниципальных услуг"</t>
  </si>
  <si>
    <t>0710100207</t>
  </si>
  <si>
    <t xml:space="preserve">              Обеспечение деятельности территориально обособленных структурных подразделений муниципального учреждения Савинского муниципального района "Многофункциональный центр предоставления государственных и муниципальных услуг" (удаленных рабочих мест)</t>
  </si>
  <si>
    <t>0710100208</t>
  </si>
  <si>
    <t xml:space="preserve">                Обеспечение функционирования многофункциональных центров предоставления государственных и муниципальных услуг</t>
  </si>
  <si>
    <t>0710182910</t>
  </si>
  <si>
    <t xml:space="preserve">    Муниципальная программа Савинского муниципального района "Развитие транспортной системы Савинского муниципального района"</t>
  </si>
  <si>
    <t>0800000000</t>
  </si>
  <si>
    <t xml:space="preserve">      Подпрограмма "Развитие и содержание автомобильных дорог общего пользования местного значения"</t>
  </si>
  <si>
    <t>0810000000</t>
  </si>
  <si>
    <t xml:space="preserve">          Основное мероприятие "Дорожная деятельность"</t>
  </si>
  <si>
    <t>0810100000</t>
  </si>
  <si>
    <t xml:space="preserve">              Ремонт, капитальный ремонт дорог общего пользования местного значения</t>
  </si>
  <si>
    <t>0810102058</t>
  </si>
  <si>
    <t xml:space="preserve">              Содержание дорог общего пользования местного значения вне границ населенных пунктов в границах муниципального района</t>
  </si>
  <si>
    <t>0810102059</t>
  </si>
  <si>
    <t xml:space="preserve">                Строительство (реконструкция) автомобильных дорог общего пользования местного значения</t>
  </si>
  <si>
    <t>0810104004</t>
  </si>
  <si>
    <t xml:space="preserve">            Осуществление полномочий по содержанию автомобильных дорог местного значения в границах населенных пунктов</t>
  </si>
  <si>
    <t>0810108809</t>
  </si>
  <si>
    <t xml:space="preserve">            Осуществление полномочий по ремонту автомобильных дорог местного значения в границах населенных пунктов</t>
  </si>
  <si>
    <t>0810108811</t>
  </si>
  <si>
    <t xml:space="preserve">      Подпрограмма "Субсидирование транспортного обслуживания населения Савинского муниципального района"</t>
  </si>
  <si>
    <t>0820000000</t>
  </si>
  <si>
    <t xml:space="preserve">          Основное мероприятие "Создание условий для предоставления транспортных услуг населению"</t>
  </si>
  <si>
    <t>0820100000</t>
  </si>
  <si>
    <t xml:space="preserve">              Субсидии на возмещение затрат в связи с оказанием услуг по перевозке пассажиров и багажа по социально-значимым маршрутам между поселениями в границах Савинского муниципального района</t>
  </si>
  <si>
    <t>0820106003</t>
  </si>
  <si>
    <t xml:space="preserve">    Муниципальная программа Савинского муниципального района "Управление муниципальными финансами и муниципальным долгом Савинского муниципального района"</t>
  </si>
  <si>
    <t>1000000000</t>
  </si>
  <si>
    <t xml:space="preserve">      Подпрограмма "Обеспечение деятельности финансового управления администрации Савинского муниципального района"</t>
  </si>
  <si>
    <t>1030000000</t>
  </si>
  <si>
    <t>1030100000</t>
  </si>
  <si>
    <t xml:space="preserve">              Обеспечение деятельности финансового управления администрации Савинского муниципального района</t>
  </si>
  <si>
    <t>1030100103</t>
  </si>
  <si>
    <t xml:space="preserve">    Муниципальная программа Савинского муниципального района "Развитие местного самоуправления в Савинском муниципальном районе"</t>
  </si>
  <si>
    <t>1100000000</t>
  </si>
  <si>
    <t xml:space="preserve">      Подпрограмма "Развитие муниципальной службы"</t>
  </si>
  <si>
    <t>1110000000</t>
  </si>
  <si>
    <t>1110100000</t>
  </si>
  <si>
    <t xml:space="preserve">              Уплата членских взносов в Совет муниципальных образований Ивановской области</t>
  </si>
  <si>
    <t>1110109004</t>
  </si>
  <si>
    <t xml:space="preserve">              Подготовка, переподготовка, обучение и повышение квалификации муниципальных служащих и лиц, находящихся в резерве управленческих кадров</t>
  </si>
  <si>
    <t>11101S0610</t>
  </si>
  <si>
    <t xml:space="preserve">      Подпрограмма "Пенсионное обеспечение муниципальных служащих"</t>
  </si>
  <si>
    <t>1120000000</t>
  </si>
  <si>
    <t xml:space="preserve">          Основное мероприятие "Пенсионное обеспечение муниципальных служащих"</t>
  </si>
  <si>
    <t>1120100000</t>
  </si>
  <si>
    <t xml:space="preserve">              Выплата пенсий за выслугу лет лицам, замещавшим выборные муниципальные должности и должности муниципальной службы Савинского муниципального района</t>
  </si>
  <si>
    <t>1120107006</t>
  </si>
  <si>
    <t xml:space="preserve">      Подпрограмма "Информационное обеспечение деятельности органов местного самоуправления и общественные связи"</t>
  </si>
  <si>
    <t>1130000000</t>
  </si>
  <si>
    <t xml:space="preserve">          Основное мероприятие "Информационная открытость деятельности органов местного самоуправления"</t>
  </si>
  <si>
    <t>1130100000</t>
  </si>
  <si>
    <t xml:space="preserve">              Размещение и распространение в общественно-политической газете Савинского района "Знамя" официальной информации органов местного самоуправления, иной официальной информации</t>
  </si>
  <si>
    <t>1130102062</t>
  </si>
  <si>
    <t xml:space="preserve">          Основное мероприятие "Межрегиональное и межмуниципальное сотрудничество"</t>
  </si>
  <si>
    <t>1130200000</t>
  </si>
  <si>
    <t xml:space="preserve">              Организация приема делегаций</t>
  </si>
  <si>
    <t>1130202064</t>
  </si>
  <si>
    <t xml:space="preserve">          Основное мероприятие "Поддержка социально-ориентированных некоммерческих организаций"</t>
  </si>
  <si>
    <t>1130300000</t>
  </si>
  <si>
    <t xml:space="preserve">            Гранты социально-ориентированным некоммерческим организациям</t>
  </si>
  <si>
    <t>1130306004</t>
  </si>
  <si>
    <t xml:space="preserve">      Подпрограмма "Организация проведения государственных и профессиональных праздников, знаменательных дат и культурно-массовых мероприятий"</t>
  </si>
  <si>
    <t>1140000000</t>
  </si>
  <si>
    <t>1140100000</t>
  </si>
  <si>
    <t xml:space="preserve">              Мероприятия посвященные государственным и профессиональным праздникам, знаменательным датам</t>
  </si>
  <si>
    <t>1140102066</t>
  </si>
  <si>
    <t xml:space="preserve">              Организация и проведение культурно-массовых мероприятий</t>
  </si>
  <si>
    <t>1140102067</t>
  </si>
  <si>
    <t xml:space="preserve">      Подпрограмма "Поощрение отдельных категорий граждан"</t>
  </si>
  <si>
    <t>1150000000</t>
  </si>
  <si>
    <t xml:space="preserve">          Основное мероприятие "Поощрение отдельных категорий граждан"</t>
  </si>
  <si>
    <t>1150100000</t>
  </si>
  <si>
    <t xml:space="preserve">              Приобретение ценных подарков</t>
  </si>
  <si>
    <t>1150102068</t>
  </si>
  <si>
    <t xml:space="preserve">      Подпрограмма "Обеспечение деятельности органов местного самоуправления Савинского муниципального района"</t>
  </si>
  <si>
    <t>1160000000</t>
  </si>
  <si>
    <t xml:space="preserve">          Основное мероприятие "Обеспечение деятельности лиц, замещающих муниципальные должности Савинского муниципального района"</t>
  </si>
  <si>
    <t>1160100000</t>
  </si>
  <si>
    <t xml:space="preserve">              Обеспечение деятельности главы Савинского муниципального района</t>
  </si>
  <si>
    <t>1160100101</t>
  </si>
  <si>
    <t>1160200000</t>
  </si>
  <si>
    <t xml:space="preserve">              Обеспечение деятельности администрации Савинского муниципального района</t>
  </si>
  <si>
    <t>1160200102</t>
  </si>
  <si>
    <t xml:space="preserve">    Муниципальная программа Савинского муниципального района "Управление муниципальным имуществом Савинского муниципального района"</t>
  </si>
  <si>
    <t>1200000000</t>
  </si>
  <si>
    <t xml:space="preserve">      Подпрограмма "Управление и распоряжение муниципальным имуществом Савинского муниципального района"</t>
  </si>
  <si>
    <t>1210000000</t>
  </si>
  <si>
    <t xml:space="preserve">          Основное мероприятие "Управление и распоряжение муниципальным имуществом"</t>
  </si>
  <si>
    <t>1210100000</t>
  </si>
  <si>
    <t xml:space="preserve">   Взносы на капитальный ремонт общего имущества многоквартирных домов за муниципальный жилой и нежилой фонд</t>
  </si>
  <si>
    <t>1210102053</t>
  </si>
  <si>
    <t xml:space="preserve">              Изготовление технической документации на недвижимое имущество Савинского муниципального района</t>
  </si>
  <si>
    <t>1210102070</t>
  </si>
  <si>
    <t xml:space="preserve">              Оценка рыночной стоимости муниципального имущества, размера платы за право заключения договоров аренды, безвозмездного пользования муниципального имущества</t>
  </si>
  <si>
    <t>1210102071</t>
  </si>
  <si>
    <t xml:space="preserve">              Обеспечение сохранности и содержания имущества казны Савинского муниципального района</t>
  </si>
  <si>
    <t>1210102074</t>
  </si>
  <si>
    <t xml:space="preserve">      Подпрограмма "Управление и распоряжение земельными ресурсами Савинского муниципального района"</t>
  </si>
  <si>
    <t>1220000000</t>
  </si>
  <si>
    <t xml:space="preserve">          Основное мероприятие "Управление и распоряжение земельными ресурсами"</t>
  </si>
  <si>
    <t>1220100000</t>
  </si>
  <si>
    <t xml:space="preserve">            Формирование земельных участков в границах поселения</t>
  </si>
  <si>
    <t>1220102075</t>
  </si>
  <si>
    <t xml:space="preserve">    Муниципальная программа Савинского муниципального района "Развитие туризма на территории Савинского муниципального района"</t>
  </si>
  <si>
    <t>1500000000</t>
  </si>
  <si>
    <t xml:space="preserve">      Подпрограмма "Развитие событийного туризма в Савинском муниципальном районе"</t>
  </si>
  <si>
    <t>1510000000</t>
  </si>
  <si>
    <t xml:space="preserve">          Основное мероприятие "Разработка и реализация комплекса мероприятий, направленных на популяризацию туристической привлекательности Савинского муниципального района, содействие развитию событийного туризма"</t>
  </si>
  <si>
    <t>1510100000</t>
  </si>
  <si>
    <t xml:space="preserve">            Изготовление рекламной продукции</t>
  </si>
  <si>
    <t>1510102080</t>
  </si>
  <si>
    <t xml:space="preserve">            Осуществление полномочий по созданию условий для развития туризма</t>
  </si>
  <si>
    <t>1510108817</t>
  </si>
  <si>
    <t xml:space="preserve">    Муниципальная программа Савинского муниципального района "Улучшение условий и охраны труда в Савинском муниципальном районе"</t>
  </si>
  <si>
    <t>1600000000</t>
  </si>
  <si>
    <t xml:space="preserve">      Подпрограмма "Улучшение условий и охраны труда в муниципальных учреждениях"</t>
  </si>
  <si>
    <t>1610000000</t>
  </si>
  <si>
    <t xml:space="preserve">    Основное мероприятие "Совершенствование охраны труда"</t>
  </si>
  <si>
    <t>1610100000</t>
  </si>
  <si>
    <t xml:space="preserve">    Специальная оценка условий труда</t>
  </si>
  <si>
    <t>1610102085</t>
  </si>
  <si>
    <t xml:space="preserve">    Обучение по охране труда и повышение уровня квалификации специалистов</t>
  </si>
  <si>
    <t>1610102086</t>
  </si>
  <si>
    <t xml:space="preserve">    Проведение обязательных предварительных и периодических медицинских осмотров</t>
  </si>
  <si>
    <t>1610102087</t>
  </si>
  <si>
    <t>ВСЕГО РАСХОДОВ ПО ПРОГРАММАМ:</t>
  </si>
  <si>
    <t>% в общей сумме расходов</t>
  </si>
  <si>
    <t xml:space="preserve">    Непрограммные направления деятельности исполнительных органов местного самоуправления Савинского муниципального района</t>
  </si>
  <si>
    <t>4100000000</t>
  </si>
  <si>
    <t xml:space="preserve">      Иные непрограммные мероприятия</t>
  </si>
  <si>
    <t>4190000000</t>
  </si>
  <si>
    <t xml:space="preserve">     Исполнение актов по искам к Савинскому муниципальному району о возмещении вреда, причиненного незаконными действиями (бездействием) органов местного самоуправления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за счет казны Савинского муниципального района (за исключением судебных актов о взыскании денежных средств о порядке субсидиарной ответственности главных распорядителей средств местного бюджета), судебных актов о присуждении компенсации за нарушение права на исполнение судебного акта в разумный срок за счет средств местного бюджета</t>
  </si>
  <si>
    <t>4190002043</t>
  </si>
  <si>
    <t xml:space="preserve">                Проведение неотложных аварийно-восстановительных работ</t>
  </si>
  <si>
    <t>4190002076</t>
  </si>
  <si>
    <t xml:space="preserve">            Осуществление полномочий по созданию условий для организации досуга и обеспечения жителей поселения услугами организаций культуры</t>
  </si>
  <si>
    <t>4190008808</t>
  </si>
  <si>
    <t xml:space="preserve">            Осуществление полномочий по организации библиотечного обслуживания, комплектованию и обеспечению сохранности библиотечных фондов библиотек поселений</t>
  </si>
  <si>
    <t>4190008810</t>
  </si>
  <si>
    <t xml:space="preserve">      Осуществление полномочий по созданию условий для массового отдыха жителей поселения и организации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</si>
  <si>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4190008813</t>
  </si>
  <si>
    <t xml:space="preserve">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</si>
  <si>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4190080340</t>
  </si>
  <si>
    <t xml:space="preserve">  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</si>
  <si>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>41900S0340</t>
  </si>
  <si>
    <t xml:space="preserve">    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</si>
  <si>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4200000000</t>
  </si>
  <si>
    <t>4290000000</t>
  </si>
  <si>
    <t xml:space="preserve">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</si>
  <si>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4290051200</t>
  </si>
  <si>
    <t>ВСЕГО РАСХОДОВ ПО НЕПРОГРАММНЫМ НАПРАВЛЕНИЯМ ДЕЯТЕЛЬНОСТИ:</t>
  </si>
  <si>
    <t>ВСЕГО РАСХОДОВ: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</si>
</sst>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3">
    <font>
      <sz val="1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 Cyr"/>
      <family val="2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name val="Calibri"/>
      <family val="2"/>
    </font>
    <font>
      <b/>
      <sz val="12"/>
      <name val="Times New Roman"/>
      <family val="1"/>
    </font>
    <font>
      <b/>
      <sz val="10"/>
      <color indexed="8"/>
      <name val="Arial Cyr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90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20" borderId="0">
      <alignment/>
      <protection/>
    </xf>
    <xf numFmtId="0" fontId="31" fillId="0" borderId="0">
      <alignment wrapText="1"/>
      <protection/>
    </xf>
    <xf numFmtId="0" fontId="31" fillId="0" borderId="0">
      <alignment/>
      <protection/>
    </xf>
    <xf numFmtId="0" fontId="32" fillId="0" borderId="0">
      <alignment horizontal="center"/>
      <protection/>
    </xf>
    <xf numFmtId="0" fontId="31" fillId="0" borderId="0">
      <alignment horizontal="right"/>
      <protection/>
    </xf>
    <xf numFmtId="0" fontId="31" fillId="20" borderId="1">
      <alignment/>
      <protection/>
    </xf>
    <xf numFmtId="0" fontId="31" fillId="0" borderId="2">
      <alignment horizontal="center" vertical="center" wrapText="1"/>
      <protection/>
    </xf>
    <xf numFmtId="0" fontId="31" fillId="20" borderId="3">
      <alignment/>
      <protection/>
    </xf>
    <xf numFmtId="0" fontId="31" fillId="20" borderId="0">
      <alignment shrinkToFit="1"/>
      <protection/>
    </xf>
    <xf numFmtId="0" fontId="33" fillId="0" borderId="3">
      <alignment horizontal="right"/>
      <protection/>
    </xf>
    <xf numFmtId="4" fontId="33" fillId="21" borderId="3">
      <alignment horizontal="right" vertical="top" shrinkToFit="1"/>
      <protection/>
    </xf>
    <xf numFmtId="4" fontId="33" fillId="22" borderId="3">
      <alignment horizontal="right" vertical="top" shrinkToFit="1"/>
      <protection/>
    </xf>
    <xf numFmtId="0" fontId="31" fillId="0" borderId="0">
      <alignment horizontal="left" wrapText="1"/>
      <protection/>
    </xf>
    <xf numFmtId="0" fontId="33" fillId="0" borderId="2">
      <alignment vertical="top" wrapText="1"/>
      <protection/>
    </xf>
    <xf numFmtId="49" fontId="31" fillId="0" borderId="2">
      <alignment horizontal="center" vertical="top" shrinkToFit="1"/>
      <protection/>
    </xf>
    <xf numFmtId="4" fontId="33" fillId="21" borderId="2">
      <alignment horizontal="right" vertical="top" shrinkToFit="1"/>
      <protection/>
    </xf>
    <xf numFmtId="4" fontId="33" fillId="22" borderId="2">
      <alignment horizontal="right" vertical="top" shrinkToFit="1"/>
      <protection/>
    </xf>
    <xf numFmtId="0" fontId="31" fillId="20" borderId="4">
      <alignment/>
      <protection/>
    </xf>
    <xf numFmtId="0" fontId="31" fillId="20" borderId="4">
      <alignment horizontal="center"/>
      <protection/>
    </xf>
    <xf numFmtId="4" fontId="33" fillId="0" borderId="2">
      <alignment horizontal="right" vertical="top" shrinkToFit="1"/>
      <protection/>
    </xf>
    <xf numFmtId="49" fontId="31" fillId="0" borderId="2">
      <alignment horizontal="left" vertical="top" wrapText="1" indent="2"/>
      <protection/>
    </xf>
    <xf numFmtId="4" fontId="31" fillId="0" borderId="2">
      <alignment horizontal="right" vertical="top" shrinkToFit="1"/>
      <protection/>
    </xf>
    <xf numFmtId="0" fontId="31" fillId="20" borderId="4">
      <alignment shrinkToFit="1"/>
      <protection/>
    </xf>
    <xf numFmtId="0" fontId="31" fillId="20" borderId="3">
      <alignment horizontal="center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4" fillId="29" borderId="5" applyNumberFormat="0" applyAlignment="0" applyProtection="0"/>
    <xf numFmtId="0" fontId="35" fillId="30" borderId="6" applyNumberFormat="0" applyAlignment="0" applyProtection="0"/>
    <xf numFmtId="0" fontId="36" fillId="30" borderId="5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1" borderId="11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29" fillId="34" borderId="12" applyNumberFormat="0" applyFont="0" applyAlignment="0" applyProtection="0"/>
    <xf numFmtId="9" fontId="29" fillId="0" borderId="0" applyFont="0" applyFill="0" applyBorder="0" applyAlignment="0" applyProtection="0"/>
    <xf numFmtId="0" fontId="46" fillId="0" borderId="13" applyNumberFormat="0" applyFill="0" applyAlignment="0" applyProtection="0"/>
    <xf numFmtId="0" fontId="47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8" fillId="35" borderId="0" applyNumberFormat="0" applyBorder="0" applyAlignment="0" applyProtection="0"/>
  </cellStyleXfs>
  <cellXfs count="54">
    <xf numFmtId="0" fontId="0" fillId="0" borderId="0" xfId="0" applyAlignment="1">
      <alignment/>
    </xf>
    <xf numFmtId="0" fontId="49" fillId="0" borderId="0" xfId="41" applyNumberFormat="1" applyFont="1" applyBorder="1" applyAlignment="1" applyProtection="1">
      <alignment horizontal="center" wrapText="1"/>
      <protection locked="0"/>
    </xf>
    <xf numFmtId="0" fontId="49" fillId="0" borderId="0" xfId="41" applyNumberFormat="1" applyFont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20" fillId="0" borderId="0" xfId="0" applyFont="1" applyAlignment="1" applyProtection="1">
      <alignment/>
      <protection locked="0"/>
    </xf>
    <xf numFmtId="0" fontId="49" fillId="0" borderId="0" xfId="41" applyNumberFormat="1" applyFont="1" applyBorder="1" applyAlignment="1" applyProtection="1">
      <alignment horizontal="center" wrapText="1"/>
      <protection/>
    </xf>
    <xf numFmtId="0" fontId="49" fillId="0" borderId="0" xfId="41" applyFont="1" applyBorder="1" applyAlignment="1">
      <alignment horizontal="center" wrapText="1"/>
      <protection/>
    </xf>
    <xf numFmtId="0" fontId="32" fillId="0" borderId="0" xfId="41" applyNumberFormat="1" applyBorder="1" applyProtection="1">
      <alignment horizontal="center"/>
      <protection/>
    </xf>
    <xf numFmtId="0" fontId="32" fillId="0" borderId="0" xfId="41" applyBorder="1">
      <alignment horizontal="center"/>
      <protection/>
    </xf>
    <xf numFmtId="0" fontId="50" fillId="0" borderId="0" xfId="42" applyNumberFormat="1" applyFont="1" applyBorder="1" applyProtection="1">
      <alignment horizontal="right"/>
      <protection/>
    </xf>
    <xf numFmtId="0" fontId="50" fillId="0" borderId="0" xfId="42" applyFont="1" applyBorder="1">
      <alignment horizontal="right"/>
      <protection/>
    </xf>
    <xf numFmtId="0" fontId="51" fillId="0" borderId="14" xfId="44" applyNumberFormat="1" applyFont="1" applyBorder="1" applyAlignment="1" applyProtection="1">
      <alignment horizontal="center" vertical="center" wrapText="1"/>
      <protection/>
    </xf>
    <xf numFmtId="0" fontId="51" fillId="0" borderId="15" xfId="44" applyNumberFormat="1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 locked="0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51" fillId="0" borderId="19" xfId="44" applyNumberFormat="1" applyFont="1" applyBorder="1" applyAlignment="1" applyProtection="1">
      <alignment horizontal="center" vertical="center" wrapText="1"/>
      <protection/>
    </xf>
    <xf numFmtId="0" fontId="51" fillId="0" borderId="20" xfId="44" applyNumberFormat="1" applyFont="1" applyBorder="1" applyAlignment="1" applyProtection="1">
      <alignment horizontal="center" vertical="center" wrapText="1"/>
      <protection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6" fillId="0" borderId="21" xfId="0" applyFont="1" applyBorder="1" applyAlignment="1" applyProtection="1">
      <alignment horizontal="center" vertical="center" wrapText="1"/>
      <protection locked="0"/>
    </xf>
    <xf numFmtId="0" fontId="51" fillId="0" borderId="23" xfId="44" applyNumberFormat="1" applyFont="1" applyBorder="1" applyAlignment="1" applyProtection="1">
      <alignment horizontal="center" vertical="center" wrapText="1"/>
      <protection/>
    </xf>
    <xf numFmtId="0" fontId="51" fillId="0" borderId="24" xfId="44" applyNumberFormat="1" applyFont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wrapText="1"/>
    </xf>
    <xf numFmtId="0" fontId="23" fillId="0" borderId="22" xfId="0" applyFont="1" applyBorder="1" applyAlignment="1">
      <alignment horizontal="center" vertical="center" wrapText="1"/>
    </xf>
    <xf numFmtId="0" fontId="26" fillId="0" borderId="25" xfId="0" applyFont="1" applyBorder="1" applyAlignment="1" applyProtection="1">
      <alignment horizontal="center" vertical="center" wrapText="1"/>
      <protection locked="0"/>
    </xf>
    <xf numFmtId="0" fontId="51" fillId="36" borderId="2" xfId="51" applyNumberFormat="1" applyFont="1" applyFill="1" applyAlignment="1" applyProtection="1">
      <alignment horizontal="justify" vertical="top" wrapText="1"/>
      <protection/>
    </xf>
    <xf numFmtId="49" fontId="51" fillId="36" borderId="26" xfId="52" applyNumberFormat="1" applyFont="1" applyFill="1" applyBorder="1" applyProtection="1">
      <alignment horizontal="center" vertical="top" shrinkToFit="1"/>
      <protection/>
    </xf>
    <xf numFmtId="4" fontId="51" fillId="36" borderId="22" xfId="53" applyNumberFormat="1" applyFont="1" applyFill="1" applyBorder="1" applyProtection="1">
      <alignment horizontal="right" vertical="top" shrinkToFit="1"/>
      <protection/>
    </xf>
    <xf numFmtId="164" fontId="26" fillId="0" borderId="22" xfId="84" applyNumberFormat="1" applyFont="1" applyBorder="1" applyAlignment="1" applyProtection="1">
      <alignment vertical="top" shrinkToFit="1"/>
      <protection locked="0"/>
    </xf>
    <xf numFmtId="0" fontId="50" fillId="36" borderId="2" xfId="51" applyNumberFormat="1" applyFont="1" applyFill="1" applyAlignment="1" applyProtection="1">
      <alignment horizontal="justify" vertical="top" wrapText="1"/>
      <protection/>
    </xf>
    <xf numFmtId="49" fontId="50" fillId="36" borderId="26" xfId="52" applyNumberFormat="1" applyFont="1" applyFill="1" applyBorder="1" applyProtection="1">
      <alignment horizontal="center" vertical="top" shrinkToFit="1"/>
      <protection/>
    </xf>
    <xf numFmtId="4" fontId="50" fillId="36" borderId="22" xfId="53" applyNumberFormat="1" applyFont="1" applyFill="1" applyBorder="1" applyProtection="1">
      <alignment horizontal="right" vertical="top" shrinkToFit="1"/>
      <protection/>
    </xf>
    <xf numFmtId="164" fontId="20" fillId="0" borderId="22" xfId="84" applyNumberFormat="1" applyFont="1" applyBorder="1" applyAlignment="1" applyProtection="1">
      <alignment vertical="top" shrinkToFit="1"/>
      <protection locked="0"/>
    </xf>
    <xf numFmtId="49" fontId="50" fillId="36" borderId="2" xfId="52" applyNumberFormat="1" applyFont="1" applyFill="1" applyProtection="1">
      <alignment horizontal="center" vertical="top" shrinkToFit="1"/>
      <protection/>
    </xf>
    <xf numFmtId="4" fontId="50" fillId="36" borderId="2" xfId="53" applyNumberFormat="1" applyFont="1" applyFill="1" applyProtection="1">
      <alignment horizontal="right" vertical="top" shrinkToFit="1"/>
      <protection/>
    </xf>
    <xf numFmtId="4" fontId="50" fillId="36" borderId="26" xfId="53" applyNumberFormat="1" applyFont="1" applyFill="1" applyBorder="1" applyProtection="1">
      <alignment horizontal="right" vertical="top" shrinkToFit="1"/>
      <protection/>
    </xf>
    <xf numFmtId="4" fontId="50" fillId="36" borderId="0" xfId="53" applyNumberFormat="1" applyFont="1" applyFill="1" applyBorder="1" applyProtection="1">
      <alignment horizontal="right" vertical="top" shrinkToFit="1"/>
      <protection/>
    </xf>
    <xf numFmtId="0" fontId="50" fillId="36" borderId="2" xfId="57" applyNumberFormat="1" applyFont="1" applyFill="1" applyAlignment="1" applyProtection="1">
      <alignment horizontal="justify" vertical="top" wrapText="1"/>
      <protection locked="0"/>
    </xf>
    <xf numFmtId="49" fontId="50" fillId="36" borderId="2" xfId="48" applyNumberFormat="1" applyFont="1" applyFill="1" applyBorder="1" applyAlignment="1" applyProtection="1">
      <alignment horizontal="center" vertical="top" shrinkToFit="1"/>
      <protection locked="0"/>
    </xf>
    <xf numFmtId="49" fontId="51" fillId="36" borderId="2" xfId="52" applyNumberFormat="1" applyFont="1" applyFill="1" applyProtection="1">
      <alignment horizontal="center" vertical="top" shrinkToFit="1"/>
      <protection/>
    </xf>
    <xf numFmtId="0" fontId="52" fillId="0" borderId="2" xfId="52" applyNumberFormat="1" applyFont="1" applyAlignment="1" applyProtection="1">
      <alignment horizontal="left"/>
      <protection locked="0"/>
    </xf>
    <xf numFmtId="0" fontId="52" fillId="0" borderId="26" xfId="52" applyNumberFormat="1" applyFont="1" applyBorder="1" applyAlignment="1">
      <alignment horizontal="left"/>
      <protection/>
    </xf>
    <xf numFmtId="4" fontId="51" fillId="36" borderId="22" xfId="48" applyNumberFormat="1" applyFont="1" applyFill="1" applyBorder="1" applyProtection="1">
      <alignment horizontal="right" vertical="top" shrinkToFit="1"/>
      <protection/>
    </xf>
    <xf numFmtId="0" fontId="52" fillId="0" borderId="2" xfId="52" applyNumberFormat="1" applyFont="1" applyAlignment="1" applyProtection="1">
      <alignment horizontal="left"/>
      <protection locked="0"/>
    </xf>
    <xf numFmtId="0" fontId="52" fillId="0" borderId="26" xfId="52" applyNumberFormat="1" applyFont="1" applyBorder="1" applyAlignment="1">
      <alignment horizontal="left"/>
      <protection/>
    </xf>
    <xf numFmtId="164" fontId="51" fillId="36" borderId="22" xfId="53" applyNumberFormat="1" applyFont="1" applyFill="1" applyBorder="1" applyProtection="1">
      <alignment horizontal="right" vertical="top" shrinkToFit="1"/>
      <protection/>
    </xf>
    <xf numFmtId="0" fontId="52" fillId="0" borderId="14" xfId="52" applyNumberFormat="1" applyFont="1" applyBorder="1" applyAlignment="1" applyProtection="1">
      <alignment horizontal="justify" wrapText="1"/>
      <protection locked="0"/>
    </xf>
    <xf numFmtId="49" fontId="50" fillId="36" borderId="15" xfId="52" applyNumberFormat="1" applyFont="1" applyFill="1" applyBorder="1" applyProtection="1">
      <alignment horizontal="center" vertical="top" shrinkToFit="1"/>
      <protection/>
    </xf>
    <xf numFmtId="0" fontId="52" fillId="0" borderId="22" xfId="52" applyNumberFormat="1" applyFont="1" applyBorder="1" applyAlignment="1" applyProtection="1">
      <alignment horizontal="left"/>
      <protection locked="0"/>
    </xf>
    <xf numFmtId="0" fontId="52" fillId="0" borderId="16" xfId="52" applyNumberFormat="1" applyFont="1" applyBorder="1" applyAlignment="1">
      <alignment horizontal="left"/>
      <protection/>
    </xf>
    <xf numFmtId="0" fontId="50" fillId="0" borderId="0" xfId="40" applyNumberFormat="1" applyFont="1" applyProtection="1">
      <alignment/>
      <protection/>
    </xf>
    <xf numFmtId="0" fontId="0" fillId="0" borderId="0" xfId="0" applyAlignment="1" applyProtection="1">
      <alignment/>
      <protection locked="0"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in3\&#1052;&#1086;&#1080;%20&#1076;&#1086;&#1082;&#1091;&#1084;&#1077;&#1085;&#1090;&#1099;\&#1052;&#1086;&#1080;%20&#1076;&#1086;&#1082;&#1091;&#1084;&#1077;&#1085;&#1090;&#1099;%202\C&#1080;&#1076;&#1086;&#1088;&#1086;&#1074;&#1072;\&#1055;&#1088;&#1086;&#1075;&#1088;&#1072;&#1084;&#1084;&#1099;\2018%20&#1075;&#1086;&#1076;\&#1057;&#1072;&#1074;.&#1084;&#1091;&#1085;.&#1088;&#1072;&#1081;&#1086;&#1085;\&#1080;&#1089;&#1087;&#1086;&#1083;&#1085;&#1077;&#1085;&#1080;&#1077;%202%20&#1082;&#1074;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"/>
      <sheetName val="18 с 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4"/>
  <sheetViews>
    <sheetView showGridLines="0" tabSelected="1" zoomScale="80" zoomScaleNormal="80" zoomScalePageLayoutView="0" workbookViewId="0" topLeftCell="A1">
      <pane xSplit="2" ySplit="7" topLeftCell="C11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14" sqref="A114"/>
    </sheetView>
  </sheetViews>
  <sheetFormatPr defaultColWidth="9.140625" defaultRowHeight="15" outlineLevelRow="6"/>
  <cols>
    <col min="1" max="1" width="47.57421875" style="4" customWidth="1"/>
    <col min="2" max="2" width="10.7109375" style="4" customWidth="1"/>
    <col min="3" max="3" width="14.28125" style="4" customWidth="1"/>
    <col min="4" max="6" width="13.00390625" style="4" customWidth="1"/>
    <col min="7" max="7" width="14.00390625" style="4" customWidth="1"/>
    <col min="8" max="10" width="13.00390625" style="4" customWidth="1"/>
    <col min="11" max="11" width="14.7109375" style="4" customWidth="1"/>
    <col min="12" max="12" width="13.00390625" style="4" customWidth="1"/>
    <col min="13" max="13" width="12.140625" style="4" customWidth="1"/>
    <col min="14" max="14" width="11.421875" style="4" customWidth="1"/>
    <col min="15" max="42" width="9.140625" style="4" customWidth="1"/>
    <col min="43" max="16384" width="9.140625" style="53" customWidth="1"/>
  </cols>
  <sheetData>
    <row r="1" spans="1:15" ht="16.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.75" customHeight="1">
      <c r="A2" s="5" t="s">
        <v>1</v>
      </c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" ht="15.75" customHeight="1">
      <c r="A3" s="7"/>
      <c r="B3" s="8"/>
    </row>
    <row r="4" spans="1:2" ht="12" customHeight="1">
      <c r="A4" s="9"/>
      <c r="B4" s="10"/>
    </row>
    <row r="5" spans="1:15" s="4" customFormat="1" ht="22.5" customHeight="1">
      <c r="A5" s="11" t="s">
        <v>2</v>
      </c>
      <c r="B5" s="12" t="s">
        <v>3</v>
      </c>
      <c r="C5" s="13">
        <v>2017</v>
      </c>
      <c r="D5" s="14"/>
      <c r="E5" s="14"/>
      <c r="F5" s="15"/>
      <c r="G5" s="13">
        <v>2018</v>
      </c>
      <c r="H5" s="14"/>
      <c r="I5" s="14"/>
      <c r="J5" s="15"/>
      <c r="K5" s="13" t="s">
        <v>4</v>
      </c>
      <c r="L5" s="14"/>
      <c r="M5" s="14"/>
      <c r="N5" s="14"/>
      <c r="O5" s="16"/>
    </row>
    <row r="6" spans="1:15" s="4" customFormat="1" ht="22.5" customHeight="1">
      <c r="A6" s="17"/>
      <c r="B6" s="18"/>
      <c r="C6" s="19" t="s">
        <v>5</v>
      </c>
      <c r="D6" s="20" t="s">
        <v>6</v>
      </c>
      <c r="E6" s="20"/>
      <c r="F6" s="20"/>
      <c r="G6" s="19" t="s">
        <v>5</v>
      </c>
      <c r="H6" s="20" t="s">
        <v>6</v>
      </c>
      <c r="I6" s="20"/>
      <c r="J6" s="20"/>
      <c r="K6" s="19" t="s">
        <v>7</v>
      </c>
      <c r="L6" s="20" t="s">
        <v>6</v>
      </c>
      <c r="M6" s="20"/>
      <c r="N6" s="20"/>
      <c r="O6" s="21" t="s">
        <v>8</v>
      </c>
    </row>
    <row r="7" spans="1:15" s="4" customFormat="1" ht="34.5" customHeight="1">
      <c r="A7" s="22"/>
      <c r="B7" s="23"/>
      <c r="C7" s="24"/>
      <c r="D7" s="25" t="s">
        <v>9</v>
      </c>
      <c r="E7" s="25" t="s">
        <v>10</v>
      </c>
      <c r="F7" s="25" t="s">
        <v>11</v>
      </c>
      <c r="G7" s="24"/>
      <c r="H7" s="25" t="s">
        <v>9</v>
      </c>
      <c r="I7" s="25" t="s">
        <v>10</v>
      </c>
      <c r="J7" s="25" t="s">
        <v>11</v>
      </c>
      <c r="K7" s="24"/>
      <c r="L7" s="25" t="s">
        <v>9</v>
      </c>
      <c r="M7" s="25" t="s">
        <v>10</v>
      </c>
      <c r="N7" s="25" t="s">
        <v>11</v>
      </c>
      <c r="O7" s="26"/>
    </row>
    <row r="8" spans="1:15" s="4" customFormat="1" ht="65.25" customHeight="1" outlineLevel="1">
      <c r="A8" s="27" t="s">
        <v>12</v>
      </c>
      <c r="B8" s="28" t="s">
        <v>13</v>
      </c>
      <c r="C8" s="29">
        <f>SUM(C9+C15+C25+C32+C38+C42+C45+C48+C52+C55)</f>
        <v>67549885.58</v>
      </c>
      <c r="D8" s="29">
        <f aca="true" t="shared" si="0" ref="D8:N8">SUM(D9+D15+D25+D32+D38+D42+D45+D48+D52+D55)</f>
        <v>0</v>
      </c>
      <c r="E8" s="29">
        <f t="shared" si="0"/>
        <v>36434800.22</v>
      </c>
      <c r="F8" s="29">
        <f t="shared" si="0"/>
        <v>31115085.360000003</v>
      </c>
      <c r="G8" s="29">
        <f t="shared" si="0"/>
        <v>95986625.47</v>
      </c>
      <c r="H8" s="29">
        <f t="shared" si="0"/>
        <v>24036892.02</v>
      </c>
      <c r="I8" s="29">
        <f t="shared" si="0"/>
        <v>43887664.82</v>
      </c>
      <c r="J8" s="29">
        <f t="shared" si="0"/>
        <v>28062068.630000003</v>
      </c>
      <c r="K8" s="29">
        <f t="shared" si="0"/>
        <v>28436739.89</v>
      </c>
      <c r="L8" s="29">
        <f t="shared" si="0"/>
        <v>24036892.02</v>
      </c>
      <c r="M8" s="29">
        <f t="shared" si="0"/>
        <v>7452864.600000002</v>
      </c>
      <c r="N8" s="29">
        <f t="shared" si="0"/>
        <v>-3053016.7300000004</v>
      </c>
      <c r="O8" s="30">
        <f>SUM(G8/C8)*100</f>
        <v>142.0973916474249</v>
      </c>
    </row>
    <row r="9" spans="1:15" s="4" customFormat="1" ht="15" customHeight="1" outlineLevel="2">
      <c r="A9" s="27" t="s">
        <v>14</v>
      </c>
      <c r="B9" s="28" t="s">
        <v>15</v>
      </c>
      <c r="C9" s="29">
        <f aca="true" t="shared" si="1" ref="C9:J9">SUM(C10)</f>
        <v>19089515.93</v>
      </c>
      <c r="D9" s="29">
        <f t="shared" si="1"/>
        <v>0</v>
      </c>
      <c r="E9" s="29">
        <f t="shared" si="1"/>
        <v>7194623.55</v>
      </c>
      <c r="F9" s="29">
        <f t="shared" si="1"/>
        <v>11894892.38</v>
      </c>
      <c r="G9" s="29">
        <f t="shared" si="1"/>
        <v>20937620.080000002</v>
      </c>
      <c r="H9" s="29">
        <f t="shared" si="1"/>
        <v>0</v>
      </c>
      <c r="I9" s="29">
        <f t="shared" si="1"/>
        <v>11542145.680000002</v>
      </c>
      <c r="J9" s="29">
        <f t="shared" si="1"/>
        <v>9395474.4</v>
      </c>
      <c r="K9" s="29">
        <f>SUM(K10)</f>
        <v>1848104.1500000004</v>
      </c>
      <c r="L9" s="29">
        <f>SUM(L10)</f>
        <v>0</v>
      </c>
      <c r="M9" s="29">
        <f>SUM(M10)</f>
        <v>4347522.130000001</v>
      </c>
      <c r="N9" s="29">
        <f>SUM(N10)</f>
        <v>-2499417.9800000004</v>
      </c>
      <c r="O9" s="30">
        <f aca="true" t="shared" si="2" ref="O9:O112">SUM(G9/C9)*100</f>
        <v>109.68125203790855</v>
      </c>
    </row>
    <row r="10" spans="1:15" s="4" customFormat="1" ht="34.5" customHeight="1" outlineLevel="4">
      <c r="A10" s="31" t="s">
        <v>16</v>
      </c>
      <c r="B10" s="32" t="s">
        <v>17</v>
      </c>
      <c r="C10" s="33">
        <f aca="true" t="shared" si="3" ref="C10:N10">SUM(C11:C14)</f>
        <v>19089515.93</v>
      </c>
      <c r="D10" s="33">
        <f t="shared" si="3"/>
        <v>0</v>
      </c>
      <c r="E10" s="33">
        <f t="shared" si="3"/>
        <v>7194623.55</v>
      </c>
      <c r="F10" s="33">
        <f t="shared" si="3"/>
        <v>11894892.38</v>
      </c>
      <c r="G10" s="33">
        <f t="shared" si="3"/>
        <v>20937620.080000002</v>
      </c>
      <c r="H10" s="33">
        <f t="shared" si="3"/>
        <v>0</v>
      </c>
      <c r="I10" s="33">
        <f t="shared" si="3"/>
        <v>11542145.680000002</v>
      </c>
      <c r="J10" s="33">
        <f t="shared" si="3"/>
        <v>9395474.4</v>
      </c>
      <c r="K10" s="33">
        <f t="shared" si="3"/>
        <v>1848104.1500000004</v>
      </c>
      <c r="L10" s="33">
        <f t="shared" si="3"/>
        <v>0</v>
      </c>
      <c r="M10" s="33">
        <f t="shared" si="3"/>
        <v>4347522.130000001</v>
      </c>
      <c r="N10" s="33">
        <f t="shared" si="3"/>
        <v>-2499417.9800000004</v>
      </c>
      <c r="O10" s="34">
        <f t="shared" si="2"/>
        <v>109.68125203790855</v>
      </c>
    </row>
    <row r="11" spans="1:15" s="4" customFormat="1" ht="33" customHeight="1" outlineLevel="6">
      <c r="A11" s="31" t="s">
        <v>18</v>
      </c>
      <c r="B11" s="32" t="s">
        <v>19</v>
      </c>
      <c r="C11" s="33">
        <f>SUM(D11:F11)</f>
        <v>11894892.38</v>
      </c>
      <c r="D11" s="33"/>
      <c r="E11" s="33"/>
      <c r="F11" s="33">
        <v>11894892.38</v>
      </c>
      <c r="G11" s="33">
        <f>SUM(H11:J11)</f>
        <v>9395474.4</v>
      </c>
      <c r="H11" s="33"/>
      <c r="I11" s="33"/>
      <c r="J11" s="33">
        <v>9395474.4</v>
      </c>
      <c r="K11" s="33">
        <f>SUM(L11:N11)</f>
        <v>-2499417.9800000004</v>
      </c>
      <c r="L11" s="33">
        <f aca="true" t="shared" si="4" ref="L11:N14">SUM(H11-D11)</f>
        <v>0</v>
      </c>
      <c r="M11" s="33">
        <f t="shared" si="4"/>
        <v>0</v>
      </c>
      <c r="N11" s="33">
        <f t="shared" si="4"/>
        <v>-2499417.9800000004</v>
      </c>
      <c r="O11" s="34">
        <f t="shared" si="2"/>
        <v>78.98746873740104</v>
      </c>
    </row>
    <row r="12" spans="1:15" s="4" customFormat="1" ht="161.25" customHeight="1" outlineLevel="6">
      <c r="A12" s="31" t="s">
        <v>20</v>
      </c>
      <c r="B12" s="32" t="s">
        <v>21</v>
      </c>
      <c r="C12" s="33">
        <f>SUM(D12:F12)</f>
        <v>160212.93</v>
      </c>
      <c r="D12" s="33"/>
      <c r="E12" s="33">
        <v>160212.93</v>
      </c>
      <c r="F12" s="33"/>
      <c r="G12" s="33">
        <f>SUM(H12:J12)</f>
        <v>110476.82</v>
      </c>
      <c r="H12" s="33"/>
      <c r="I12" s="33">
        <v>110476.82</v>
      </c>
      <c r="J12" s="33"/>
      <c r="K12" s="33">
        <f>SUM(L12:N12)</f>
        <v>-49736.109999999986</v>
      </c>
      <c r="L12" s="33">
        <f t="shared" si="4"/>
        <v>0</v>
      </c>
      <c r="M12" s="33">
        <f t="shared" si="4"/>
        <v>-49736.109999999986</v>
      </c>
      <c r="N12" s="33">
        <f t="shared" si="4"/>
        <v>0</v>
      </c>
      <c r="O12" s="34">
        <f t="shared" si="2"/>
        <v>68.95624466764325</v>
      </c>
    </row>
    <row r="13" spans="1:15" s="4" customFormat="1" ht="108.75" customHeight="1" outlineLevel="6">
      <c r="A13" s="31" t="s">
        <v>22</v>
      </c>
      <c r="B13" s="32" t="s">
        <v>23</v>
      </c>
      <c r="C13" s="33">
        <f>SUM(D13:F13)</f>
        <v>283159.24</v>
      </c>
      <c r="D13" s="33"/>
      <c r="E13" s="33">
        <v>283159.24</v>
      </c>
      <c r="F13" s="33"/>
      <c r="G13" s="33">
        <f>SUM(H13:J13)</f>
        <v>240875.89</v>
      </c>
      <c r="H13" s="33"/>
      <c r="I13" s="33">
        <v>240875.89</v>
      </c>
      <c r="J13" s="33"/>
      <c r="K13" s="33">
        <f>SUM(L13:N13)</f>
        <v>-42283.34999999998</v>
      </c>
      <c r="L13" s="33">
        <f t="shared" si="4"/>
        <v>0</v>
      </c>
      <c r="M13" s="33">
        <f t="shared" si="4"/>
        <v>-42283.34999999998</v>
      </c>
      <c r="N13" s="33">
        <f t="shared" si="4"/>
        <v>0</v>
      </c>
      <c r="O13" s="34">
        <f t="shared" si="2"/>
        <v>85.06728934574059</v>
      </c>
    </row>
    <row r="14" spans="1:15" s="4" customFormat="1" ht="206.25" customHeight="1" outlineLevel="6">
      <c r="A14" s="31" t="s">
        <v>24</v>
      </c>
      <c r="B14" s="32" t="s">
        <v>25</v>
      </c>
      <c r="C14" s="33">
        <f>SUM(D14:F14)</f>
        <v>6751251.38</v>
      </c>
      <c r="D14" s="33"/>
      <c r="E14" s="33">
        <v>6751251.38</v>
      </c>
      <c r="F14" s="33"/>
      <c r="G14" s="33">
        <f>SUM(H14:J14)</f>
        <v>11190792.97</v>
      </c>
      <c r="H14" s="33"/>
      <c r="I14" s="33">
        <v>11190792.97</v>
      </c>
      <c r="J14" s="33"/>
      <c r="K14" s="33">
        <f>SUM(L14:N14)</f>
        <v>4439541.590000001</v>
      </c>
      <c r="L14" s="33">
        <f t="shared" si="4"/>
        <v>0</v>
      </c>
      <c r="M14" s="33">
        <f t="shared" si="4"/>
        <v>4439541.590000001</v>
      </c>
      <c r="N14" s="33">
        <f t="shared" si="4"/>
        <v>0</v>
      </c>
      <c r="O14" s="34">
        <f t="shared" si="2"/>
        <v>165.75879551977224</v>
      </c>
    </row>
    <row r="15" spans="1:15" s="4" customFormat="1" ht="18.75" customHeight="1" outlineLevel="2">
      <c r="A15" s="27" t="s">
        <v>26</v>
      </c>
      <c r="B15" s="28" t="s">
        <v>27</v>
      </c>
      <c r="C15" s="29">
        <f aca="true" t="shared" si="5" ref="C15:N15">SUM(C16+C21)</f>
        <v>40588285.29</v>
      </c>
      <c r="D15" s="29">
        <f t="shared" si="5"/>
        <v>0</v>
      </c>
      <c r="E15" s="29">
        <f t="shared" si="5"/>
        <v>29240176.67</v>
      </c>
      <c r="F15" s="29">
        <f t="shared" si="5"/>
        <v>11348108.620000001</v>
      </c>
      <c r="G15" s="29">
        <f t="shared" si="5"/>
        <v>66130250.56999999</v>
      </c>
      <c r="H15" s="29">
        <f t="shared" si="5"/>
        <v>24036892.02</v>
      </c>
      <c r="I15" s="29">
        <f t="shared" si="5"/>
        <v>31536590.03</v>
      </c>
      <c r="J15" s="29">
        <f t="shared" si="5"/>
        <v>10556768.52</v>
      </c>
      <c r="K15" s="29">
        <f t="shared" si="5"/>
        <v>25541965.28</v>
      </c>
      <c r="L15" s="29">
        <f t="shared" si="5"/>
        <v>24036892.02</v>
      </c>
      <c r="M15" s="29">
        <f t="shared" si="5"/>
        <v>2296413.3600000013</v>
      </c>
      <c r="N15" s="29">
        <f t="shared" si="5"/>
        <v>-791340.0999999999</v>
      </c>
      <c r="O15" s="30">
        <f t="shared" si="2"/>
        <v>162.92940216001915</v>
      </c>
    </row>
    <row r="16" spans="1:15" s="4" customFormat="1" ht="30.75" customHeight="1" outlineLevel="4">
      <c r="A16" s="31" t="s">
        <v>28</v>
      </c>
      <c r="B16" s="32" t="s">
        <v>29</v>
      </c>
      <c r="C16" s="33">
        <f aca="true" t="shared" si="6" ref="C16:N16">SUM(C17:C20)</f>
        <v>37287863.18</v>
      </c>
      <c r="D16" s="33">
        <f t="shared" si="6"/>
        <v>0</v>
      </c>
      <c r="E16" s="33">
        <f t="shared" si="6"/>
        <v>27087562.14</v>
      </c>
      <c r="F16" s="33">
        <f t="shared" si="6"/>
        <v>10200301.040000001</v>
      </c>
      <c r="G16" s="33">
        <f t="shared" si="6"/>
        <v>40239355.08</v>
      </c>
      <c r="H16" s="33">
        <f t="shared" si="6"/>
        <v>0</v>
      </c>
      <c r="I16" s="33">
        <f t="shared" si="6"/>
        <v>29727361.6</v>
      </c>
      <c r="J16" s="33">
        <f t="shared" si="6"/>
        <v>10511993.48</v>
      </c>
      <c r="K16" s="33">
        <f t="shared" si="6"/>
        <v>2951491.9000000013</v>
      </c>
      <c r="L16" s="33">
        <f t="shared" si="6"/>
        <v>0</v>
      </c>
      <c r="M16" s="33">
        <f t="shared" si="6"/>
        <v>2639799.460000001</v>
      </c>
      <c r="N16" s="33">
        <f t="shared" si="6"/>
        <v>311692.4400000002</v>
      </c>
      <c r="O16" s="34">
        <f t="shared" si="2"/>
        <v>107.91542246803533</v>
      </c>
    </row>
    <row r="17" spans="1:15" s="4" customFormat="1" ht="48.75" customHeight="1" outlineLevel="6">
      <c r="A17" s="31" t="s">
        <v>30</v>
      </c>
      <c r="B17" s="32" t="s">
        <v>31</v>
      </c>
      <c r="C17" s="33">
        <f>SUM(D17:F17)</f>
        <v>9392621.14</v>
      </c>
      <c r="D17" s="33"/>
      <c r="E17" s="33"/>
      <c r="F17" s="33">
        <v>9392621.14</v>
      </c>
      <c r="G17" s="33">
        <f>SUM(H17:J17)</f>
        <v>9588725.88</v>
      </c>
      <c r="H17" s="33"/>
      <c r="I17" s="33"/>
      <c r="J17" s="33">
        <v>9588725.88</v>
      </c>
      <c r="K17" s="33">
        <f>SUM(L17:N17)</f>
        <v>196104.74000000022</v>
      </c>
      <c r="L17" s="33">
        <f aca="true" t="shared" si="7" ref="L17:N20">SUM(H17-D17)</f>
        <v>0</v>
      </c>
      <c r="M17" s="33">
        <f t="shared" si="7"/>
        <v>0</v>
      </c>
      <c r="N17" s="33">
        <f t="shared" si="7"/>
        <v>196104.74000000022</v>
      </c>
      <c r="O17" s="34">
        <f t="shared" si="2"/>
        <v>102.08785957697002</v>
      </c>
    </row>
    <row r="18" spans="1:15" s="4" customFormat="1" ht="48.75" customHeight="1" outlineLevel="6">
      <c r="A18" s="31" t="s">
        <v>32</v>
      </c>
      <c r="B18" s="32" t="s">
        <v>33</v>
      </c>
      <c r="C18" s="33">
        <f>SUM(D18:F18)</f>
        <v>807679.9</v>
      </c>
      <c r="D18" s="33"/>
      <c r="E18" s="33"/>
      <c r="F18" s="33">
        <v>807679.9</v>
      </c>
      <c r="G18" s="33">
        <f>SUM(H18:J18)</f>
        <v>923267.6</v>
      </c>
      <c r="H18" s="33"/>
      <c r="I18" s="33"/>
      <c r="J18" s="33">
        <v>923267.6</v>
      </c>
      <c r="K18" s="33">
        <f>SUM(L18:N18)</f>
        <v>115587.69999999995</v>
      </c>
      <c r="L18" s="33">
        <f t="shared" si="7"/>
        <v>0</v>
      </c>
      <c r="M18" s="33">
        <f t="shared" si="7"/>
        <v>0</v>
      </c>
      <c r="N18" s="33">
        <f t="shared" si="7"/>
        <v>115587.69999999995</v>
      </c>
      <c r="O18" s="34">
        <f t="shared" si="2"/>
        <v>114.31107794065444</v>
      </c>
    </row>
    <row r="19" spans="1:15" s="4" customFormat="1" ht="129" customHeight="1" outlineLevel="6">
      <c r="A19" s="31" t="s">
        <v>34</v>
      </c>
      <c r="B19" s="35" t="s">
        <v>35</v>
      </c>
      <c r="C19" s="33">
        <f>SUM(D19:F19)</f>
        <v>0</v>
      </c>
      <c r="D19" s="33"/>
      <c r="E19" s="33"/>
      <c r="F19" s="33"/>
      <c r="G19" s="33">
        <f>SUM(H19:J19)</f>
        <v>6411</v>
      </c>
      <c r="H19" s="33"/>
      <c r="I19" s="33">
        <v>6411</v>
      </c>
      <c r="J19" s="33"/>
      <c r="K19" s="33">
        <f>SUM(L19:N19)</f>
        <v>6411</v>
      </c>
      <c r="L19" s="33">
        <f t="shared" si="7"/>
        <v>0</v>
      </c>
      <c r="M19" s="33">
        <f t="shared" si="7"/>
        <v>6411</v>
      </c>
      <c r="N19" s="33">
        <f t="shared" si="7"/>
        <v>0</v>
      </c>
      <c r="O19" s="34" t="e">
        <f t="shared" si="2"/>
        <v>#DIV/0!</v>
      </c>
    </row>
    <row r="20" spans="1:15" s="4" customFormat="1" ht="219.75" customHeight="1" outlineLevel="6">
      <c r="A20" s="31" t="s">
        <v>36</v>
      </c>
      <c r="B20" s="32" t="s">
        <v>37</v>
      </c>
      <c r="C20" s="33">
        <f>SUM(D20:F20)</f>
        <v>27087562.14</v>
      </c>
      <c r="D20" s="33"/>
      <c r="E20" s="33">
        <v>27087562.14</v>
      </c>
      <c r="F20" s="33"/>
      <c r="G20" s="33">
        <f>SUM(H20:J20)</f>
        <v>29720950.6</v>
      </c>
      <c r="H20" s="33"/>
      <c r="I20" s="33">
        <v>29720950.6</v>
      </c>
      <c r="J20" s="33"/>
      <c r="K20" s="33">
        <f>SUM(L20:N20)</f>
        <v>2633388.460000001</v>
      </c>
      <c r="L20" s="33">
        <f t="shared" si="7"/>
        <v>0</v>
      </c>
      <c r="M20" s="33">
        <f t="shared" si="7"/>
        <v>2633388.460000001</v>
      </c>
      <c r="N20" s="33">
        <f t="shared" si="7"/>
        <v>0</v>
      </c>
      <c r="O20" s="34">
        <f t="shared" si="2"/>
        <v>109.7217625063102</v>
      </c>
    </row>
    <row r="21" spans="1:15" s="4" customFormat="1" ht="28.5" customHeight="1" outlineLevel="4">
      <c r="A21" s="31" t="s">
        <v>38</v>
      </c>
      <c r="B21" s="32" t="s">
        <v>39</v>
      </c>
      <c r="C21" s="33">
        <f>SUM(C22:C24)</f>
        <v>3300422.11</v>
      </c>
      <c r="D21" s="33">
        <f aca="true" t="shared" si="8" ref="D21:N21">SUM(D22:D24)</f>
        <v>0</v>
      </c>
      <c r="E21" s="33">
        <f t="shared" si="8"/>
        <v>2152614.53</v>
      </c>
      <c r="F21" s="33">
        <f t="shared" si="8"/>
        <v>1147807.58</v>
      </c>
      <c r="G21" s="33">
        <f t="shared" si="8"/>
        <v>25890895.49</v>
      </c>
      <c r="H21" s="33">
        <f t="shared" si="8"/>
        <v>24036892.02</v>
      </c>
      <c r="I21" s="33">
        <f t="shared" si="8"/>
        <v>1809228.43</v>
      </c>
      <c r="J21" s="33">
        <f t="shared" si="8"/>
        <v>44775.04</v>
      </c>
      <c r="K21" s="33">
        <f t="shared" si="8"/>
        <v>22590473.38</v>
      </c>
      <c r="L21" s="33">
        <f t="shared" si="8"/>
        <v>24036892.02</v>
      </c>
      <c r="M21" s="33">
        <f t="shared" si="8"/>
        <v>-343386.09999999986</v>
      </c>
      <c r="N21" s="33">
        <f t="shared" si="8"/>
        <v>-1103032.54</v>
      </c>
      <c r="O21" s="34">
        <f t="shared" si="2"/>
        <v>784.4722470969024</v>
      </c>
    </row>
    <row r="22" spans="1:15" s="4" customFormat="1" ht="50.25" customHeight="1" outlineLevel="4">
      <c r="A22" s="31" t="s">
        <v>40</v>
      </c>
      <c r="B22" s="32" t="s">
        <v>41</v>
      </c>
      <c r="C22" s="33">
        <f>SUM(D22:F22)</f>
        <v>1126064</v>
      </c>
      <c r="D22" s="33"/>
      <c r="E22" s="33"/>
      <c r="F22" s="33">
        <v>1126064</v>
      </c>
      <c r="G22" s="33">
        <f>SUM(H22:J22)</f>
        <v>26500</v>
      </c>
      <c r="H22" s="33"/>
      <c r="I22" s="33"/>
      <c r="J22" s="33">
        <v>26500</v>
      </c>
      <c r="K22" s="33">
        <f>SUM(L22:N22)</f>
        <v>-1099564</v>
      </c>
      <c r="L22" s="33">
        <f aca="true" t="shared" si="9" ref="L22:N24">SUM(H22-D22)</f>
        <v>0</v>
      </c>
      <c r="M22" s="33">
        <f t="shared" si="9"/>
        <v>0</v>
      </c>
      <c r="N22" s="33">
        <f t="shared" si="9"/>
        <v>-1099564</v>
      </c>
      <c r="O22" s="34">
        <f t="shared" si="2"/>
        <v>2.3533298284999784</v>
      </c>
    </row>
    <row r="23" spans="1:15" s="4" customFormat="1" ht="161.25" customHeight="1" outlineLevel="4">
      <c r="A23" s="31" t="s">
        <v>42</v>
      </c>
      <c r="B23" s="35" t="s">
        <v>43</v>
      </c>
      <c r="C23" s="33">
        <f>SUM(D23:F23)</f>
        <v>21743.58</v>
      </c>
      <c r="D23" s="33"/>
      <c r="E23" s="33"/>
      <c r="F23" s="33">
        <v>21743.58</v>
      </c>
      <c r="G23" s="33">
        <f>SUM(H23:J23)</f>
        <v>25864395.49</v>
      </c>
      <c r="H23" s="36">
        <v>24036892.02</v>
      </c>
      <c r="I23" s="36">
        <v>1809228.43</v>
      </c>
      <c r="J23" s="37">
        <v>18275.04</v>
      </c>
      <c r="K23" s="33">
        <f>SUM(L23:N23)</f>
        <v>25842651.91</v>
      </c>
      <c r="L23" s="33">
        <f t="shared" si="9"/>
        <v>24036892.02</v>
      </c>
      <c r="M23" s="33">
        <f t="shared" si="9"/>
        <v>1809228.43</v>
      </c>
      <c r="N23" s="33">
        <f t="shared" si="9"/>
        <v>-3468.540000000001</v>
      </c>
      <c r="O23" s="34">
        <f t="shared" si="2"/>
        <v>118951.87218480119</v>
      </c>
    </row>
    <row r="24" spans="1:15" s="4" customFormat="1" ht="161.25" customHeight="1" outlineLevel="4">
      <c r="A24" s="31" t="s">
        <v>42</v>
      </c>
      <c r="B24" s="35" t="s">
        <v>44</v>
      </c>
      <c r="C24" s="33">
        <f>SUM(D24:F24)</f>
        <v>2152614.53</v>
      </c>
      <c r="D24" s="33"/>
      <c r="E24" s="33">
        <v>2152614.53</v>
      </c>
      <c r="F24" s="33"/>
      <c r="G24" s="33">
        <f>SUM(H24:J24)</f>
        <v>0</v>
      </c>
      <c r="H24" s="36"/>
      <c r="I24" s="36"/>
      <c r="J24" s="38"/>
      <c r="K24" s="33">
        <f>SUM(L24:N24)</f>
        <v>-2152614.53</v>
      </c>
      <c r="L24" s="33">
        <f t="shared" si="9"/>
        <v>0</v>
      </c>
      <c r="M24" s="33">
        <f t="shared" si="9"/>
        <v>-2152614.53</v>
      </c>
      <c r="N24" s="33">
        <f t="shared" si="9"/>
        <v>0</v>
      </c>
      <c r="O24" s="34">
        <f>SUM(G24/C24)*100</f>
        <v>0</v>
      </c>
    </row>
    <row r="25" spans="1:15" s="4" customFormat="1" ht="34.5" customHeight="1" outlineLevel="2">
      <c r="A25" s="27" t="s">
        <v>45</v>
      </c>
      <c r="B25" s="28" t="s">
        <v>46</v>
      </c>
      <c r="C25" s="29">
        <f>SUM(C26)</f>
        <v>3017274.44</v>
      </c>
      <c r="D25" s="29">
        <f aca="true" t="shared" si="10" ref="D25:N25">SUM(D26)</f>
        <v>0</v>
      </c>
      <c r="E25" s="29">
        <f t="shared" si="10"/>
        <v>0</v>
      </c>
      <c r="F25" s="29">
        <f t="shared" si="10"/>
        <v>3017274.44</v>
      </c>
      <c r="G25" s="29">
        <f>SUM(G26)</f>
        <v>3346106.0599999996</v>
      </c>
      <c r="H25" s="29">
        <f t="shared" si="10"/>
        <v>0</v>
      </c>
      <c r="I25" s="29">
        <f t="shared" si="10"/>
        <v>625133.45</v>
      </c>
      <c r="J25" s="29">
        <f t="shared" si="10"/>
        <v>2720972.61</v>
      </c>
      <c r="K25" s="29">
        <f>SUM(K26)</f>
        <v>328831.6199999998</v>
      </c>
      <c r="L25" s="29">
        <f t="shared" si="10"/>
        <v>0</v>
      </c>
      <c r="M25" s="29">
        <f t="shared" si="10"/>
        <v>625133.45</v>
      </c>
      <c r="N25" s="29">
        <f t="shared" si="10"/>
        <v>-296301.83000000013</v>
      </c>
      <c r="O25" s="30">
        <f t="shared" si="2"/>
        <v>110.89829999023885</v>
      </c>
    </row>
    <row r="26" spans="1:15" s="4" customFormat="1" ht="33.75" customHeight="1" outlineLevel="4">
      <c r="A26" s="31" t="s">
        <v>47</v>
      </c>
      <c r="B26" s="32" t="s">
        <v>48</v>
      </c>
      <c r="C26" s="33">
        <f aca="true" t="shared" si="11" ref="C26:N26">SUM(C27:C31)</f>
        <v>3017274.44</v>
      </c>
      <c r="D26" s="33">
        <f t="shared" si="11"/>
        <v>0</v>
      </c>
      <c r="E26" s="33">
        <f t="shared" si="11"/>
        <v>0</v>
      </c>
      <c r="F26" s="33">
        <f t="shared" si="11"/>
        <v>3017274.44</v>
      </c>
      <c r="G26" s="33">
        <f t="shared" si="11"/>
        <v>3346106.0599999996</v>
      </c>
      <c r="H26" s="33">
        <f t="shared" si="11"/>
        <v>0</v>
      </c>
      <c r="I26" s="33">
        <f t="shared" si="11"/>
        <v>625133.45</v>
      </c>
      <c r="J26" s="33">
        <f t="shared" si="11"/>
        <v>2720972.61</v>
      </c>
      <c r="K26" s="33">
        <f t="shared" si="11"/>
        <v>328831.6199999998</v>
      </c>
      <c r="L26" s="33">
        <f t="shared" si="11"/>
        <v>0</v>
      </c>
      <c r="M26" s="33">
        <f t="shared" si="11"/>
        <v>625133.45</v>
      </c>
      <c r="N26" s="33">
        <f t="shared" si="11"/>
        <v>-296301.83000000013</v>
      </c>
      <c r="O26" s="34">
        <f t="shared" si="2"/>
        <v>110.89829999023885</v>
      </c>
    </row>
    <row r="27" spans="1:15" s="4" customFormat="1" ht="48" customHeight="1" outlineLevel="6">
      <c r="A27" s="31" t="s">
        <v>49</v>
      </c>
      <c r="B27" s="32" t="s">
        <v>50</v>
      </c>
      <c r="C27" s="33">
        <f>SUM(D27:F27)</f>
        <v>3017274.44</v>
      </c>
      <c r="D27" s="33"/>
      <c r="E27" s="33"/>
      <c r="F27" s="33">
        <v>3017274.44</v>
      </c>
      <c r="G27" s="33">
        <f>SUM(H27:J27)</f>
        <v>2711241.57</v>
      </c>
      <c r="H27" s="33"/>
      <c r="I27" s="33"/>
      <c r="J27" s="33">
        <v>2711241.57</v>
      </c>
      <c r="K27" s="33">
        <f>SUM(L27:N27)</f>
        <v>-306032.8700000001</v>
      </c>
      <c r="L27" s="33">
        <f aca="true" t="shared" si="12" ref="L27:N31">SUM(H27-D27)</f>
        <v>0</v>
      </c>
      <c r="M27" s="33">
        <f t="shared" si="12"/>
        <v>0</v>
      </c>
      <c r="N27" s="33">
        <f t="shared" si="12"/>
        <v>-306032.8700000001</v>
      </c>
      <c r="O27" s="34">
        <f t="shared" si="2"/>
        <v>89.85730744466187</v>
      </c>
    </row>
    <row r="28" spans="1:15" s="4" customFormat="1" ht="110.25" customHeight="1" outlineLevel="6">
      <c r="A28" s="31" t="s">
        <v>51</v>
      </c>
      <c r="B28" s="35" t="s">
        <v>52</v>
      </c>
      <c r="C28" s="33">
        <f>SUM(D28:F28)</f>
        <v>0</v>
      </c>
      <c r="D28" s="33"/>
      <c r="E28" s="33"/>
      <c r="F28" s="33"/>
      <c r="G28" s="33">
        <f>SUM(H28:J28)</f>
        <v>408606.05</v>
      </c>
      <c r="H28" s="33"/>
      <c r="I28" s="33">
        <v>408606.05</v>
      </c>
      <c r="J28" s="33"/>
      <c r="K28" s="33">
        <f>SUM(L28:N28)</f>
        <v>408606.05</v>
      </c>
      <c r="L28" s="33">
        <f t="shared" si="12"/>
        <v>0</v>
      </c>
      <c r="M28" s="33">
        <f t="shared" si="12"/>
        <v>408606.05</v>
      </c>
      <c r="N28" s="33">
        <f t="shared" si="12"/>
        <v>0</v>
      </c>
      <c r="O28" s="34" t="e">
        <f t="shared" si="2"/>
        <v>#DIV/0!</v>
      </c>
    </row>
    <row r="29" spans="1:15" s="4" customFormat="1" ht="114" customHeight="1" outlineLevel="6">
      <c r="A29" s="31" t="s">
        <v>53</v>
      </c>
      <c r="B29" s="35" t="s">
        <v>54</v>
      </c>
      <c r="C29" s="33">
        <f>SUM(D29:F29)</f>
        <v>0</v>
      </c>
      <c r="D29" s="33"/>
      <c r="E29" s="33"/>
      <c r="F29" s="33"/>
      <c r="G29" s="33">
        <f>SUM(H29:J29)</f>
        <v>216527.4</v>
      </c>
      <c r="H29" s="33"/>
      <c r="I29" s="33">
        <v>216527.4</v>
      </c>
      <c r="J29" s="33"/>
      <c r="K29" s="33">
        <f>SUM(L29:N29)</f>
        <v>216527.4</v>
      </c>
      <c r="L29" s="33">
        <f t="shared" si="12"/>
        <v>0</v>
      </c>
      <c r="M29" s="33">
        <f t="shared" si="12"/>
        <v>216527.4</v>
      </c>
      <c r="N29" s="33">
        <f t="shared" si="12"/>
        <v>0</v>
      </c>
      <c r="O29" s="34" t="e">
        <f t="shared" si="2"/>
        <v>#DIV/0!</v>
      </c>
    </row>
    <row r="30" spans="1:15" s="4" customFormat="1" ht="95.25" customHeight="1" outlineLevel="6">
      <c r="A30" s="39" t="s">
        <v>55</v>
      </c>
      <c r="B30" s="40" t="s">
        <v>56</v>
      </c>
      <c r="C30" s="33">
        <f>SUM(D30:F30)</f>
        <v>0</v>
      </c>
      <c r="D30" s="33"/>
      <c r="E30" s="33"/>
      <c r="F30" s="33"/>
      <c r="G30" s="33">
        <f>SUM(H30:J30)</f>
        <v>5405.54</v>
      </c>
      <c r="H30" s="33"/>
      <c r="I30" s="33"/>
      <c r="J30" s="33">
        <v>5405.54</v>
      </c>
      <c r="K30" s="33">
        <f>SUM(L30:N30)</f>
        <v>5405.54</v>
      </c>
      <c r="L30" s="33">
        <f t="shared" si="12"/>
        <v>0</v>
      </c>
      <c r="M30" s="33">
        <f t="shared" si="12"/>
        <v>0</v>
      </c>
      <c r="N30" s="33">
        <f t="shared" si="12"/>
        <v>5405.54</v>
      </c>
      <c r="O30" s="34" t="e">
        <f t="shared" si="2"/>
        <v>#DIV/0!</v>
      </c>
    </row>
    <row r="31" spans="1:15" s="4" customFormat="1" ht="90.75" customHeight="1" outlineLevel="6">
      <c r="A31" s="39" t="s">
        <v>57</v>
      </c>
      <c r="B31" s="40" t="s">
        <v>58</v>
      </c>
      <c r="C31" s="33">
        <f>SUM(D31:F31)</f>
        <v>0</v>
      </c>
      <c r="D31" s="33"/>
      <c r="E31" s="33"/>
      <c r="F31" s="33"/>
      <c r="G31" s="33">
        <f>SUM(H31:J31)</f>
        <v>4325.5</v>
      </c>
      <c r="H31" s="33"/>
      <c r="I31" s="33"/>
      <c r="J31" s="33">
        <v>4325.5</v>
      </c>
      <c r="K31" s="33">
        <f>SUM(L31:N31)</f>
        <v>4325.5</v>
      </c>
      <c r="L31" s="33">
        <f t="shared" si="12"/>
        <v>0</v>
      </c>
      <c r="M31" s="33">
        <f t="shared" si="12"/>
        <v>0</v>
      </c>
      <c r="N31" s="33">
        <f t="shared" si="12"/>
        <v>4325.5</v>
      </c>
      <c r="O31" s="34" t="e">
        <f t="shared" si="2"/>
        <v>#DIV/0!</v>
      </c>
    </row>
    <row r="32" spans="1:15" s="4" customFormat="1" ht="32.25" customHeight="1" outlineLevel="2">
      <c r="A32" s="27" t="s">
        <v>59</v>
      </c>
      <c r="B32" s="28" t="s">
        <v>60</v>
      </c>
      <c r="C32" s="29">
        <f aca="true" t="shared" si="13" ref="C32:J32">SUM(C33)</f>
        <v>311048.89</v>
      </c>
      <c r="D32" s="29">
        <f t="shared" si="13"/>
        <v>0</v>
      </c>
      <c r="E32" s="29">
        <f t="shared" si="13"/>
        <v>0</v>
      </c>
      <c r="F32" s="29">
        <f t="shared" si="13"/>
        <v>311048.89</v>
      </c>
      <c r="G32" s="29">
        <f t="shared" si="13"/>
        <v>726340.73</v>
      </c>
      <c r="H32" s="29">
        <f t="shared" si="13"/>
        <v>0</v>
      </c>
      <c r="I32" s="29">
        <f t="shared" si="13"/>
        <v>183795.66</v>
      </c>
      <c r="J32" s="29">
        <f t="shared" si="13"/>
        <v>542545.0700000001</v>
      </c>
      <c r="K32" s="29">
        <f>SUM(K33)</f>
        <v>415291.83999999997</v>
      </c>
      <c r="L32" s="29">
        <f>SUM(L33)</f>
        <v>0</v>
      </c>
      <c r="M32" s="29">
        <f>SUM(M33)</f>
        <v>183795.66</v>
      </c>
      <c r="N32" s="29">
        <f>SUM(N33)</f>
        <v>231496.18</v>
      </c>
      <c r="O32" s="34">
        <f t="shared" si="2"/>
        <v>233.51336505332006</v>
      </c>
    </row>
    <row r="33" spans="1:15" s="4" customFormat="1" ht="33" customHeight="1" outlineLevel="4">
      <c r="A33" s="31" t="s">
        <v>61</v>
      </c>
      <c r="B33" s="32" t="s">
        <v>62</v>
      </c>
      <c r="C33" s="33">
        <f>SUM(C34:C37)</f>
        <v>311048.89</v>
      </c>
      <c r="D33" s="33">
        <f aca="true" t="shared" si="14" ref="D33:N33">SUM(D34:D37)</f>
        <v>0</v>
      </c>
      <c r="E33" s="33">
        <f t="shared" si="14"/>
        <v>0</v>
      </c>
      <c r="F33" s="33">
        <f t="shared" si="14"/>
        <v>311048.89</v>
      </c>
      <c r="G33" s="33">
        <f t="shared" si="14"/>
        <v>726340.73</v>
      </c>
      <c r="H33" s="33">
        <f t="shared" si="14"/>
        <v>0</v>
      </c>
      <c r="I33" s="33">
        <f t="shared" si="14"/>
        <v>183795.66</v>
      </c>
      <c r="J33" s="33">
        <f t="shared" si="14"/>
        <v>542545.0700000001</v>
      </c>
      <c r="K33" s="33">
        <f t="shared" si="14"/>
        <v>415291.83999999997</v>
      </c>
      <c r="L33" s="33">
        <f t="shared" si="14"/>
        <v>0</v>
      </c>
      <c r="M33" s="33">
        <f t="shared" si="14"/>
        <v>183795.66</v>
      </c>
      <c r="N33" s="33">
        <f t="shared" si="14"/>
        <v>231496.18</v>
      </c>
      <c r="O33" s="34">
        <f t="shared" si="2"/>
        <v>233.51336505332006</v>
      </c>
    </row>
    <row r="34" spans="1:15" s="4" customFormat="1" ht="33.75" customHeight="1" outlineLevel="6">
      <c r="A34" s="31" t="s">
        <v>63</v>
      </c>
      <c r="B34" s="32" t="s">
        <v>64</v>
      </c>
      <c r="C34" s="33">
        <f>SUM(D34:F34)</f>
        <v>193238.89</v>
      </c>
      <c r="D34" s="33"/>
      <c r="E34" s="33"/>
      <c r="F34" s="33">
        <v>193238.89</v>
      </c>
      <c r="G34" s="33">
        <f>SUM(H34:J34)</f>
        <v>225070.73</v>
      </c>
      <c r="H34" s="33"/>
      <c r="I34" s="33"/>
      <c r="J34" s="33">
        <v>225070.73</v>
      </c>
      <c r="K34" s="33">
        <f>SUM(L34:N34)</f>
        <v>31831.839999999997</v>
      </c>
      <c r="L34" s="33">
        <f aca="true" t="shared" si="15" ref="L34:N37">SUM(H34-D34)</f>
        <v>0</v>
      </c>
      <c r="M34" s="33">
        <f t="shared" si="15"/>
        <v>0</v>
      </c>
      <c r="N34" s="33">
        <f t="shared" si="15"/>
        <v>31831.839999999997</v>
      </c>
      <c r="O34" s="34">
        <f t="shared" si="2"/>
        <v>116.47279178637385</v>
      </c>
    </row>
    <row r="35" spans="1:15" s="4" customFormat="1" ht="63" customHeight="1" outlineLevel="6">
      <c r="A35" s="31" t="s">
        <v>65</v>
      </c>
      <c r="B35" s="35" t="s">
        <v>66</v>
      </c>
      <c r="C35" s="33">
        <f>SUM(D35:F35)</f>
        <v>0</v>
      </c>
      <c r="D35" s="33"/>
      <c r="E35" s="33"/>
      <c r="F35" s="33"/>
      <c r="G35" s="33">
        <f>SUM(H35:J35)</f>
        <v>277200</v>
      </c>
      <c r="H35" s="33"/>
      <c r="I35" s="36">
        <v>160695.66</v>
      </c>
      <c r="J35" s="37">
        <v>116504.34</v>
      </c>
      <c r="K35" s="33">
        <f>SUM(L35:N35)</f>
        <v>277200</v>
      </c>
      <c r="L35" s="33">
        <f t="shared" si="15"/>
        <v>0</v>
      </c>
      <c r="M35" s="33">
        <f t="shared" si="15"/>
        <v>160695.66</v>
      </c>
      <c r="N35" s="33">
        <f t="shared" si="15"/>
        <v>116504.34</v>
      </c>
      <c r="O35" s="34" t="e">
        <f>SUM(G35/C35)*100</f>
        <v>#DIV/0!</v>
      </c>
    </row>
    <row r="36" spans="1:15" s="4" customFormat="1" ht="61.5" customHeight="1" outlineLevel="6">
      <c r="A36" s="31" t="s">
        <v>67</v>
      </c>
      <c r="B36" s="35" t="s">
        <v>68</v>
      </c>
      <c r="C36" s="33">
        <f>SUM(D36:F36)</f>
        <v>0</v>
      </c>
      <c r="D36" s="33"/>
      <c r="E36" s="33"/>
      <c r="F36" s="33"/>
      <c r="G36" s="33">
        <f>SUM(H36:J36)</f>
        <v>23100</v>
      </c>
      <c r="H36" s="33"/>
      <c r="I36" s="36">
        <v>23100</v>
      </c>
      <c r="J36" s="37"/>
      <c r="K36" s="33">
        <f>SUM(L36:N36)</f>
        <v>23100</v>
      </c>
      <c r="L36" s="33">
        <f t="shared" si="15"/>
        <v>0</v>
      </c>
      <c r="M36" s="33">
        <f t="shared" si="15"/>
        <v>23100</v>
      </c>
      <c r="N36" s="33">
        <f t="shared" si="15"/>
        <v>0</v>
      </c>
      <c r="O36" s="34" t="e">
        <f>SUM(G36/C36)*100</f>
        <v>#DIV/0!</v>
      </c>
    </row>
    <row r="37" spans="1:15" s="4" customFormat="1" ht="63.75" customHeight="1" outlineLevel="6">
      <c r="A37" s="31" t="s">
        <v>65</v>
      </c>
      <c r="B37" s="35" t="s">
        <v>69</v>
      </c>
      <c r="C37" s="33">
        <f>SUM(D37:F37)</f>
        <v>117810</v>
      </c>
      <c r="D37" s="33"/>
      <c r="E37" s="33"/>
      <c r="F37" s="33">
        <v>117810</v>
      </c>
      <c r="G37" s="33">
        <f>SUM(H37:J37)</f>
        <v>200970</v>
      </c>
      <c r="H37" s="33"/>
      <c r="I37" s="36"/>
      <c r="J37" s="37">
        <v>200970</v>
      </c>
      <c r="K37" s="33">
        <f>SUM(L37:N37)</f>
        <v>83160</v>
      </c>
      <c r="L37" s="33">
        <f t="shared" si="15"/>
        <v>0</v>
      </c>
      <c r="M37" s="33">
        <f t="shared" si="15"/>
        <v>0</v>
      </c>
      <c r="N37" s="33">
        <f t="shared" si="15"/>
        <v>83160</v>
      </c>
      <c r="O37" s="34">
        <f>SUM(G37/C37)*100</f>
        <v>170.58823529411765</v>
      </c>
    </row>
    <row r="38" spans="1:15" s="4" customFormat="1" ht="79.5" customHeight="1" outlineLevel="2">
      <c r="A38" s="27" t="s">
        <v>70</v>
      </c>
      <c r="B38" s="28" t="s">
        <v>71</v>
      </c>
      <c r="C38" s="29">
        <f>SUM(C39)</f>
        <v>590552.27</v>
      </c>
      <c r="D38" s="29">
        <f aca="true" t="shared" si="16" ref="D38:N38">SUM(D39)</f>
        <v>0</v>
      </c>
      <c r="E38" s="29">
        <f t="shared" si="16"/>
        <v>0</v>
      </c>
      <c r="F38" s="29">
        <f t="shared" si="16"/>
        <v>590552.27</v>
      </c>
      <c r="G38" s="29">
        <f>SUM(G39)</f>
        <v>625343</v>
      </c>
      <c r="H38" s="29">
        <f t="shared" si="16"/>
        <v>0</v>
      </c>
      <c r="I38" s="29">
        <f t="shared" si="16"/>
        <v>0</v>
      </c>
      <c r="J38" s="29">
        <f t="shared" si="16"/>
        <v>625343</v>
      </c>
      <c r="K38" s="29">
        <f>SUM(K39)</f>
        <v>34790.72999999995</v>
      </c>
      <c r="L38" s="29">
        <f t="shared" si="16"/>
        <v>0</v>
      </c>
      <c r="M38" s="29">
        <f t="shared" si="16"/>
        <v>0</v>
      </c>
      <c r="N38" s="29">
        <f t="shared" si="16"/>
        <v>34790.72999999995</v>
      </c>
      <c r="O38" s="30">
        <f t="shared" si="2"/>
        <v>105.89121941737689</v>
      </c>
    </row>
    <row r="39" spans="1:15" s="4" customFormat="1" ht="51" customHeight="1" outlineLevel="4">
      <c r="A39" s="31" t="s">
        <v>72</v>
      </c>
      <c r="B39" s="32" t="s">
        <v>73</v>
      </c>
      <c r="C39" s="33">
        <f>SUM(C40+C41)</f>
        <v>590552.27</v>
      </c>
      <c r="D39" s="33">
        <f aca="true" t="shared" si="17" ref="D39:N39">SUM(D40+D41)</f>
        <v>0</v>
      </c>
      <c r="E39" s="33">
        <f t="shared" si="17"/>
        <v>0</v>
      </c>
      <c r="F39" s="33">
        <f t="shared" si="17"/>
        <v>590552.27</v>
      </c>
      <c r="G39" s="33">
        <f t="shared" si="17"/>
        <v>625343</v>
      </c>
      <c r="H39" s="33">
        <f t="shared" si="17"/>
        <v>0</v>
      </c>
      <c r="I39" s="33">
        <f t="shared" si="17"/>
        <v>0</v>
      </c>
      <c r="J39" s="33">
        <f t="shared" si="17"/>
        <v>625343</v>
      </c>
      <c r="K39" s="33">
        <f t="shared" si="17"/>
        <v>34790.72999999995</v>
      </c>
      <c r="L39" s="33">
        <f t="shared" si="17"/>
        <v>0</v>
      </c>
      <c r="M39" s="33">
        <f t="shared" si="17"/>
        <v>0</v>
      </c>
      <c r="N39" s="33">
        <f t="shared" si="17"/>
        <v>34790.72999999995</v>
      </c>
      <c r="O39" s="34">
        <f t="shared" si="2"/>
        <v>105.89121941737689</v>
      </c>
    </row>
    <row r="40" spans="1:15" s="4" customFormat="1" ht="46.5" customHeight="1" outlineLevel="6">
      <c r="A40" s="31" t="s">
        <v>74</v>
      </c>
      <c r="B40" s="32" t="s">
        <v>75</v>
      </c>
      <c r="C40" s="33">
        <f>SUM(D40:F40)</f>
        <v>590552.27</v>
      </c>
      <c r="D40" s="33"/>
      <c r="E40" s="33"/>
      <c r="F40" s="33">
        <v>590552.27</v>
      </c>
      <c r="G40" s="33">
        <f>SUM(H40:J40)</f>
        <v>412144.92</v>
      </c>
      <c r="H40" s="33"/>
      <c r="I40" s="33"/>
      <c r="J40" s="33">
        <v>412144.92</v>
      </c>
      <c r="K40" s="33">
        <f>SUM(L40:N40)</f>
        <v>-178407.35000000003</v>
      </c>
      <c r="L40" s="33">
        <f aca="true" t="shared" si="18" ref="L40:N41">SUM(H40-D40)</f>
        <v>0</v>
      </c>
      <c r="M40" s="33">
        <f t="shared" si="18"/>
        <v>0</v>
      </c>
      <c r="N40" s="33">
        <f t="shared" si="18"/>
        <v>-178407.35000000003</v>
      </c>
      <c r="O40" s="34">
        <f t="shared" si="2"/>
        <v>69.78974443701655</v>
      </c>
    </row>
    <row r="41" spans="1:15" s="4" customFormat="1" ht="46.5" customHeight="1" outlineLevel="6">
      <c r="A41" s="31" t="s">
        <v>76</v>
      </c>
      <c r="B41" s="35" t="s">
        <v>77</v>
      </c>
      <c r="C41" s="33">
        <f>SUM(D41:F41)</f>
        <v>0</v>
      </c>
      <c r="D41" s="33"/>
      <c r="E41" s="33"/>
      <c r="F41" s="33"/>
      <c r="G41" s="33">
        <f>SUM(H41:J41)</f>
        <v>213198.08</v>
      </c>
      <c r="H41" s="33"/>
      <c r="I41" s="33"/>
      <c r="J41" s="33">
        <v>213198.08</v>
      </c>
      <c r="K41" s="33">
        <f>SUM(L41:N41)</f>
        <v>213198.08</v>
      </c>
      <c r="L41" s="33">
        <f t="shared" si="18"/>
        <v>0</v>
      </c>
      <c r="M41" s="33">
        <f t="shared" si="18"/>
        <v>0</v>
      </c>
      <c r="N41" s="33">
        <f t="shared" si="18"/>
        <v>213198.08</v>
      </c>
      <c r="O41" s="34" t="e">
        <f t="shared" si="2"/>
        <v>#DIV/0!</v>
      </c>
    </row>
    <row r="42" spans="1:15" s="4" customFormat="1" ht="46.5" customHeight="1" outlineLevel="6">
      <c r="A42" s="27" t="s">
        <v>78</v>
      </c>
      <c r="B42" s="41" t="s">
        <v>79</v>
      </c>
      <c r="C42" s="29">
        <f>SUM(C43)</f>
        <v>23291</v>
      </c>
      <c r="D42" s="29">
        <f aca="true" t="shared" si="19" ref="D42:N42">SUM(D43)</f>
        <v>0</v>
      </c>
      <c r="E42" s="29">
        <f t="shared" si="19"/>
        <v>0</v>
      </c>
      <c r="F42" s="29">
        <f t="shared" si="19"/>
        <v>23291</v>
      </c>
      <c r="G42" s="29">
        <f t="shared" si="19"/>
        <v>29476.82</v>
      </c>
      <c r="H42" s="29">
        <f t="shared" si="19"/>
        <v>0</v>
      </c>
      <c r="I42" s="29">
        <f t="shared" si="19"/>
        <v>0</v>
      </c>
      <c r="J42" s="29">
        <f t="shared" si="19"/>
        <v>29476.82</v>
      </c>
      <c r="K42" s="29">
        <f t="shared" si="19"/>
        <v>6185.82</v>
      </c>
      <c r="L42" s="29">
        <f t="shared" si="19"/>
        <v>0</v>
      </c>
      <c r="M42" s="29">
        <f t="shared" si="19"/>
        <v>0</v>
      </c>
      <c r="N42" s="29">
        <f t="shared" si="19"/>
        <v>6185.82</v>
      </c>
      <c r="O42" s="30">
        <f t="shared" si="2"/>
        <v>126.55884247134085</v>
      </c>
    </row>
    <row r="43" spans="1:15" s="4" customFormat="1" ht="46.5" customHeight="1" outlineLevel="6">
      <c r="A43" s="31" t="s">
        <v>80</v>
      </c>
      <c r="B43" s="35" t="s">
        <v>81</v>
      </c>
      <c r="C43" s="33">
        <f>SUM(C44)</f>
        <v>23291</v>
      </c>
      <c r="D43" s="33">
        <f aca="true" t="shared" si="20" ref="D43:N43">SUM(D44)</f>
        <v>0</v>
      </c>
      <c r="E43" s="33">
        <f t="shared" si="20"/>
        <v>0</v>
      </c>
      <c r="F43" s="33">
        <f t="shared" si="20"/>
        <v>23291</v>
      </c>
      <c r="G43" s="33">
        <f t="shared" si="20"/>
        <v>29476.82</v>
      </c>
      <c r="H43" s="33">
        <f t="shared" si="20"/>
        <v>0</v>
      </c>
      <c r="I43" s="33">
        <f t="shared" si="20"/>
        <v>0</v>
      </c>
      <c r="J43" s="33">
        <f t="shared" si="20"/>
        <v>29476.82</v>
      </c>
      <c r="K43" s="33">
        <f t="shared" si="20"/>
        <v>6185.82</v>
      </c>
      <c r="L43" s="33">
        <f t="shared" si="20"/>
        <v>0</v>
      </c>
      <c r="M43" s="33">
        <f t="shared" si="20"/>
        <v>0</v>
      </c>
      <c r="N43" s="33">
        <f t="shared" si="20"/>
        <v>6185.82</v>
      </c>
      <c r="O43" s="34">
        <f t="shared" si="2"/>
        <v>126.55884247134085</v>
      </c>
    </row>
    <row r="44" spans="1:15" s="4" customFormat="1" ht="36" customHeight="1" outlineLevel="6">
      <c r="A44" s="31" t="s">
        <v>82</v>
      </c>
      <c r="B44" s="35" t="s">
        <v>83</v>
      </c>
      <c r="C44" s="33">
        <f>SUM(D44:F44)</f>
        <v>23291</v>
      </c>
      <c r="D44" s="33"/>
      <c r="E44" s="33"/>
      <c r="F44" s="33">
        <v>23291</v>
      </c>
      <c r="G44" s="33">
        <f>SUM(H44:J44)</f>
        <v>29476.82</v>
      </c>
      <c r="H44" s="33"/>
      <c r="I44" s="33"/>
      <c r="J44" s="33">
        <v>29476.82</v>
      </c>
      <c r="K44" s="33">
        <f>SUM(L44:N44)</f>
        <v>6185.82</v>
      </c>
      <c r="L44" s="33">
        <f>SUM(H44-D44)</f>
        <v>0</v>
      </c>
      <c r="M44" s="33">
        <f>SUM(I44-E44)</f>
        <v>0</v>
      </c>
      <c r="N44" s="33">
        <f>SUM(J44-F44)</f>
        <v>6185.82</v>
      </c>
      <c r="O44" s="34">
        <f t="shared" si="2"/>
        <v>126.55884247134085</v>
      </c>
    </row>
    <row r="45" spans="1:15" s="4" customFormat="1" ht="22.5" customHeight="1" outlineLevel="6">
      <c r="A45" s="27" t="s">
        <v>84</v>
      </c>
      <c r="B45" s="41" t="s">
        <v>85</v>
      </c>
      <c r="C45" s="29">
        <f>SUM(C46)</f>
        <v>0</v>
      </c>
      <c r="D45" s="29">
        <f aca="true" t="shared" si="21" ref="D45:N46">SUM(D46)</f>
        <v>0</v>
      </c>
      <c r="E45" s="29">
        <f t="shared" si="21"/>
        <v>0</v>
      </c>
      <c r="F45" s="29">
        <f t="shared" si="21"/>
        <v>0</v>
      </c>
      <c r="G45" s="29">
        <f t="shared" si="21"/>
        <v>10000</v>
      </c>
      <c r="H45" s="29">
        <f t="shared" si="21"/>
        <v>0</v>
      </c>
      <c r="I45" s="29">
        <f t="shared" si="21"/>
        <v>0</v>
      </c>
      <c r="J45" s="29">
        <f t="shared" si="21"/>
        <v>10000</v>
      </c>
      <c r="K45" s="29">
        <f t="shared" si="21"/>
        <v>10000</v>
      </c>
      <c r="L45" s="29">
        <f t="shared" si="21"/>
        <v>0</v>
      </c>
      <c r="M45" s="29">
        <f t="shared" si="21"/>
        <v>0</v>
      </c>
      <c r="N45" s="29">
        <f t="shared" si="21"/>
        <v>10000</v>
      </c>
      <c r="O45" s="30" t="e">
        <f t="shared" si="2"/>
        <v>#DIV/0!</v>
      </c>
    </row>
    <row r="46" spans="1:15" s="4" customFormat="1" ht="36" customHeight="1" outlineLevel="6">
      <c r="A46" s="31" t="s">
        <v>86</v>
      </c>
      <c r="B46" s="35" t="s">
        <v>87</v>
      </c>
      <c r="C46" s="33">
        <f>SUM(C47)</f>
        <v>0</v>
      </c>
      <c r="D46" s="33">
        <f t="shared" si="21"/>
        <v>0</v>
      </c>
      <c r="E46" s="33">
        <f t="shared" si="21"/>
        <v>0</v>
      </c>
      <c r="F46" s="33">
        <f t="shared" si="21"/>
        <v>0</v>
      </c>
      <c r="G46" s="33">
        <f t="shared" si="21"/>
        <v>10000</v>
      </c>
      <c r="H46" s="33">
        <f t="shared" si="21"/>
        <v>0</v>
      </c>
      <c r="I46" s="33">
        <f t="shared" si="21"/>
        <v>0</v>
      </c>
      <c r="J46" s="33">
        <f t="shared" si="21"/>
        <v>10000</v>
      </c>
      <c r="K46" s="33">
        <f t="shared" si="21"/>
        <v>10000</v>
      </c>
      <c r="L46" s="33">
        <f t="shared" si="21"/>
        <v>0</v>
      </c>
      <c r="M46" s="33">
        <f t="shared" si="21"/>
        <v>0</v>
      </c>
      <c r="N46" s="33">
        <f t="shared" si="21"/>
        <v>10000</v>
      </c>
      <c r="O46" s="34" t="e">
        <f t="shared" si="2"/>
        <v>#DIV/0!</v>
      </c>
    </row>
    <row r="47" spans="1:15" s="4" customFormat="1" ht="36" customHeight="1" outlineLevel="6">
      <c r="A47" s="31" t="s">
        <v>88</v>
      </c>
      <c r="B47" s="35" t="s">
        <v>89</v>
      </c>
      <c r="C47" s="33">
        <f>SUM(D47:F47)</f>
        <v>0</v>
      </c>
      <c r="D47" s="33"/>
      <c r="E47" s="33"/>
      <c r="F47" s="33"/>
      <c r="G47" s="33">
        <f>SUM(H47:J47)</f>
        <v>10000</v>
      </c>
      <c r="H47" s="33"/>
      <c r="I47" s="33"/>
      <c r="J47" s="33">
        <v>10000</v>
      </c>
      <c r="K47" s="33">
        <f>SUM(L47:N47)</f>
        <v>10000</v>
      </c>
      <c r="L47" s="33">
        <f>SUM(H47-D47)</f>
        <v>0</v>
      </c>
      <c r="M47" s="33">
        <f>SUM(I47-E47)</f>
        <v>0</v>
      </c>
      <c r="N47" s="33">
        <f>SUM(J47-F47)</f>
        <v>10000</v>
      </c>
      <c r="O47" s="34" t="e">
        <f t="shared" si="2"/>
        <v>#DIV/0!</v>
      </c>
    </row>
    <row r="48" spans="1:15" s="4" customFormat="1" ht="62.25" customHeight="1" outlineLevel="2">
      <c r="A48" s="27" t="s">
        <v>90</v>
      </c>
      <c r="B48" s="28" t="s">
        <v>91</v>
      </c>
      <c r="C48" s="29">
        <f aca="true" t="shared" si="22" ref="C48:J48">SUM(C49)</f>
        <v>2759211.3899999997</v>
      </c>
      <c r="D48" s="29">
        <f t="shared" si="22"/>
        <v>0</v>
      </c>
      <c r="E48" s="29">
        <f t="shared" si="22"/>
        <v>0</v>
      </c>
      <c r="F48" s="29">
        <f t="shared" si="22"/>
        <v>2759211.3899999997</v>
      </c>
      <c r="G48" s="29">
        <f t="shared" si="22"/>
        <v>2895119.7</v>
      </c>
      <c r="H48" s="29">
        <f t="shared" si="22"/>
        <v>0</v>
      </c>
      <c r="I48" s="29">
        <f t="shared" si="22"/>
        <v>0</v>
      </c>
      <c r="J48" s="29">
        <f t="shared" si="22"/>
        <v>2895119.7</v>
      </c>
      <c r="K48" s="29">
        <f>SUM(K49)</f>
        <v>135908.31000000006</v>
      </c>
      <c r="L48" s="29">
        <f>SUM(L49)</f>
        <v>0</v>
      </c>
      <c r="M48" s="29">
        <f>SUM(M49)</f>
        <v>0</v>
      </c>
      <c r="N48" s="29">
        <f>SUM(N49)</f>
        <v>135908.31000000006</v>
      </c>
      <c r="O48" s="30">
        <f t="shared" si="2"/>
        <v>104.92562151970533</v>
      </c>
    </row>
    <row r="49" spans="1:15" s="4" customFormat="1" ht="66" customHeight="1" outlineLevel="4">
      <c r="A49" s="31" t="s">
        <v>92</v>
      </c>
      <c r="B49" s="32" t="s">
        <v>93</v>
      </c>
      <c r="C49" s="33">
        <f aca="true" t="shared" si="23" ref="C49:N49">SUM(C50:C51)</f>
        <v>2759211.3899999997</v>
      </c>
      <c r="D49" s="33">
        <f t="shared" si="23"/>
        <v>0</v>
      </c>
      <c r="E49" s="33">
        <f t="shared" si="23"/>
        <v>0</v>
      </c>
      <c r="F49" s="33">
        <f t="shared" si="23"/>
        <v>2759211.3899999997</v>
      </c>
      <c r="G49" s="33">
        <f t="shared" si="23"/>
        <v>2895119.7</v>
      </c>
      <c r="H49" s="33">
        <f t="shared" si="23"/>
        <v>0</v>
      </c>
      <c r="I49" s="33">
        <f t="shared" si="23"/>
        <v>0</v>
      </c>
      <c r="J49" s="33">
        <f t="shared" si="23"/>
        <v>2895119.7</v>
      </c>
      <c r="K49" s="33">
        <f t="shared" si="23"/>
        <v>135908.31000000006</v>
      </c>
      <c r="L49" s="33">
        <f t="shared" si="23"/>
        <v>0</v>
      </c>
      <c r="M49" s="33">
        <f t="shared" si="23"/>
        <v>0</v>
      </c>
      <c r="N49" s="33">
        <f t="shared" si="23"/>
        <v>135908.31000000006</v>
      </c>
      <c r="O49" s="34">
        <f t="shared" si="2"/>
        <v>104.92562151970533</v>
      </c>
    </row>
    <row r="50" spans="1:15" s="4" customFormat="1" ht="50.25" customHeight="1" outlineLevel="6">
      <c r="A50" s="31" t="s">
        <v>94</v>
      </c>
      <c r="B50" s="32" t="s">
        <v>95</v>
      </c>
      <c r="C50" s="33">
        <f>SUM(D50:F50)</f>
        <v>707626.94</v>
      </c>
      <c r="D50" s="33"/>
      <c r="E50" s="33"/>
      <c r="F50" s="33">
        <v>707626.94</v>
      </c>
      <c r="G50" s="33">
        <f>SUM(H50:J50)</f>
        <v>649685.45</v>
      </c>
      <c r="H50" s="33"/>
      <c r="I50" s="33"/>
      <c r="J50" s="33">
        <v>649685.45</v>
      </c>
      <c r="K50" s="33">
        <f>SUM(L50:N50)</f>
        <v>-57941.48999999999</v>
      </c>
      <c r="L50" s="33">
        <f aca="true" t="shared" si="24" ref="L50:N51">SUM(H50-D50)</f>
        <v>0</v>
      </c>
      <c r="M50" s="33">
        <f t="shared" si="24"/>
        <v>0</v>
      </c>
      <c r="N50" s="33">
        <f t="shared" si="24"/>
        <v>-57941.48999999999</v>
      </c>
      <c r="O50" s="34">
        <f t="shared" si="2"/>
        <v>91.81185922627536</v>
      </c>
    </row>
    <row r="51" spans="1:15" s="4" customFormat="1" ht="63" customHeight="1" outlineLevel="6">
      <c r="A51" s="31" t="s">
        <v>96</v>
      </c>
      <c r="B51" s="32" t="s">
        <v>97</v>
      </c>
      <c r="C51" s="33">
        <f>SUM(D51:F51)</f>
        <v>2051584.45</v>
      </c>
      <c r="D51" s="33"/>
      <c r="E51" s="33"/>
      <c r="F51" s="33">
        <v>2051584.45</v>
      </c>
      <c r="G51" s="33">
        <f>SUM(H51:J51)</f>
        <v>2245434.25</v>
      </c>
      <c r="H51" s="33"/>
      <c r="I51" s="33"/>
      <c r="J51" s="33">
        <v>2245434.25</v>
      </c>
      <c r="K51" s="33">
        <f>SUM(L51:N51)</f>
        <v>193849.80000000005</v>
      </c>
      <c r="L51" s="33">
        <f t="shared" si="24"/>
        <v>0</v>
      </c>
      <c r="M51" s="33">
        <f t="shared" si="24"/>
        <v>0</v>
      </c>
      <c r="N51" s="33">
        <f t="shared" si="24"/>
        <v>193849.80000000005</v>
      </c>
      <c r="O51" s="34">
        <f t="shared" si="2"/>
        <v>109.44878481604792</v>
      </c>
    </row>
    <row r="52" spans="1:15" s="4" customFormat="1" ht="21" customHeight="1" outlineLevel="2">
      <c r="A52" s="27" t="s">
        <v>98</v>
      </c>
      <c r="B52" s="28" t="s">
        <v>99</v>
      </c>
      <c r="C52" s="29">
        <f>SUM(C53)</f>
        <v>11267</v>
      </c>
      <c r="D52" s="29">
        <f aca="true" t="shared" si="25" ref="D52:N53">SUM(D53)</f>
        <v>0</v>
      </c>
      <c r="E52" s="29">
        <f t="shared" si="25"/>
        <v>0</v>
      </c>
      <c r="F52" s="29">
        <f t="shared" si="25"/>
        <v>11267</v>
      </c>
      <c r="G52" s="29">
        <f>SUM(G53)</f>
        <v>85925</v>
      </c>
      <c r="H52" s="29">
        <f t="shared" si="25"/>
        <v>0</v>
      </c>
      <c r="I52" s="29">
        <f t="shared" si="25"/>
        <v>0</v>
      </c>
      <c r="J52" s="29">
        <f t="shared" si="25"/>
        <v>85925</v>
      </c>
      <c r="K52" s="29">
        <f>SUM(K53)</f>
        <v>74658</v>
      </c>
      <c r="L52" s="29">
        <f t="shared" si="25"/>
        <v>0</v>
      </c>
      <c r="M52" s="29">
        <f t="shared" si="25"/>
        <v>0</v>
      </c>
      <c r="N52" s="29">
        <f t="shared" si="25"/>
        <v>74658</v>
      </c>
      <c r="O52" s="30">
        <f t="shared" si="2"/>
        <v>762.6253661134286</v>
      </c>
    </row>
    <row r="53" spans="1:15" s="4" customFormat="1" ht="30.75" customHeight="1" outlineLevel="4">
      <c r="A53" s="31" t="s">
        <v>100</v>
      </c>
      <c r="B53" s="32" t="s">
        <v>101</v>
      </c>
      <c r="C53" s="33">
        <f>SUM(C54)</f>
        <v>11267</v>
      </c>
      <c r="D53" s="33">
        <f t="shared" si="25"/>
        <v>0</v>
      </c>
      <c r="E53" s="33">
        <f t="shared" si="25"/>
        <v>0</v>
      </c>
      <c r="F53" s="33">
        <f t="shared" si="25"/>
        <v>11267</v>
      </c>
      <c r="G53" s="33">
        <f>SUM(G54)</f>
        <v>85925</v>
      </c>
      <c r="H53" s="33">
        <f t="shared" si="25"/>
        <v>0</v>
      </c>
      <c r="I53" s="33">
        <f t="shared" si="25"/>
        <v>0</v>
      </c>
      <c r="J53" s="33">
        <f t="shared" si="25"/>
        <v>85925</v>
      </c>
      <c r="K53" s="33">
        <f>SUM(K54)</f>
        <v>74658</v>
      </c>
      <c r="L53" s="33">
        <f t="shared" si="25"/>
        <v>0</v>
      </c>
      <c r="M53" s="33">
        <f t="shared" si="25"/>
        <v>0</v>
      </c>
      <c r="N53" s="33">
        <f t="shared" si="25"/>
        <v>74658</v>
      </c>
      <c r="O53" s="34">
        <f t="shared" si="2"/>
        <v>762.6253661134286</v>
      </c>
    </row>
    <row r="54" spans="1:15" s="4" customFormat="1" ht="34.5" customHeight="1" outlineLevel="6">
      <c r="A54" s="31" t="s">
        <v>102</v>
      </c>
      <c r="B54" s="32" t="s">
        <v>103</v>
      </c>
      <c r="C54" s="33">
        <f>SUM(D54:F54)</f>
        <v>11267</v>
      </c>
      <c r="D54" s="33"/>
      <c r="E54" s="33"/>
      <c r="F54" s="33">
        <v>11267</v>
      </c>
      <c r="G54" s="33">
        <f>SUM(H54:J54)</f>
        <v>85925</v>
      </c>
      <c r="H54" s="33"/>
      <c r="I54" s="33"/>
      <c r="J54" s="33">
        <v>85925</v>
      </c>
      <c r="K54" s="33">
        <f>SUM(L54:N54)</f>
        <v>74658</v>
      </c>
      <c r="L54" s="33">
        <f>SUM(H54-D54)</f>
        <v>0</v>
      </c>
      <c r="M54" s="33">
        <f>SUM(I54-E54)</f>
        <v>0</v>
      </c>
      <c r="N54" s="33">
        <f>SUM(J54-F54)</f>
        <v>74658</v>
      </c>
      <c r="O54" s="34">
        <f t="shared" si="2"/>
        <v>762.6253661134286</v>
      </c>
    </row>
    <row r="55" spans="1:15" s="4" customFormat="1" ht="66.75" customHeight="1" outlineLevel="2">
      <c r="A55" s="27" t="s">
        <v>104</v>
      </c>
      <c r="B55" s="28" t="s">
        <v>105</v>
      </c>
      <c r="C55" s="29">
        <f>SUM(C56)</f>
        <v>1159439.37</v>
      </c>
      <c r="D55" s="29">
        <f aca="true" t="shared" si="26" ref="D55:N56">SUM(D56)</f>
        <v>0</v>
      </c>
      <c r="E55" s="29">
        <f t="shared" si="26"/>
        <v>0</v>
      </c>
      <c r="F55" s="29">
        <f t="shared" si="26"/>
        <v>1159439.37</v>
      </c>
      <c r="G55" s="29">
        <f>SUM(G56)</f>
        <v>1200443.51</v>
      </c>
      <c r="H55" s="29">
        <f t="shared" si="26"/>
        <v>0</v>
      </c>
      <c r="I55" s="29">
        <f t="shared" si="26"/>
        <v>0</v>
      </c>
      <c r="J55" s="29">
        <f t="shared" si="26"/>
        <v>1200443.51</v>
      </c>
      <c r="K55" s="29">
        <f>SUM(K56)</f>
        <v>41004.1399999999</v>
      </c>
      <c r="L55" s="29">
        <f t="shared" si="26"/>
        <v>0</v>
      </c>
      <c r="M55" s="29">
        <f t="shared" si="26"/>
        <v>0</v>
      </c>
      <c r="N55" s="29">
        <f t="shared" si="26"/>
        <v>41004.1399999999</v>
      </c>
      <c r="O55" s="30">
        <f t="shared" si="2"/>
        <v>103.53654887534137</v>
      </c>
    </row>
    <row r="56" spans="1:15" s="4" customFormat="1" ht="50.25" customHeight="1" outlineLevel="4">
      <c r="A56" s="31" t="s">
        <v>106</v>
      </c>
      <c r="B56" s="32" t="s">
        <v>107</v>
      </c>
      <c r="C56" s="33">
        <f>SUM(C57)</f>
        <v>1159439.37</v>
      </c>
      <c r="D56" s="33">
        <f t="shared" si="26"/>
        <v>0</v>
      </c>
      <c r="E56" s="33">
        <f t="shared" si="26"/>
        <v>0</v>
      </c>
      <c r="F56" s="33">
        <f t="shared" si="26"/>
        <v>1159439.37</v>
      </c>
      <c r="G56" s="33">
        <f>SUM(G57)</f>
        <v>1200443.51</v>
      </c>
      <c r="H56" s="33">
        <f t="shared" si="26"/>
        <v>0</v>
      </c>
      <c r="I56" s="33">
        <f t="shared" si="26"/>
        <v>0</v>
      </c>
      <c r="J56" s="33">
        <f t="shared" si="26"/>
        <v>1200443.51</v>
      </c>
      <c r="K56" s="33">
        <f>SUM(K57)</f>
        <v>41004.1399999999</v>
      </c>
      <c r="L56" s="33">
        <f t="shared" si="26"/>
        <v>0</v>
      </c>
      <c r="M56" s="33">
        <f t="shared" si="26"/>
        <v>0</v>
      </c>
      <c r="N56" s="33">
        <f t="shared" si="26"/>
        <v>41004.1399999999</v>
      </c>
      <c r="O56" s="34">
        <f t="shared" si="2"/>
        <v>103.53654887534137</v>
      </c>
    </row>
    <row r="57" spans="1:15" s="4" customFormat="1" ht="18.75" customHeight="1" outlineLevel="6">
      <c r="A57" s="31" t="s">
        <v>108</v>
      </c>
      <c r="B57" s="32" t="s">
        <v>109</v>
      </c>
      <c r="C57" s="33">
        <f>SUM(D57:F57)</f>
        <v>1159439.37</v>
      </c>
      <c r="D57" s="33"/>
      <c r="E57" s="33"/>
      <c r="F57" s="33">
        <v>1159439.37</v>
      </c>
      <c r="G57" s="33">
        <f>SUM(H57:J57)</f>
        <v>1200443.51</v>
      </c>
      <c r="H57" s="33"/>
      <c r="I57" s="33"/>
      <c r="J57" s="33">
        <v>1200443.51</v>
      </c>
      <c r="K57" s="33">
        <f>SUM(L57:N57)</f>
        <v>41004.1399999999</v>
      </c>
      <c r="L57" s="33">
        <f>SUM(H57-D57)</f>
        <v>0</v>
      </c>
      <c r="M57" s="33">
        <f>SUM(I57-E57)</f>
        <v>0</v>
      </c>
      <c r="N57" s="33">
        <f>SUM(J57-F57)</f>
        <v>41004.1399999999</v>
      </c>
      <c r="O57" s="34">
        <f t="shared" si="2"/>
        <v>103.53654887534137</v>
      </c>
    </row>
    <row r="58" spans="1:15" s="4" customFormat="1" ht="112.5" customHeight="1" outlineLevel="1">
      <c r="A58" s="27" t="s">
        <v>110</v>
      </c>
      <c r="B58" s="28" t="s">
        <v>111</v>
      </c>
      <c r="C58" s="29">
        <f aca="true" t="shared" si="27" ref="C58:N58">SUM(C59+C63+C67+C71)</f>
        <v>180962.44</v>
      </c>
      <c r="D58" s="29">
        <f t="shared" si="27"/>
        <v>0</v>
      </c>
      <c r="E58" s="29">
        <f t="shared" si="27"/>
        <v>0</v>
      </c>
      <c r="F58" s="29">
        <f t="shared" si="27"/>
        <v>180962.44</v>
      </c>
      <c r="G58" s="29">
        <f t="shared" si="27"/>
        <v>596786.92</v>
      </c>
      <c r="H58" s="29">
        <f t="shared" si="27"/>
        <v>0</v>
      </c>
      <c r="I58" s="29">
        <f t="shared" si="27"/>
        <v>306653.04</v>
      </c>
      <c r="J58" s="29">
        <f t="shared" si="27"/>
        <v>290133.88</v>
      </c>
      <c r="K58" s="29">
        <f t="shared" si="27"/>
        <v>415824.48</v>
      </c>
      <c r="L58" s="29">
        <f t="shared" si="27"/>
        <v>0</v>
      </c>
      <c r="M58" s="29">
        <f t="shared" si="27"/>
        <v>306653.04</v>
      </c>
      <c r="N58" s="29">
        <f t="shared" si="27"/>
        <v>109171.44</v>
      </c>
      <c r="O58" s="30">
        <f t="shared" si="2"/>
        <v>329.7849653220856</v>
      </c>
    </row>
    <row r="59" spans="1:15" s="4" customFormat="1" ht="48" customHeight="1" outlineLevel="1">
      <c r="A59" s="27" t="s">
        <v>112</v>
      </c>
      <c r="B59" s="41" t="s">
        <v>113</v>
      </c>
      <c r="C59" s="29">
        <f>SUM(C60)</f>
        <v>0</v>
      </c>
      <c r="D59" s="29">
        <f aca="true" t="shared" si="28" ref="D59:N59">SUM(D60)</f>
        <v>0</v>
      </c>
      <c r="E59" s="29">
        <f t="shared" si="28"/>
        <v>0</v>
      </c>
      <c r="F59" s="29">
        <f t="shared" si="28"/>
        <v>0</v>
      </c>
      <c r="G59" s="29">
        <f t="shared" si="28"/>
        <v>399600</v>
      </c>
      <c r="H59" s="29">
        <f t="shared" si="28"/>
        <v>0</v>
      </c>
      <c r="I59" s="29">
        <f t="shared" si="28"/>
        <v>306653.04</v>
      </c>
      <c r="J59" s="29">
        <f t="shared" si="28"/>
        <v>92946.96</v>
      </c>
      <c r="K59" s="29">
        <f t="shared" si="28"/>
        <v>399600</v>
      </c>
      <c r="L59" s="29">
        <f t="shared" si="28"/>
        <v>0</v>
      </c>
      <c r="M59" s="29">
        <f t="shared" si="28"/>
        <v>306653.04</v>
      </c>
      <c r="N59" s="29">
        <f t="shared" si="28"/>
        <v>92946.96</v>
      </c>
      <c r="O59" s="30" t="e">
        <f t="shared" si="2"/>
        <v>#DIV/0!</v>
      </c>
    </row>
    <row r="60" spans="1:15" s="4" customFormat="1" ht="51" customHeight="1" outlineLevel="1">
      <c r="A60" s="31" t="s">
        <v>114</v>
      </c>
      <c r="B60" s="35" t="s">
        <v>115</v>
      </c>
      <c r="C60" s="33">
        <f>SUM(C61:C62)</f>
        <v>0</v>
      </c>
      <c r="D60" s="33">
        <f aca="true" t="shared" si="29" ref="D60:N60">SUM(D61:D62)</f>
        <v>0</v>
      </c>
      <c r="E60" s="33">
        <f t="shared" si="29"/>
        <v>0</v>
      </c>
      <c r="F60" s="33">
        <f t="shared" si="29"/>
        <v>0</v>
      </c>
      <c r="G60" s="33">
        <f t="shared" si="29"/>
        <v>399600</v>
      </c>
      <c r="H60" s="33">
        <f t="shared" si="29"/>
        <v>0</v>
      </c>
      <c r="I60" s="33">
        <f t="shared" si="29"/>
        <v>306653.04</v>
      </c>
      <c r="J60" s="33">
        <f t="shared" si="29"/>
        <v>92946.96</v>
      </c>
      <c r="K60" s="33">
        <f t="shared" si="29"/>
        <v>399600</v>
      </c>
      <c r="L60" s="33">
        <f t="shared" si="29"/>
        <v>0</v>
      </c>
      <c r="M60" s="33">
        <f t="shared" si="29"/>
        <v>306653.04</v>
      </c>
      <c r="N60" s="33">
        <f t="shared" si="29"/>
        <v>92946.96</v>
      </c>
      <c r="O60" s="34" t="e">
        <f t="shared" si="2"/>
        <v>#DIV/0!</v>
      </c>
    </row>
    <row r="61" spans="1:15" s="4" customFormat="1" ht="100.5" customHeight="1" outlineLevel="1">
      <c r="A61" s="31" t="s">
        <v>116</v>
      </c>
      <c r="B61" s="35" t="s">
        <v>117</v>
      </c>
      <c r="C61" s="33">
        <f>SUM(D61:F61)</f>
        <v>0</v>
      </c>
      <c r="D61" s="33"/>
      <c r="E61" s="33"/>
      <c r="F61" s="33"/>
      <c r="G61" s="33">
        <f>SUM(H61:J61)</f>
        <v>306653.04</v>
      </c>
      <c r="H61" s="33"/>
      <c r="I61" s="33">
        <v>306653.04</v>
      </c>
      <c r="J61" s="33"/>
      <c r="K61" s="33">
        <f>SUM(L61:N61)</f>
        <v>306653.04</v>
      </c>
      <c r="L61" s="33">
        <f aca="true" t="shared" si="30" ref="L61:N62">SUM(H61-D61)</f>
        <v>0</v>
      </c>
      <c r="M61" s="33">
        <f t="shared" si="30"/>
        <v>306653.04</v>
      </c>
      <c r="N61" s="33">
        <f t="shared" si="30"/>
        <v>0</v>
      </c>
      <c r="O61" s="34" t="e">
        <f t="shared" si="2"/>
        <v>#DIV/0!</v>
      </c>
    </row>
    <row r="62" spans="1:15" s="4" customFormat="1" ht="114.75" customHeight="1" outlineLevel="1">
      <c r="A62" s="31" t="s">
        <v>118</v>
      </c>
      <c r="B62" s="35" t="s">
        <v>119</v>
      </c>
      <c r="C62" s="33">
        <f>SUM(D62:F62)</f>
        <v>0</v>
      </c>
      <c r="D62" s="33"/>
      <c r="E62" s="33"/>
      <c r="F62" s="33"/>
      <c r="G62" s="33">
        <f>SUM(H62:J62)</f>
        <v>92946.96</v>
      </c>
      <c r="H62" s="33"/>
      <c r="I62" s="33"/>
      <c r="J62" s="33">
        <v>92946.96</v>
      </c>
      <c r="K62" s="33">
        <f>SUM(L62:N62)</f>
        <v>92946.96</v>
      </c>
      <c r="L62" s="33">
        <f t="shared" si="30"/>
        <v>0</v>
      </c>
      <c r="M62" s="33">
        <f t="shared" si="30"/>
        <v>0</v>
      </c>
      <c r="N62" s="33">
        <f t="shared" si="30"/>
        <v>92946.96</v>
      </c>
      <c r="O62" s="34" t="e">
        <f t="shared" si="2"/>
        <v>#DIV/0!</v>
      </c>
    </row>
    <row r="63" spans="1:15" s="4" customFormat="1" ht="33.75" customHeight="1" outlineLevel="2">
      <c r="A63" s="27" t="s">
        <v>120</v>
      </c>
      <c r="B63" s="28" t="s">
        <v>121</v>
      </c>
      <c r="C63" s="29">
        <f>SUM(C64)</f>
        <v>149000</v>
      </c>
      <c r="D63" s="29">
        <f aca="true" t="shared" si="31" ref="D63:N63">SUM(D64)</f>
        <v>0</v>
      </c>
      <c r="E63" s="29">
        <f t="shared" si="31"/>
        <v>0</v>
      </c>
      <c r="F63" s="29">
        <f t="shared" si="31"/>
        <v>149000</v>
      </c>
      <c r="G63" s="29">
        <f>SUM(G64)</f>
        <v>99897.29</v>
      </c>
      <c r="H63" s="29">
        <f t="shared" si="31"/>
        <v>0</v>
      </c>
      <c r="I63" s="29">
        <f t="shared" si="31"/>
        <v>0</v>
      </c>
      <c r="J63" s="29">
        <f t="shared" si="31"/>
        <v>99897.29</v>
      </c>
      <c r="K63" s="29">
        <f>SUM(K64)</f>
        <v>-49102.71000000001</v>
      </c>
      <c r="L63" s="29">
        <f t="shared" si="31"/>
        <v>0</v>
      </c>
      <c r="M63" s="29">
        <f t="shared" si="31"/>
        <v>0</v>
      </c>
      <c r="N63" s="29">
        <f t="shared" si="31"/>
        <v>-49102.71000000001</v>
      </c>
      <c r="O63" s="30">
        <f t="shared" si="2"/>
        <v>67.0451610738255</v>
      </c>
    </row>
    <row r="64" spans="1:15" s="4" customFormat="1" ht="47.25" customHeight="1" outlineLevel="4">
      <c r="A64" s="31" t="s">
        <v>122</v>
      </c>
      <c r="B64" s="32" t="s">
        <v>123</v>
      </c>
      <c r="C64" s="33">
        <f>SUM(C65:C66)</f>
        <v>149000</v>
      </c>
      <c r="D64" s="33">
        <f aca="true" t="shared" si="32" ref="D64:N64">SUM(D65:D66)</f>
        <v>0</v>
      </c>
      <c r="E64" s="33">
        <f t="shared" si="32"/>
        <v>0</v>
      </c>
      <c r="F64" s="33">
        <f t="shared" si="32"/>
        <v>149000</v>
      </c>
      <c r="G64" s="33">
        <f t="shared" si="32"/>
        <v>99897.29</v>
      </c>
      <c r="H64" s="33">
        <f t="shared" si="32"/>
        <v>0</v>
      </c>
      <c r="I64" s="33">
        <f t="shared" si="32"/>
        <v>0</v>
      </c>
      <c r="J64" s="33">
        <f t="shared" si="32"/>
        <v>99897.29</v>
      </c>
      <c r="K64" s="33">
        <f t="shared" si="32"/>
        <v>-49102.71000000001</v>
      </c>
      <c r="L64" s="33">
        <f t="shared" si="32"/>
        <v>0</v>
      </c>
      <c r="M64" s="33">
        <f t="shared" si="32"/>
        <v>0</v>
      </c>
      <c r="N64" s="33">
        <f t="shared" si="32"/>
        <v>-49102.71000000001</v>
      </c>
      <c r="O64" s="34">
        <f t="shared" si="2"/>
        <v>67.0451610738255</v>
      </c>
    </row>
    <row r="65" spans="1:15" s="4" customFormat="1" ht="28.5" customHeight="1" outlineLevel="4">
      <c r="A65" s="31" t="s">
        <v>124</v>
      </c>
      <c r="B65" s="35" t="s">
        <v>125</v>
      </c>
      <c r="C65" s="33">
        <f>SUM(D65:F65)</f>
        <v>0</v>
      </c>
      <c r="D65" s="33"/>
      <c r="E65" s="33"/>
      <c r="F65" s="33"/>
      <c r="G65" s="33">
        <f>SUM(H65:J65)</f>
        <v>99897.29</v>
      </c>
      <c r="H65" s="33"/>
      <c r="I65" s="33"/>
      <c r="J65" s="33">
        <v>99897.29</v>
      </c>
      <c r="K65" s="33">
        <f>SUM(L65:N65)</f>
        <v>99897.29</v>
      </c>
      <c r="L65" s="33">
        <f aca="true" t="shared" si="33" ref="L65:N66">SUM(H65-D65)</f>
        <v>0</v>
      </c>
      <c r="M65" s="33">
        <f t="shared" si="33"/>
        <v>0</v>
      </c>
      <c r="N65" s="33">
        <f t="shared" si="33"/>
        <v>99897.29</v>
      </c>
      <c r="O65" s="34" t="e">
        <f>SUM(G65/C65)*100</f>
        <v>#DIV/0!</v>
      </c>
    </row>
    <row r="66" spans="1:15" s="4" customFormat="1" ht="96.75" customHeight="1" outlineLevel="6">
      <c r="A66" s="31" t="s">
        <v>126</v>
      </c>
      <c r="B66" s="32" t="s">
        <v>127</v>
      </c>
      <c r="C66" s="33">
        <f>SUM(D66:F66)</f>
        <v>149000</v>
      </c>
      <c r="D66" s="33"/>
      <c r="E66" s="33"/>
      <c r="F66" s="33">
        <v>149000</v>
      </c>
      <c r="G66" s="33">
        <f>SUM(H66:J66)</f>
        <v>0</v>
      </c>
      <c r="H66" s="33"/>
      <c r="I66" s="33"/>
      <c r="J66" s="33"/>
      <c r="K66" s="33">
        <f>SUM(L66:N66)</f>
        <v>-149000</v>
      </c>
      <c r="L66" s="33">
        <f t="shared" si="33"/>
        <v>0</v>
      </c>
      <c r="M66" s="33">
        <f t="shared" si="33"/>
        <v>0</v>
      </c>
      <c r="N66" s="33">
        <f t="shared" si="33"/>
        <v>-149000</v>
      </c>
      <c r="O66" s="34">
        <f t="shared" si="2"/>
        <v>0</v>
      </c>
    </row>
    <row r="67" spans="1:15" s="4" customFormat="1" ht="34.5" customHeight="1" outlineLevel="6">
      <c r="A67" s="27" t="s">
        <v>128</v>
      </c>
      <c r="B67" s="41" t="s">
        <v>129</v>
      </c>
      <c r="C67" s="29">
        <f>SUM(C68)</f>
        <v>31962.44</v>
      </c>
      <c r="D67" s="29">
        <f aca="true" t="shared" si="34" ref="D67:N67">SUM(D68)</f>
        <v>0</v>
      </c>
      <c r="E67" s="29">
        <f t="shared" si="34"/>
        <v>0</v>
      </c>
      <c r="F67" s="29">
        <f t="shared" si="34"/>
        <v>31962.44</v>
      </c>
      <c r="G67" s="29">
        <f t="shared" si="34"/>
        <v>30000</v>
      </c>
      <c r="H67" s="29">
        <f t="shared" si="34"/>
        <v>0</v>
      </c>
      <c r="I67" s="29">
        <f t="shared" si="34"/>
        <v>0</v>
      </c>
      <c r="J67" s="29">
        <f t="shared" si="34"/>
        <v>30000</v>
      </c>
      <c r="K67" s="29">
        <f t="shared" si="34"/>
        <v>-1962.4399999999987</v>
      </c>
      <c r="L67" s="29">
        <f t="shared" si="34"/>
        <v>0</v>
      </c>
      <c r="M67" s="29">
        <f t="shared" si="34"/>
        <v>0</v>
      </c>
      <c r="N67" s="29">
        <f t="shared" si="34"/>
        <v>-1962.4399999999987</v>
      </c>
      <c r="O67" s="30">
        <f t="shared" si="2"/>
        <v>93.86016837262737</v>
      </c>
    </row>
    <row r="68" spans="1:15" s="4" customFormat="1" ht="36.75" customHeight="1" outlineLevel="6">
      <c r="A68" s="31" t="s">
        <v>130</v>
      </c>
      <c r="B68" s="35" t="s">
        <v>131</v>
      </c>
      <c r="C68" s="33">
        <f>SUM(C69:C70)</f>
        <v>31962.44</v>
      </c>
      <c r="D68" s="33">
        <f aca="true" t="shared" si="35" ref="D68:N68">SUM(D69:D70)</f>
        <v>0</v>
      </c>
      <c r="E68" s="33">
        <f t="shared" si="35"/>
        <v>0</v>
      </c>
      <c r="F68" s="33">
        <f t="shared" si="35"/>
        <v>31962.44</v>
      </c>
      <c r="G68" s="33">
        <f t="shared" si="35"/>
        <v>30000</v>
      </c>
      <c r="H68" s="33">
        <f t="shared" si="35"/>
        <v>0</v>
      </c>
      <c r="I68" s="33">
        <f t="shared" si="35"/>
        <v>0</v>
      </c>
      <c r="J68" s="33">
        <f t="shared" si="35"/>
        <v>30000</v>
      </c>
      <c r="K68" s="33">
        <f t="shared" si="35"/>
        <v>-1962.4399999999987</v>
      </c>
      <c r="L68" s="33">
        <f t="shared" si="35"/>
        <v>0</v>
      </c>
      <c r="M68" s="33">
        <f t="shared" si="35"/>
        <v>0</v>
      </c>
      <c r="N68" s="33">
        <f t="shared" si="35"/>
        <v>-1962.4399999999987</v>
      </c>
      <c r="O68" s="34">
        <f t="shared" si="2"/>
        <v>93.86016837262737</v>
      </c>
    </row>
    <row r="69" spans="1:15" s="4" customFormat="1" ht="24.75" customHeight="1" outlineLevel="6">
      <c r="A69" s="31" t="s">
        <v>132</v>
      </c>
      <c r="B69" s="35" t="s">
        <v>133</v>
      </c>
      <c r="C69" s="33">
        <f>SUM(D69:F69)</f>
        <v>0</v>
      </c>
      <c r="D69" s="33"/>
      <c r="E69" s="33"/>
      <c r="F69" s="33"/>
      <c r="G69" s="33">
        <f>SUM(H69:J69)</f>
        <v>30000</v>
      </c>
      <c r="H69" s="33"/>
      <c r="I69" s="33"/>
      <c r="J69" s="33">
        <v>30000</v>
      </c>
      <c r="K69" s="33">
        <f>SUM(L69:N69)</f>
        <v>30000</v>
      </c>
      <c r="L69" s="33">
        <f aca="true" t="shared" si="36" ref="L69:N70">SUM(H69-D69)</f>
        <v>0</v>
      </c>
      <c r="M69" s="33">
        <f t="shared" si="36"/>
        <v>0</v>
      </c>
      <c r="N69" s="33">
        <f t="shared" si="36"/>
        <v>30000</v>
      </c>
      <c r="O69" s="34" t="e">
        <f t="shared" si="2"/>
        <v>#DIV/0!</v>
      </c>
    </row>
    <row r="70" spans="1:15" s="4" customFormat="1" ht="87" customHeight="1" outlineLevel="6">
      <c r="A70" s="31" t="s">
        <v>134</v>
      </c>
      <c r="B70" s="35" t="s">
        <v>135</v>
      </c>
      <c r="C70" s="33">
        <f>SUM(D70:F70)</f>
        <v>31962.44</v>
      </c>
      <c r="D70" s="33"/>
      <c r="E70" s="33"/>
      <c r="F70" s="33">
        <v>31962.44</v>
      </c>
      <c r="G70" s="33">
        <f>SUM(H70:J70)</f>
        <v>0</v>
      </c>
      <c r="H70" s="33"/>
      <c r="I70" s="33"/>
      <c r="J70" s="33"/>
      <c r="K70" s="33">
        <f>SUM(L70:N70)</f>
        <v>-31962.44</v>
      </c>
      <c r="L70" s="33">
        <f t="shared" si="36"/>
        <v>0</v>
      </c>
      <c r="M70" s="33">
        <f t="shared" si="36"/>
        <v>0</v>
      </c>
      <c r="N70" s="33">
        <f t="shared" si="36"/>
        <v>-31962.44</v>
      </c>
      <c r="O70" s="34">
        <f t="shared" si="2"/>
        <v>0</v>
      </c>
    </row>
    <row r="71" spans="1:15" s="4" customFormat="1" ht="36.75" customHeight="1" outlineLevel="6">
      <c r="A71" s="27" t="s">
        <v>136</v>
      </c>
      <c r="B71" s="41" t="s">
        <v>137</v>
      </c>
      <c r="C71" s="29">
        <f>SUM(C72)</f>
        <v>0</v>
      </c>
      <c r="D71" s="29">
        <f aca="true" t="shared" si="37" ref="D71:N71">SUM(D72)</f>
        <v>0</v>
      </c>
      <c r="E71" s="29">
        <f t="shared" si="37"/>
        <v>0</v>
      </c>
      <c r="F71" s="29">
        <f t="shared" si="37"/>
        <v>0</v>
      </c>
      <c r="G71" s="29">
        <f t="shared" si="37"/>
        <v>67289.63</v>
      </c>
      <c r="H71" s="29">
        <f t="shared" si="37"/>
        <v>0</v>
      </c>
      <c r="I71" s="29">
        <f t="shared" si="37"/>
        <v>0</v>
      </c>
      <c r="J71" s="29">
        <f t="shared" si="37"/>
        <v>67289.63</v>
      </c>
      <c r="K71" s="29">
        <f t="shared" si="37"/>
        <v>67289.63</v>
      </c>
      <c r="L71" s="29">
        <f t="shared" si="37"/>
        <v>0</v>
      </c>
      <c r="M71" s="29">
        <f t="shared" si="37"/>
        <v>0</v>
      </c>
      <c r="N71" s="29">
        <f t="shared" si="37"/>
        <v>67289.63</v>
      </c>
      <c r="O71" s="30" t="e">
        <f t="shared" si="2"/>
        <v>#DIV/0!</v>
      </c>
    </row>
    <row r="72" spans="1:15" s="4" customFormat="1" ht="36" customHeight="1" outlineLevel="6">
      <c r="A72" s="31" t="s">
        <v>138</v>
      </c>
      <c r="B72" s="35" t="s">
        <v>139</v>
      </c>
      <c r="C72" s="33">
        <f>SUM(C73:C74)</f>
        <v>0</v>
      </c>
      <c r="D72" s="33">
        <f aca="true" t="shared" si="38" ref="D72:N72">SUM(D73:D74)</f>
        <v>0</v>
      </c>
      <c r="E72" s="33">
        <f t="shared" si="38"/>
        <v>0</v>
      </c>
      <c r="F72" s="33">
        <f t="shared" si="38"/>
        <v>0</v>
      </c>
      <c r="G72" s="33">
        <f t="shared" si="38"/>
        <v>67289.63</v>
      </c>
      <c r="H72" s="33">
        <f t="shared" si="38"/>
        <v>0</v>
      </c>
      <c r="I72" s="33">
        <f t="shared" si="38"/>
        <v>0</v>
      </c>
      <c r="J72" s="33">
        <f t="shared" si="38"/>
        <v>67289.63</v>
      </c>
      <c r="K72" s="33">
        <f t="shared" si="38"/>
        <v>67289.63</v>
      </c>
      <c r="L72" s="33">
        <f t="shared" si="38"/>
        <v>0</v>
      </c>
      <c r="M72" s="33">
        <f t="shared" si="38"/>
        <v>0</v>
      </c>
      <c r="N72" s="33">
        <f t="shared" si="38"/>
        <v>67289.63</v>
      </c>
      <c r="O72" s="34" t="e">
        <f t="shared" si="2"/>
        <v>#DIV/0!</v>
      </c>
    </row>
    <row r="73" spans="1:15" s="4" customFormat="1" ht="36.75" customHeight="1" outlineLevel="6">
      <c r="A73" s="31" t="s">
        <v>140</v>
      </c>
      <c r="B73" s="35" t="s">
        <v>141</v>
      </c>
      <c r="C73" s="33">
        <f>SUM(D73:F73)</f>
        <v>0</v>
      </c>
      <c r="D73" s="33"/>
      <c r="E73" s="33"/>
      <c r="F73" s="33"/>
      <c r="G73" s="33">
        <f>SUM(H73:J73)</f>
        <v>11409.49</v>
      </c>
      <c r="H73" s="33"/>
      <c r="I73" s="33"/>
      <c r="J73" s="33">
        <v>11409.49</v>
      </c>
      <c r="K73" s="33">
        <f>SUM(L73:N73)</f>
        <v>11409.49</v>
      </c>
      <c r="L73" s="33">
        <f aca="true" t="shared" si="39" ref="L73:N74">SUM(H73-D73)</f>
        <v>0</v>
      </c>
      <c r="M73" s="33">
        <f t="shared" si="39"/>
        <v>0</v>
      </c>
      <c r="N73" s="33">
        <f t="shared" si="39"/>
        <v>11409.49</v>
      </c>
      <c r="O73" s="34" t="e">
        <f t="shared" si="2"/>
        <v>#DIV/0!</v>
      </c>
    </row>
    <row r="74" spans="1:15" s="4" customFormat="1" ht="51" customHeight="1" outlineLevel="6">
      <c r="A74" s="31" t="s">
        <v>142</v>
      </c>
      <c r="B74" s="35" t="s">
        <v>143</v>
      </c>
      <c r="C74" s="33">
        <f>SUM(D74:F74)</f>
        <v>0</v>
      </c>
      <c r="D74" s="33"/>
      <c r="E74" s="33"/>
      <c r="F74" s="33"/>
      <c r="G74" s="33">
        <f>SUM(H74:J74)</f>
        <v>55880.14</v>
      </c>
      <c r="H74" s="33"/>
      <c r="I74" s="33"/>
      <c r="J74" s="33">
        <v>55880.14</v>
      </c>
      <c r="K74" s="33">
        <f>SUM(L74:N74)</f>
        <v>55880.14</v>
      </c>
      <c r="L74" s="33">
        <f t="shared" si="39"/>
        <v>0</v>
      </c>
      <c r="M74" s="33">
        <f t="shared" si="39"/>
        <v>0</v>
      </c>
      <c r="N74" s="33">
        <f t="shared" si="39"/>
        <v>55880.14</v>
      </c>
      <c r="O74" s="34" t="e">
        <f t="shared" si="2"/>
        <v>#DIV/0!</v>
      </c>
    </row>
    <row r="75" spans="1:15" s="4" customFormat="1" ht="51" customHeight="1" outlineLevel="6">
      <c r="A75" s="27" t="s">
        <v>144</v>
      </c>
      <c r="B75" s="41" t="s">
        <v>145</v>
      </c>
      <c r="C75" s="29">
        <f>SUM(C76)</f>
        <v>0</v>
      </c>
      <c r="D75" s="29">
        <f aca="true" t="shared" si="40" ref="D75:O76">SUM(D76)</f>
        <v>0</v>
      </c>
      <c r="E75" s="29">
        <f t="shared" si="40"/>
        <v>0</v>
      </c>
      <c r="F75" s="29">
        <f t="shared" si="40"/>
        <v>0</v>
      </c>
      <c r="G75" s="29">
        <f t="shared" si="40"/>
        <v>3600</v>
      </c>
      <c r="H75" s="29">
        <f t="shared" si="40"/>
        <v>0</v>
      </c>
      <c r="I75" s="29">
        <f t="shared" si="40"/>
        <v>0</v>
      </c>
      <c r="J75" s="29">
        <f t="shared" si="40"/>
        <v>3600</v>
      </c>
      <c r="K75" s="29">
        <f t="shared" si="40"/>
        <v>3600</v>
      </c>
      <c r="L75" s="29">
        <f t="shared" si="40"/>
        <v>0</v>
      </c>
      <c r="M75" s="29">
        <f t="shared" si="40"/>
        <v>0</v>
      </c>
      <c r="N75" s="29">
        <f t="shared" si="40"/>
        <v>3600</v>
      </c>
      <c r="O75" s="29" t="e">
        <f t="shared" si="40"/>
        <v>#DIV/0!</v>
      </c>
    </row>
    <row r="76" spans="1:15" s="4" customFormat="1" ht="51" customHeight="1" outlineLevel="6">
      <c r="A76" s="27" t="s">
        <v>146</v>
      </c>
      <c r="B76" s="41" t="s">
        <v>147</v>
      </c>
      <c r="C76" s="29">
        <f>SUM(C77)</f>
        <v>0</v>
      </c>
      <c r="D76" s="29">
        <f t="shared" si="40"/>
        <v>0</v>
      </c>
      <c r="E76" s="29">
        <f t="shared" si="40"/>
        <v>0</v>
      </c>
      <c r="F76" s="29">
        <f t="shared" si="40"/>
        <v>0</v>
      </c>
      <c r="G76" s="29">
        <f t="shared" si="40"/>
        <v>3600</v>
      </c>
      <c r="H76" s="29">
        <f t="shared" si="40"/>
        <v>0</v>
      </c>
      <c r="I76" s="29">
        <f t="shared" si="40"/>
        <v>0</v>
      </c>
      <c r="J76" s="29">
        <f t="shared" si="40"/>
        <v>3600</v>
      </c>
      <c r="K76" s="29">
        <f t="shared" si="40"/>
        <v>3600</v>
      </c>
      <c r="L76" s="29">
        <f t="shared" si="40"/>
        <v>0</v>
      </c>
      <c r="M76" s="29">
        <f t="shared" si="40"/>
        <v>0</v>
      </c>
      <c r="N76" s="29">
        <f t="shared" si="40"/>
        <v>3600</v>
      </c>
      <c r="O76" s="30" t="e">
        <f t="shared" si="2"/>
        <v>#DIV/0!</v>
      </c>
    </row>
    <row r="77" spans="1:15" s="4" customFormat="1" ht="47.25" customHeight="1" outlineLevel="6">
      <c r="A77" s="31" t="s">
        <v>148</v>
      </c>
      <c r="B77" s="35" t="s">
        <v>149</v>
      </c>
      <c r="C77" s="33">
        <f>SUM(C78)</f>
        <v>0</v>
      </c>
      <c r="D77" s="33">
        <f aca="true" t="shared" si="41" ref="D77:N77">SUM(D78)</f>
        <v>0</v>
      </c>
      <c r="E77" s="33">
        <f t="shared" si="41"/>
        <v>0</v>
      </c>
      <c r="F77" s="33">
        <f t="shared" si="41"/>
        <v>0</v>
      </c>
      <c r="G77" s="33">
        <f t="shared" si="41"/>
        <v>3600</v>
      </c>
      <c r="H77" s="33">
        <f t="shared" si="41"/>
        <v>0</v>
      </c>
      <c r="I77" s="33">
        <f t="shared" si="41"/>
        <v>0</v>
      </c>
      <c r="J77" s="33">
        <f t="shared" si="41"/>
        <v>3600</v>
      </c>
      <c r="K77" s="33">
        <f t="shared" si="41"/>
        <v>3600</v>
      </c>
      <c r="L77" s="33">
        <f t="shared" si="41"/>
        <v>0</v>
      </c>
      <c r="M77" s="33">
        <f t="shared" si="41"/>
        <v>0</v>
      </c>
      <c r="N77" s="33">
        <f t="shared" si="41"/>
        <v>3600</v>
      </c>
      <c r="O77" s="34" t="e">
        <f t="shared" si="2"/>
        <v>#DIV/0!</v>
      </c>
    </row>
    <row r="78" spans="1:15" s="4" customFormat="1" ht="66.75" customHeight="1" outlineLevel="6">
      <c r="A78" s="31" t="s">
        <v>150</v>
      </c>
      <c r="B78" s="35" t="s">
        <v>151</v>
      </c>
      <c r="C78" s="33">
        <f>SUM(D78:F78)</f>
        <v>0</v>
      </c>
      <c r="D78" s="33"/>
      <c r="E78" s="33"/>
      <c r="F78" s="33"/>
      <c r="G78" s="33">
        <f>SUM(H78:J78)</f>
        <v>3600</v>
      </c>
      <c r="H78" s="33"/>
      <c r="I78" s="33"/>
      <c r="J78" s="33">
        <v>3600</v>
      </c>
      <c r="K78" s="33">
        <f>SUM(L78:N78)</f>
        <v>3600</v>
      </c>
      <c r="L78" s="33">
        <f>SUM(H78-D78)</f>
        <v>0</v>
      </c>
      <c r="M78" s="33">
        <f>SUM(I78-E78)</f>
        <v>0</v>
      </c>
      <c r="N78" s="33">
        <f>SUM(J78-F78)</f>
        <v>3600</v>
      </c>
      <c r="O78" s="34" t="e">
        <f t="shared" si="2"/>
        <v>#DIV/0!</v>
      </c>
    </row>
    <row r="79" spans="1:15" s="4" customFormat="1" ht="66.75" customHeight="1" outlineLevel="6">
      <c r="A79" s="27" t="s">
        <v>152</v>
      </c>
      <c r="B79" s="41" t="s">
        <v>153</v>
      </c>
      <c r="C79" s="29">
        <f>SUM(C80+C83)</f>
        <v>0</v>
      </c>
      <c r="D79" s="29">
        <f aca="true" t="shared" si="42" ref="D79:N79">SUM(D80+D83)</f>
        <v>0</v>
      </c>
      <c r="E79" s="29">
        <f t="shared" si="42"/>
        <v>0</v>
      </c>
      <c r="F79" s="29">
        <f t="shared" si="42"/>
        <v>0</v>
      </c>
      <c r="G79" s="29">
        <f t="shared" si="42"/>
        <v>35129.94</v>
      </c>
      <c r="H79" s="29">
        <f t="shared" si="42"/>
        <v>0</v>
      </c>
      <c r="I79" s="29">
        <f t="shared" si="42"/>
        <v>0</v>
      </c>
      <c r="J79" s="29">
        <f t="shared" si="42"/>
        <v>35129.94</v>
      </c>
      <c r="K79" s="29">
        <f t="shared" si="42"/>
        <v>35129.94</v>
      </c>
      <c r="L79" s="29">
        <f t="shared" si="42"/>
        <v>0</v>
      </c>
      <c r="M79" s="29">
        <f t="shared" si="42"/>
        <v>0</v>
      </c>
      <c r="N79" s="29">
        <f t="shared" si="42"/>
        <v>35129.94</v>
      </c>
      <c r="O79" s="30" t="e">
        <f t="shared" si="2"/>
        <v>#DIV/0!</v>
      </c>
    </row>
    <row r="80" spans="1:15" s="4" customFormat="1" ht="36.75" customHeight="1" outlineLevel="6">
      <c r="A80" s="27" t="s">
        <v>154</v>
      </c>
      <c r="B80" s="41" t="s">
        <v>155</v>
      </c>
      <c r="C80" s="29">
        <f>SUM(C81)</f>
        <v>0</v>
      </c>
      <c r="D80" s="29">
        <f aca="true" t="shared" si="43" ref="D80:N81">SUM(D81)</f>
        <v>0</v>
      </c>
      <c r="E80" s="29">
        <f t="shared" si="43"/>
        <v>0</v>
      </c>
      <c r="F80" s="29">
        <f t="shared" si="43"/>
        <v>0</v>
      </c>
      <c r="G80" s="29">
        <f t="shared" si="43"/>
        <v>26729.94</v>
      </c>
      <c r="H80" s="29">
        <f t="shared" si="43"/>
        <v>0</v>
      </c>
      <c r="I80" s="29">
        <f t="shared" si="43"/>
        <v>0</v>
      </c>
      <c r="J80" s="29">
        <f t="shared" si="43"/>
        <v>26729.94</v>
      </c>
      <c r="K80" s="29">
        <f t="shared" si="43"/>
        <v>26729.94</v>
      </c>
      <c r="L80" s="29">
        <f t="shared" si="43"/>
        <v>0</v>
      </c>
      <c r="M80" s="29">
        <f t="shared" si="43"/>
        <v>0</v>
      </c>
      <c r="N80" s="29">
        <f t="shared" si="43"/>
        <v>26729.94</v>
      </c>
      <c r="O80" s="30" t="e">
        <f t="shared" si="2"/>
        <v>#DIV/0!</v>
      </c>
    </row>
    <row r="81" spans="1:15" s="4" customFormat="1" ht="49.5" customHeight="1" outlineLevel="6">
      <c r="A81" s="31" t="s">
        <v>156</v>
      </c>
      <c r="B81" s="35" t="s">
        <v>157</v>
      </c>
      <c r="C81" s="33">
        <f>SUM(C82)</f>
        <v>0</v>
      </c>
      <c r="D81" s="33">
        <f t="shared" si="43"/>
        <v>0</v>
      </c>
      <c r="E81" s="33">
        <f t="shared" si="43"/>
        <v>0</v>
      </c>
      <c r="F81" s="33">
        <f t="shared" si="43"/>
        <v>0</v>
      </c>
      <c r="G81" s="33">
        <f t="shared" si="43"/>
        <v>26729.94</v>
      </c>
      <c r="H81" s="33">
        <f t="shared" si="43"/>
        <v>0</v>
      </c>
      <c r="I81" s="33">
        <f t="shared" si="43"/>
        <v>0</v>
      </c>
      <c r="J81" s="33">
        <f t="shared" si="43"/>
        <v>26729.94</v>
      </c>
      <c r="K81" s="33">
        <f t="shared" si="43"/>
        <v>26729.94</v>
      </c>
      <c r="L81" s="33">
        <f t="shared" si="43"/>
        <v>0</v>
      </c>
      <c r="M81" s="33">
        <f t="shared" si="43"/>
        <v>0</v>
      </c>
      <c r="N81" s="33">
        <f t="shared" si="43"/>
        <v>26729.94</v>
      </c>
      <c r="O81" s="34" t="e">
        <f t="shared" si="2"/>
        <v>#DIV/0!</v>
      </c>
    </row>
    <row r="82" spans="1:15" s="4" customFormat="1" ht="35.25" customHeight="1" outlineLevel="6">
      <c r="A82" s="31" t="s">
        <v>158</v>
      </c>
      <c r="B82" s="35" t="s">
        <v>159</v>
      </c>
      <c r="C82" s="33">
        <f>SUM(D82:F82)</f>
        <v>0</v>
      </c>
      <c r="D82" s="33"/>
      <c r="E82" s="33"/>
      <c r="F82" s="33"/>
      <c r="G82" s="33">
        <f>SUM(H82:J82)</f>
        <v>26729.94</v>
      </c>
      <c r="H82" s="33"/>
      <c r="I82" s="33"/>
      <c r="J82" s="33">
        <v>26729.94</v>
      </c>
      <c r="K82" s="33">
        <f>SUM(L82:N82)</f>
        <v>26729.94</v>
      </c>
      <c r="L82" s="33">
        <f>SUM(H82-D82)</f>
        <v>0</v>
      </c>
      <c r="M82" s="33">
        <f>SUM(I82-E82)</f>
        <v>0</v>
      </c>
      <c r="N82" s="33">
        <f>SUM(J82-F82)</f>
        <v>26729.94</v>
      </c>
      <c r="O82" s="34" t="e">
        <f t="shared" si="2"/>
        <v>#DIV/0!</v>
      </c>
    </row>
    <row r="83" spans="1:15" s="4" customFormat="1" ht="50.25" customHeight="1" outlineLevel="6">
      <c r="A83" s="27" t="s">
        <v>160</v>
      </c>
      <c r="B83" s="41" t="s">
        <v>161</v>
      </c>
      <c r="C83" s="29">
        <f>SUM(C84)</f>
        <v>0</v>
      </c>
      <c r="D83" s="29">
        <f aca="true" t="shared" si="44" ref="D83:N84">SUM(D84)</f>
        <v>0</v>
      </c>
      <c r="E83" s="29">
        <f t="shared" si="44"/>
        <v>0</v>
      </c>
      <c r="F83" s="29">
        <f t="shared" si="44"/>
        <v>0</v>
      </c>
      <c r="G83" s="29">
        <f t="shared" si="44"/>
        <v>8400</v>
      </c>
      <c r="H83" s="29">
        <f t="shared" si="44"/>
        <v>0</v>
      </c>
      <c r="I83" s="29">
        <f t="shared" si="44"/>
        <v>0</v>
      </c>
      <c r="J83" s="29">
        <f t="shared" si="44"/>
        <v>8400</v>
      </c>
      <c r="K83" s="29">
        <f t="shared" si="44"/>
        <v>8400</v>
      </c>
      <c r="L83" s="29">
        <f t="shared" si="44"/>
        <v>0</v>
      </c>
      <c r="M83" s="29">
        <f t="shared" si="44"/>
        <v>0</v>
      </c>
      <c r="N83" s="29">
        <f t="shared" si="44"/>
        <v>8400</v>
      </c>
      <c r="O83" s="30" t="e">
        <f t="shared" si="2"/>
        <v>#DIV/0!</v>
      </c>
    </row>
    <row r="84" spans="1:15" s="4" customFormat="1" ht="49.5" customHeight="1" outlineLevel="6">
      <c r="A84" s="31" t="s">
        <v>162</v>
      </c>
      <c r="B84" s="35" t="s">
        <v>163</v>
      </c>
      <c r="C84" s="33">
        <f>SUM(C85)</f>
        <v>0</v>
      </c>
      <c r="D84" s="33">
        <f t="shared" si="44"/>
        <v>0</v>
      </c>
      <c r="E84" s="33">
        <f t="shared" si="44"/>
        <v>0</v>
      </c>
      <c r="F84" s="33">
        <f t="shared" si="44"/>
        <v>0</v>
      </c>
      <c r="G84" s="33">
        <f t="shared" si="44"/>
        <v>8400</v>
      </c>
      <c r="H84" s="33">
        <f t="shared" si="44"/>
        <v>0</v>
      </c>
      <c r="I84" s="33">
        <f t="shared" si="44"/>
        <v>0</v>
      </c>
      <c r="J84" s="33">
        <f t="shared" si="44"/>
        <v>8400</v>
      </c>
      <c r="K84" s="33">
        <f t="shared" si="44"/>
        <v>8400</v>
      </c>
      <c r="L84" s="33">
        <f t="shared" si="44"/>
        <v>0</v>
      </c>
      <c r="M84" s="33">
        <f t="shared" si="44"/>
        <v>0</v>
      </c>
      <c r="N84" s="33">
        <f t="shared" si="44"/>
        <v>8400</v>
      </c>
      <c r="O84" s="34" t="e">
        <f t="shared" si="2"/>
        <v>#DIV/0!</v>
      </c>
    </row>
    <row r="85" spans="1:15" s="4" customFormat="1" ht="36" customHeight="1" outlineLevel="6">
      <c r="A85" s="31" t="s">
        <v>164</v>
      </c>
      <c r="B85" s="35" t="s">
        <v>165</v>
      </c>
      <c r="C85" s="33">
        <f>SUM(D85:F85)</f>
        <v>0</v>
      </c>
      <c r="D85" s="33"/>
      <c r="E85" s="33"/>
      <c r="F85" s="33"/>
      <c r="G85" s="33">
        <f>SUM(H85:J85)</f>
        <v>8400</v>
      </c>
      <c r="H85" s="33"/>
      <c r="I85" s="33"/>
      <c r="J85" s="33">
        <v>8400</v>
      </c>
      <c r="K85" s="33">
        <f>SUM(L85:N85)</f>
        <v>8400</v>
      </c>
      <c r="L85" s="33">
        <f>SUM(H85-D85)</f>
        <v>0</v>
      </c>
      <c r="M85" s="33">
        <f>SUM(I85-E85)</f>
        <v>0</v>
      </c>
      <c r="N85" s="33">
        <f>SUM(J85-F85)</f>
        <v>8400</v>
      </c>
      <c r="O85" s="34" t="e">
        <f t="shared" si="2"/>
        <v>#DIV/0!</v>
      </c>
    </row>
    <row r="86" spans="1:15" s="4" customFormat="1" ht="66" customHeight="1" outlineLevel="1">
      <c r="A86" s="27" t="s">
        <v>166</v>
      </c>
      <c r="B86" s="28" t="s">
        <v>167</v>
      </c>
      <c r="C86" s="29">
        <f>SUM(C87)</f>
        <v>1013820.75</v>
      </c>
      <c r="D86" s="29">
        <f aca="true" t="shared" si="45" ref="D86:N87">SUM(D87)</f>
        <v>0</v>
      </c>
      <c r="E86" s="29">
        <f t="shared" si="45"/>
        <v>0</v>
      </c>
      <c r="F86" s="29">
        <f t="shared" si="45"/>
        <v>1013820.75</v>
      </c>
      <c r="G86" s="29">
        <f>SUM(G87)</f>
        <v>1168576.9</v>
      </c>
      <c r="H86" s="29">
        <f t="shared" si="45"/>
        <v>0</v>
      </c>
      <c r="I86" s="29">
        <f t="shared" si="45"/>
        <v>0</v>
      </c>
      <c r="J86" s="29">
        <f t="shared" si="45"/>
        <v>1168576.9</v>
      </c>
      <c r="K86" s="29">
        <f>SUM(K87)</f>
        <v>154756.15</v>
      </c>
      <c r="L86" s="29">
        <f t="shared" si="45"/>
        <v>0</v>
      </c>
      <c r="M86" s="29">
        <f t="shared" si="45"/>
        <v>0</v>
      </c>
      <c r="N86" s="29">
        <f t="shared" si="45"/>
        <v>154756.15</v>
      </c>
      <c r="O86" s="30">
        <f t="shared" si="2"/>
        <v>115.26464614183523</v>
      </c>
    </row>
    <row r="87" spans="1:15" s="4" customFormat="1" ht="64.5" customHeight="1" outlineLevel="2">
      <c r="A87" s="27" t="s">
        <v>168</v>
      </c>
      <c r="B87" s="28" t="s">
        <v>169</v>
      </c>
      <c r="C87" s="29">
        <f>SUM(C88)</f>
        <v>1013820.75</v>
      </c>
      <c r="D87" s="29">
        <f t="shared" si="45"/>
        <v>0</v>
      </c>
      <c r="E87" s="29">
        <f t="shared" si="45"/>
        <v>0</v>
      </c>
      <c r="F87" s="29">
        <f t="shared" si="45"/>
        <v>1013820.75</v>
      </c>
      <c r="G87" s="29">
        <f>SUM(G88)</f>
        <v>1168576.9</v>
      </c>
      <c r="H87" s="29">
        <f t="shared" si="45"/>
        <v>0</v>
      </c>
      <c r="I87" s="29">
        <f t="shared" si="45"/>
        <v>0</v>
      </c>
      <c r="J87" s="29">
        <f t="shared" si="45"/>
        <v>1168576.9</v>
      </c>
      <c r="K87" s="29">
        <f>SUM(K88)</f>
        <v>154756.15</v>
      </c>
      <c r="L87" s="29">
        <f t="shared" si="45"/>
        <v>0</v>
      </c>
      <c r="M87" s="29">
        <f t="shared" si="45"/>
        <v>0</v>
      </c>
      <c r="N87" s="29">
        <f t="shared" si="45"/>
        <v>154756.15</v>
      </c>
      <c r="O87" s="30">
        <f t="shared" si="2"/>
        <v>115.26464614183523</v>
      </c>
    </row>
    <row r="88" spans="1:15" s="4" customFormat="1" ht="64.5" customHeight="1" outlineLevel="4">
      <c r="A88" s="31" t="s">
        <v>170</v>
      </c>
      <c r="B88" s="32" t="s">
        <v>171</v>
      </c>
      <c r="C88" s="33">
        <f aca="true" t="shared" si="46" ref="C88:N88">SUM(C89:C90)</f>
        <v>1013820.75</v>
      </c>
      <c r="D88" s="33">
        <f t="shared" si="46"/>
        <v>0</v>
      </c>
      <c r="E88" s="33">
        <f t="shared" si="46"/>
        <v>0</v>
      </c>
      <c r="F88" s="33">
        <f t="shared" si="46"/>
        <v>1013820.75</v>
      </c>
      <c r="G88" s="33">
        <f t="shared" si="46"/>
        <v>1168576.9</v>
      </c>
      <c r="H88" s="33">
        <f t="shared" si="46"/>
        <v>0</v>
      </c>
      <c r="I88" s="33">
        <f t="shared" si="46"/>
        <v>0</v>
      </c>
      <c r="J88" s="33">
        <f t="shared" si="46"/>
        <v>1168576.9</v>
      </c>
      <c r="K88" s="33">
        <f t="shared" si="46"/>
        <v>154756.15</v>
      </c>
      <c r="L88" s="33">
        <f t="shared" si="46"/>
        <v>0</v>
      </c>
      <c r="M88" s="33">
        <f t="shared" si="46"/>
        <v>0</v>
      </c>
      <c r="N88" s="33">
        <f t="shared" si="46"/>
        <v>154756.15</v>
      </c>
      <c r="O88" s="34">
        <f t="shared" si="2"/>
        <v>115.26464614183523</v>
      </c>
    </row>
    <row r="89" spans="1:15" s="4" customFormat="1" ht="50.25" customHeight="1" outlineLevel="6">
      <c r="A89" s="31" t="s">
        <v>172</v>
      </c>
      <c r="B89" s="32" t="s">
        <v>173</v>
      </c>
      <c r="C89" s="33">
        <f>SUM(D89:F89)</f>
        <v>940000</v>
      </c>
      <c r="D89" s="33"/>
      <c r="E89" s="33"/>
      <c r="F89" s="33">
        <v>940000</v>
      </c>
      <c r="G89" s="33">
        <f>SUM(H89:J89)</f>
        <v>1060000</v>
      </c>
      <c r="H89" s="33"/>
      <c r="I89" s="33"/>
      <c r="J89" s="33">
        <v>1060000</v>
      </c>
      <c r="K89" s="33">
        <f>SUM(L89:N89)</f>
        <v>120000</v>
      </c>
      <c r="L89" s="33">
        <f aca="true" t="shared" si="47" ref="L89:N90">SUM(H89-D89)</f>
        <v>0</v>
      </c>
      <c r="M89" s="33">
        <f t="shared" si="47"/>
        <v>0</v>
      </c>
      <c r="N89" s="33">
        <f t="shared" si="47"/>
        <v>120000</v>
      </c>
      <c r="O89" s="34">
        <f t="shared" si="2"/>
        <v>112.7659574468085</v>
      </c>
    </row>
    <row r="90" spans="1:15" s="4" customFormat="1" ht="114" customHeight="1" outlineLevel="6">
      <c r="A90" s="31" t="s">
        <v>174</v>
      </c>
      <c r="B90" s="32" t="s">
        <v>175</v>
      </c>
      <c r="C90" s="33">
        <f>SUM(D90:F90)</f>
        <v>73820.75</v>
      </c>
      <c r="D90" s="33"/>
      <c r="E90" s="33"/>
      <c r="F90" s="33">
        <v>73820.75</v>
      </c>
      <c r="G90" s="33">
        <f>SUM(H90:J90)</f>
        <v>108576.9</v>
      </c>
      <c r="H90" s="33"/>
      <c r="I90" s="33"/>
      <c r="J90" s="33">
        <v>108576.9</v>
      </c>
      <c r="K90" s="33">
        <f>SUM(L90:N90)</f>
        <v>34756.149999999994</v>
      </c>
      <c r="L90" s="33">
        <f t="shared" si="47"/>
        <v>0</v>
      </c>
      <c r="M90" s="33">
        <f t="shared" si="47"/>
        <v>0</v>
      </c>
      <c r="N90" s="33">
        <f t="shared" si="47"/>
        <v>34756.149999999994</v>
      </c>
      <c r="O90" s="34">
        <f t="shared" si="2"/>
        <v>147.08181642695314</v>
      </c>
    </row>
    <row r="91" spans="1:15" s="4" customFormat="1" ht="48.75" customHeight="1" outlineLevel="1">
      <c r="A91" s="27" t="s">
        <v>176</v>
      </c>
      <c r="B91" s="28" t="s">
        <v>177</v>
      </c>
      <c r="C91" s="29">
        <f>SUM(C92+C98+C101)</f>
        <v>239158.13</v>
      </c>
      <c r="D91" s="29">
        <f aca="true" t="shared" si="48" ref="D91:N91">SUM(D92+D98+D101)</f>
        <v>0</v>
      </c>
      <c r="E91" s="29">
        <f t="shared" si="48"/>
        <v>137508.13</v>
      </c>
      <c r="F91" s="29">
        <f t="shared" si="48"/>
        <v>101650</v>
      </c>
      <c r="G91" s="29">
        <f t="shared" si="48"/>
        <v>374935.88</v>
      </c>
      <c r="H91" s="29">
        <f t="shared" si="48"/>
        <v>0</v>
      </c>
      <c r="I91" s="29">
        <f t="shared" si="48"/>
        <v>182155.88</v>
      </c>
      <c r="J91" s="29">
        <f t="shared" si="48"/>
        <v>192780</v>
      </c>
      <c r="K91" s="29">
        <f t="shared" si="48"/>
        <v>135777.75</v>
      </c>
      <c r="L91" s="29">
        <f t="shared" si="48"/>
        <v>0</v>
      </c>
      <c r="M91" s="29">
        <f t="shared" si="48"/>
        <v>44647.75</v>
      </c>
      <c r="N91" s="29">
        <f t="shared" si="48"/>
        <v>91130</v>
      </c>
      <c r="O91" s="30">
        <f t="shared" si="2"/>
        <v>156.77321109677519</v>
      </c>
    </row>
    <row r="92" spans="1:15" s="4" customFormat="1" ht="48" customHeight="1" outlineLevel="2">
      <c r="A92" s="27" t="s">
        <v>178</v>
      </c>
      <c r="B92" s="28" t="s">
        <v>179</v>
      </c>
      <c r="C92" s="29">
        <f aca="true" t="shared" si="49" ref="C92:N92">SUM(C93+C95)</f>
        <v>174158.13</v>
      </c>
      <c r="D92" s="29">
        <f t="shared" si="49"/>
        <v>0</v>
      </c>
      <c r="E92" s="29">
        <f t="shared" si="49"/>
        <v>137508.13</v>
      </c>
      <c r="F92" s="29">
        <f t="shared" si="49"/>
        <v>36650</v>
      </c>
      <c r="G92" s="29">
        <f t="shared" si="49"/>
        <v>194955.88</v>
      </c>
      <c r="H92" s="29">
        <f t="shared" si="49"/>
        <v>0</v>
      </c>
      <c r="I92" s="29">
        <f t="shared" si="49"/>
        <v>156155.88</v>
      </c>
      <c r="J92" s="29">
        <f t="shared" si="49"/>
        <v>38800</v>
      </c>
      <c r="K92" s="29">
        <f t="shared" si="49"/>
        <v>20797.75</v>
      </c>
      <c r="L92" s="29">
        <f t="shared" si="49"/>
        <v>0</v>
      </c>
      <c r="M92" s="29">
        <f t="shared" si="49"/>
        <v>18647.75</v>
      </c>
      <c r="N92" s="29">
        <f t="shared" si="49"/>
        <v>2150</v>
      </c>
      <c r="O92" s="30">
        <f t="shared" si="2"/>
        <v>111.9418771894255</v>
      </c>
    </row>
    <row r="93" spans="1:15" s="4" customFormat="1" ht="31.5" customHeight="1" outlineLevel="4">
      <c r="A93" s="31" t="s">
        <v>180</v>
      </c>
      <c r="B93" s="32" t="s">
        <v>181</v>
      </c>
      <c r="C93" s="33">
        <f aca="true" t="shared" si="50" ref="C93:J93">SUM(C94:C94)</f>
        <v>36650</v>
      </c>
      <c r="D93" s="33">
        <f t="shared" si="50"/>
        <v>0</v>
      </c>
      <c r="E93" s="33">
        <f t="shared" si="50"/>
        <v>0</v>
      </c>
      <c r="F93" s="33">
        <f t="shared" si="50"/>
        <v>36650</v>
      </c>
      <c r="G93" s="33">
        <f t="shared" si="50"/>
        <v>20150</v>
      </c>
      <c r="H93" s="33">
        <f t="shared" si="50"/>
        <v>0</v>
      </c>
      <c r="I93" s="33">
        <f t="shared" si="50"/>
        <v>0</v>
      </c>
      <c r="J93" s="33">
        <f t="shared" si="50"/>
        <v>20150</v>
      </c>
      <c r="K93" s="33">
        <f>SUM(K94:K94)</f>
        <v>-16500</v>
      </c>
      <c r="L93" s="33">
        <f>SUM(L94:L94)</f>
        <v>0</v>
      </c>
      <c r="M93" s="33">
        <f>SUM(M94:M94)</f>
        <v>0</v>
      </c>
      <c r="N93" s="33">
        <f>SUM(N94:N94)</f>
        <v>-16500</v>
      </c>
      <c r="O93" s="34">
        <f t="shared" si="2"/>
        <v>54.979536152796726</v>
      </c>
    </row>
    <row r="94" spans="1:15" s="4" customFormat="1" ht="47.25" customHeight="1" outlineLevel="6">
      <c r="A94" s="31" t="s">
        <v>182</v>
      </c>
      <c r="B94" s="32" t="s">
        <v>183</v>
      </c>
      <c r="C94" s="33">
        <f>SUM(D94:F94)</f>
        <v>36650</v>
      </c>
      <c r="D94" s="33"/>
      <c r="E94" s="33"/>
      <c r="F94" s="33">
        <v>36650</v>
      </c>
      <c r="G94" s="33">
        <f>SUM(H94:J94)</f>
        <v>20150</v>
      </c>
      <c r="H94" s="33"/>
      <c r="I94" s="33"/>
      <c r="J94" s="33">
        <v>20150</v>
      </c>
      <c r="K94" s="33">
        <f>SUM(L94:N94)</f>
        <v>-16500</v>
      </c>
      <c r="L94" s="33">
        <f>SUM(H94-D94)</f>
        <v>0</v>
      </c>
      <c r="M94" s="33">
        <f>SUM(I94-E94)</f>
        <v>0</v>
      </c>
      <c r="N94" s="33">
        <f>SUM(J94-F94)</f>
        <v>-16500</v>
      </c>
      <c r="O94" s="34">
        <f t="shared" si="2"/>
        <v>54.979536152796726</v>
      </c>
    </row>
    <row r="95" spans="1:15" s="4" customFormat="1" ht="48.75" customHeight="1" outlineLevel="4">
      <c r="A95" s="31" t="s">
        <v>184</v>
      </c>
      <c r="B95" s="32" t="s">
        <v>185</v>
      </c>
      <c r="C95" s="33">
        <f>SUM(C96:C97)</f>
        <v>137508.13</v>
      </c>
      <c r="D95" s="33">
        <f aca="true" t="shared" si="51" ref="D95:N95">SUM(D96:D97)</f>
        <v>0</v>
      </c>
      <c r="E95" s="33">
        <f t="shared" si="51"/>
        <v>137508.13</v>
      </c>
      <c r="F95" s="33">
        <f t="shared" si="51"/>
        <v>0</v>
      </c>
      <c r="G95" s="33">
        <f t="shared" si="51"/>
        <v>174805.88</v>
      </c>
      <c r="H95" s="33">
        <f t="shared" si="51"/>
        <v>0</v>
      </c>
      <c r="I95" s="33">
        <f t="shared" si="51"/>
        <v>156155.88</v>
      </c>
      <c r="J95" s="33">
        <f t="shared" si="51"/>
        <v>18650</v>
      </c>
      <c r="K95" s="33">
        <f t="shared" si="51"/>
        <v>37297.75</v>
      </c>
      <c r="L95" s="33">
        <f t="shared" si="51"/>
        <v>0</v>
      </c>
      <c r="M95" s="33">
        <f t="shared" si="51"/>
        <v>18647.75</v>
      </c>
      <c r="N95" s="33">
        <f t="shared" si="51"/>
        <v>18650</v>
      </c>
      <c r="O95" s="34">
        <f t="shared" si="2"/>
        <v>127.12403259356373</v>
      </c>
    </row>
    <row r="96" spans="1:15" s="4" customFormat="1" ht="48.75" customHeight="1" outlineLevel="4">
      <c r="A96" s="31" t="s">
        <v>182</v>
      </c>
      <c r="B96" s="35" t="s">
        <v>186</v>
      </c>
      <c r="C96" s="33">
        <f>SUM(D96:F96)</f>
        <v>0</v>
      </c>
      <c r="D96" s="33"/>
      <c r="E96" s="33"/>
      <c r="F96" s="33"/>
      <c r="G96" s="33">
        <f>SUM(H96:J96)</f>
        <v>18650</v>
      </c>
      <c r="H96" s="33"/>
      <c r="I96" s="33"/>
      <c r="J96" s="33">
        <v>18650</v>
      </c>
      <c r="K96" s="33">
        <f>SUM(L96:N96)</f>
        <v>18650</v>
      </c>
      <c r="L96" s="33">
        <f aca="true" t="shared" si="52" ref="L96:N97">SUM(H96-D96)</f>
        <v>0</v>
      </c>
      <c r="M96" s="33">
        <f t="shared" si="52"/>
        <v>0</v>
      </c>
      <c r="N96" s="33">
        <f t="shared" si="52"/>
        <v>18650</v>
      </c>
      <c r="O96" s="34" t="e">
        <f t="shared" si="2"/>
        <v>#DIV/0!</v>
      </c>
    </row>
    <row r="97" spans="1:15" s="4" customFormat="1" ht="63" customHeight="1" outlineLevel="6">
      <c r="A97" s="31" t="s">
        <v>187</v>
      </c>
      <c r="B97" s="32" t="s">
        <v>188</v>
      </c>
      <c r="C97" s="33">
        <f>SUM(D97:F97)</f>
        <v>137508.13</v>
      </c>
      <c r="D97" s="33"/>
      <c r="E97" s="33">
        <v>137508.13</v>
      </c>
      <c r="F97" s="33"/>
      <c r="G97" s="33">
        <f>SUM(H97:J97)</f>
        <v>156155.88</v>
      </c>
      <c r="H97" s="33"/>
      <c r="I97" s="33">
        <v>156155.88</v>
      </c>
      <c r="J97" s="33"/>
      <c r="K97" s="33">
        <f>SUM(L97:N97)</f>
        <v>18647.75</v>
      </c>
      <c r="L97" s="33">
        <f t="shared" si="52"/>
        <v>0</v>
      </c>
      <c r="M97" s="33">
        <f t="shared" si="52"/>
        <v>18647.75</v>
      </c>
      <c r="N97" s="33">
        <f t="shared" si="52"/>
        <v>0</v>
      </c>
      <c r="O97" s="34">
        <f t="shared" si="2"/>
        <v>113.56119816333769</v>
      </c>
    </row>
    <row r="98" spans="1:15" s="4" customFormat="1" ht="78" customHeight="1" outlineLevel="6">
      <c r="A98" s="27" t="s">
        <v>189</v>
      </c>
      <c r="B98" s="41" t="s">
        <v>190</v>
      </c>
      <c r="C98" s="29">
        <f>SUM(C99)</f>
        <v>0</v>
      </c>
      <c r="D98" s="29">
        <f aca="true" t="shared" si="53" ref="D98:N98">SUM(D99)</f>
        <v>0</v>
      </c>
      <c r="E98" s="29">
        <f t="shared" si="53"/>
        <v>0</v>
      </c>
      <c r="F98" s="29">
        <f t="shared" si="53"/>
        <v>0</v>
      </c>
      <c r="G98" s="29">
        <f t="shared" si="53"/>
        <v>7000</v>
      </c>
      <c r="H98" s="29">
        <f t="shared" si="53"/>
        <v>0</v>
      </c>
      <c r="I98" s="29">
        <f t="shared" si="53"/>
        <v>0</v>
      </c>
      <c r="J98" s="29">
        <f t="shared" si="53"/>
        <v>7000</v>
      </c>
      <c r="K98" s="29">
        <f t="shared" si="53"/>
        <v>7000</v>
      </c>
      <c r="L98" s="29">
        <f t="shared" si="53"/>
        <v>0</v>
      </c>
      <c r="M98" s="29">
        <f t="shared" si="53"/>
        <v>0</v>
      </c>
      <c r="N98" s="29">
        <f t="shared" si="53"/>
        <v>7000</v>
      </c>
      <c r="O98" s="30" t="e">
        <f t="shared" si="2"/>
        <v>#DIV/0!</v>
      </c>
    </row>
    <row r="99" spans="1:15" s="4" customFormat="1" ht="33" customHeight="1" outlineLevel="6">
      <c r="A99" s="31" t="s">
        <v>191</v>
      </c>
      <c r="B99" s="35" t="s">
        <v>192</v>
      </c>
      <c r="C99" s="33">
        <f>SUM(C100)</f>
        <v>0</v>
      </c>
      <c r="D99" s="33">
        <f aca="true" t="shared" si="54" ref="D99:N99">SUM(D100)</f>
        <v>0</v>
      </c>
      <c r="E99" s="33">
        <f t="shared" si="54"/>
        <v>0</v>
      </c>
      <c r="F99" s="33">
        <f t="shared" si="54"/>
        <v>0</v>
      </c>
      <c r="G99" s="33">
        <f t="shared" si="54"/>
        <v>7000</v>
      </c>
      <c r="H99" s="33">
        <f t="shared" si="54"/>
        <v>0</v>
      </c>
      <c r="I99" s="33">
        <f t="shared" si="54"/>
        <v>0</v>
      </c>
      <c r="J99" s="33">
        <f t="shared" si="54"/>
        <v>7000</v>
      </c>
      <c r="K99" s="33">
        <f t="shared" si="54"/>
        <v>7000</v>
      </c>
      <c r="L99" s="33">
        <f t="shared" si="54"/>
        <v>0</v>
      </c>
      <c r="M99" s="33">
        <f t="shared" si="54"/>
        <v>0</v>
      </c>
      <c r="N99" s="33">
        <f t="shared" si="54"/>
        <v>7000</v>
      </c>
      <c r="O99" s="34" t="e">
        <f t="shared" si="2"/>
        <v>#DIV/0!</v>
      </c>
    </row>
    <row r="100" spans="1:15" s="4" customFormat="1" ht="49.5" customHeight="1" outlineLevel="6">
      <c r="A100" s="31" t="s">
        <v>182</v>
      </c>
      <c r="B100" s="35" t="s">
        <v>193</v>
      </c>
      <c r="C100" s="33">
        <f>SUM(D100:F100)</f>
        <v>0</v>
      </c>
      <c r="D100" s="33"/>
      <c r="E100" s="33"/>
      <c r="F100" s="33"/>
      <c r="G100" s="33">
        <f>SUM(H100:J100)</f>
        <v>7000</v>
      </c>
      <c r="H100" s="33"/>
      <c r="I100" s="33"/>
      <c r="J100" s="33">
        <v>7000</v>
      </c>
      <c r="K100" s="33">
        <f>SUM(L100:N100)</f>
        <v>7000</v>
      </c>
      <c r="L100" s="33">
        <f>SUM(H100-D100)</f>
        <v>0</v>
      </c>
      <c r="M100" s="33">
        <f>SUM(I100-E100)</f>
        <v>0</v>
      </c>
      <c r="N100" s="33">
        <f>SUM(J100-F100)</f>
        <v>7000</v>
      </c>
      <c r="O100" s="34" t="e">
        <f t="shared" si="2"/>
        <v>#DIV/0!</v>
      </c>
    </row>
    <row r="101" spans="1:15" s="4" customFormat="1" ht="67.5" customHeight="1" outlineLevel="2">
      <c r="A101" s="27" t="s">
        <v>194</v>
      </c>
      <c r="B101" s="28" t="s">
        <v>195</v>
      </c>
      <c r="C101" s="29">
        <f aca="true" t="shared" si="55" ref="C101:J101">SUM(C102)</f>
        <v>65000</v>
      </c>
      <c r="D101" s="29">
        <f t="shared" si="55"/>
        <v>0</v>
      </c>
      <c r="E101" s="29">
        <f t="shared" si="55"/>
        <v>0</v>
      </c>
      <c r="F101" s="29">
        <f t="shared" si="55"/>
        <v>65000</v>
      </c>
      <c r="G101" s="29">
        <f t="shared" si="55"/>
        <v>172980</v>
      </c>
      <c r="H101" s="29">
        <f t="shared" si="55"/>
        <v>0</v>
      </c>
      <c r="I101" s="29">
        <f t="shared" si="55"/>
        <v>26000</v>
      </c>
      <c r="J101" s="29">
        <f t="shared" si="55"/>
        <v>146980</v>
      </c>
      <c r="K101" s="29">
        <f>SUM(K102)</f>
        <v>107980</v>
      </c>
      <c r="L101" s="29">
        <f>SUM(L102)</f>
        <v>0</v>
      </c>
      <c r="M101" s="29">
        <f>SUM(M102)</f>
        <v>26000</v>
      </c>
      <c r="N101" s="29">
        <f>SUM(N102)</f>
        <v>81980</v>
      </c>
      <c r="O101" s="30">
        <f t="shared" si="2"/>
        <v>266.1230769230769</v>
      </c>
    </row>
    <row r="102" spans="1:15" s="4" customFormat="1" ht="49.5" customHeight="1" outlineLevel="4">
      <c r="A102" s="31" t="s">
        <v>196</v>
      </c>
      <c r="B102" s="32" t="s">
        <v>197</v>
      </c>
      <c r="C102" s="33">
        <f>SUM(C103:C108)</f>
        <v>65000</v>
      </c>
      <c r="D102" s="33">
        <f aca="true" t="shared" si="56" ref="D102:N102">SUM(D103:D108)</f>
        <v>0</v>
      </c>
      <c r="E102" s="33">
        <f t="shared" si="56"/>
        <v>0</v>
      </c>
      <c r="F102" s="33">
        <f t="shared" si="56"/>
        <v>65000</v>
      </c>
      <c r="G102" s="33">
        <f t="shared" si="56"/>
        <v>172980</v>
      </c>
      <c r="H102" s="33">
        <f t="shared" si="56"/>
        <v>0</v>
      </c>
      <c r="I102" s="33">
        <f t="shared" si="56"/>
        <v>26000</v>
      </c>
      <c r="J102" s="33">
        <f t="shared" si="56"/>
        <v>146980</v>
      </c>
      <c r="K102" s="33">
        <f t="shared" si="56"/>
        <v>107980</v>
      </c>
      <c r="L102" s="33">
        <f t="shared" si="56"/>
        <v>0</v>
      </c>
      <c r="M102" s="33">
        <f t="shared" si="56"/>
        <v>26000</v>
      </c>
      <c r="N102" s="33">
        <f t="shared" si="56"/>
        <v>81980</v>
      </c>
      <c r="O102" s="34">
        <f t="shared" si="2"/>
        <v>266.1230769230769</v>
      </c>
    </row>
    <row r="103" spans="1:15" s="4" customFormat="1" ht="49.5" customHeight="1" outlineLevel="4">
      <c r="A103" s="31" t="s">
        <v>198</v>
      </c>
      <c r="B103" s="35" t="s">
        <v>199</v>
      </c>
      <c r="C103" s="33">
        <f aca="true" t="shared" si="57" ref="C103:C108">SUM(D103:F103)</f>
        <v>0</v>
      </c>
      <c r="D103" s="33"/>
      <c r="E103" s="33"/>
      <c r="F103" s="33"/>
      <c r="G103" s="33">
        <f aca="true" t="shared" si="58" ref="G103:G108">SUM(H103:J103)</f>
        <v>0</v>
      </c>
      <c r="H103" s="33"/>
      <c r="I103" s="33"/>
      <c r="J103" s="33"/>
      <c r="K103" s="33">
        <f aca="true" t="shared" si="59" ref="K103:K108">SUM(L103:N103)</f>
        <v>0</v>
      </c>
      <c r="L103" s="33">
        <f aca="true" t="shared" si="60" ref="L103:N108">SUM(H103-D103)</f>
        <v>0</v>
      </c>
      <c r="M103" s="33">
        <f t="shared" si="60"/>
        <v>0</v>
      </c>
      <c r="N103" s="33">
        <f t="shared" si="60"/>
        <v>0</v>
      </c>
      <c r="O103" s="34"/>
    </row>
    <row r="104" spans="1:15" s="4" customFormat="1" ht="79.5" customHeight="1" outlineLevel="6">
      <c r="A104" s="31" t="s">
        <v>200</v>
      </c>
      <c r="B104" s="32" t="s">
        <v>201</v>
      </c>
      <c r="C104" s="33">
        <f t="shared" si="57"/>
        <v>65000</v>
      </c>
      <c r="D104" s="33"/>
      <c r="E104" s="33"/>
      <c r="F104" s="33">
        <v>65000</v>
      </c>
      <c r="G104" s="33">
        <f t="shared" si="58"/>
        <v>49500</v>
      </c>
      <c r="H104" s="33"/>
      <c r="I104" s="33"/>
      <c r="J104" s="33">
        <v>49500</v>
      </c>
      <c r="K104" s="33">
        <f t="shared" si="59"/>
        <v>-15500</v>
      </c>
      <c r="L104" s="33">
        <f t="shared" si="60"/>
        <v>0</v>
      </c>
      <c r="M104" s="33">
        <f t="shared" si="60"/>
        <v>0</v>
      </c>
      <c r="N104" s="33">
        <f t="shared" si="60"/>
        <v>-15500</v>
      </c>
      <c r="O104" s="34">
        <f>SUM(G104/C104)*100</f>
        <v>76.15384615384615</v>
      </c>
    </row>
    <row r="105" spans="1:15" s="4" customFormat="1" ht="79.5" customHeight="1" outlineLevel="6">
      <c r="A105" s="31" t="s">
        <v>202</v>
      </c>
      <c r="B105" s="35" t="s">
        <v>203</v>
      </c>
      <c r="C105" s="33">
        <f t="shared" si="57"/>
        <v>0</v>
      </c>
      <c r="D105" s="33"/>
      <c r="E105" s="33"/>
      <c r="F105" s="33"/>
      <c r="G105" s="33">
        <f t="shared" si="58"/>
        <v>20000</v>
      </c>
      <c r="H105" s="33"/>
      <c r="I105" s="33"/>
      <c r="J105" s="33">
        <v>20000</v>
      </c>
      <c r="K105" s="33">
        <f t="shared" si="59"/>
        <v>20000</v>
      </c>
      <c r="L105" s="33">
        <f>SUM(H105-D105)</f>
        <v>0</v>
      </c>
      <c r="M105" s="33">
        <f>SUM(I105-E105)</f>
        <v>0</v>
      </c>
      <c r="N105" s="33">
        <f>SUM(J105-F105)</f>
        <v>20000</v>
      </c>
      <c r="O105" s="34" t="e">
        <f>SUM(G105/C105)*100</f>
        <v>#DIV/0!</v>
      </c>
    </row>
    <row r="106" spans="1:15" s="4" customFormat="1" ht="112.5" customHeight="1" outlineLevel="6">
      <c r="A106" s="31" t="s">
        <v>204</v>
      </c>
      <c r="B106" s="35" t="s">
        <v>205</v>
      </c>
      <c r="C106" s="33">
        <f t="shared" si="57"/>
        <v>0</v>
      </c>
      <c r="D106" s="33"/>
      <c r="E106" s="33"/>
      <c r="F106" s="33"/>
      <c r="G106" s="33">
        <f t="shared" si="58"/>
        <v>24000</v>
      </c>
      <c r="H106" s="33"/>
      <c r="I106" s="33"/>
      <c r="J106" s="33">
        <v>24000</v>
      </c>
      <c r="K106" s="33">
        <f t="shared" si="59"/>
        <v>24000</v>
      </c>
      <c r="L106" s="33">
        <f t="shared" si="60"/>
        <v>0</v>
      </c>
      <c r="M106" s="33">
        <f t="shared" si="60"/>
        <v>0</v>
      </c>
      <c r="N106" s="33">
        <f t="shared" si="60"/>
        <v>24000</v>
      </c>
      <c r="O106" s="34" t="e">
        <f>SUM(G106/C106)*100</f>
        <v>#DIV/0!</v>
      </c>
    </row>
    <row r="107" spans="1:15" s="4" customFormat="1" ht="64.5" customHeight="1" outlineLevel="6">
      <c r="A107" s="31" t="s">
        <v>206</v>
      </c>
      <c r="B107" s="35" t="s">
        <v>207</v>
      </c>
      <c r="C107" s="33">
        <f t="shared" si="57"/>
        <v>0</v>
      </c>
      <c r="D107" s="33"/>
      <c r="E107" s="33"/>
      <c r="F107" s="33"/>
      <c r="G107" s="33">
        <f t="shared" si="58"/>
        <v>26000</v>
      </c>
      <c r="H107" s="33"/>
      <c r="I107" s="33">
        <v>26000</v>
      </c>
      <c r="J107" s="33"/>
      <c r="K107" s="33">
        <f t="shared" si="59"/>
        <v>26000</v>
      </c>
      <c r="L107" s="33">
        <f t="shared" si="60"/>
        <v>0</v>
      </c>
      <c r="M107" s="33">
        <f t="shared" si="60"/>
        <v>26000</v>
      </c>
      <c r="N107" s="33">
        <f t="shared" si="60"/>
        <v>0</v>
      </c>
      <c r="O107" s="34" t="e">
        <f>SUM(G107/C107)*100</f>
        <v>#DIV/0!</v>
      </c>
    </row>
    <row r="108" spans="1:15" s="4" customFormat="1" ht="61.5" customHeight="1" outlineLevel="6">
      <c r="A108" s="31" t="s">
        <v>208</v>
      </c>
      <c r="B108" s="35" t="s">
        <v>209</v>
      </c>
      <c r="C108" s="33">
        <f t="shared" si="57"/>
        <v>0</v>
      </c>
      <c r="D108" s="33"/>
      <c r="E108" s="33"/>
      <c r="F108" s="33"/>
      <c r="G108" s="33">
        <f t="shared" si="58"/>
        <v>53480</v>
      </c>
      <c r="H108" s="33"/>
      <c r="I108" s="33"/>
      <c r="J108" s="33">
        <v>53480</v>
      </c>
      <c r="K108" s="33">
        <f t="shared" si="59"/>
        <v>53480</v>
      </c>
      <c r="L108" s="33">
        <f t="shared" si="60"/>
        <v>0</v>
      </c>
      <c r="M108" s="33">
        <f t="shared" si="60"/>
        <v>0</v>
      </c>
      <c r="N108" s="33">
        <f t="shared" si="60"/>
        <v>53480</v>
      </c>
      <c r="O108" s="34" t="e">
        <f>SUM(G108/C108)*100</f>
        <v>#DIV/0!</v>
      </c>
    </row>
    <row r="109" spans="1:15" s="4" customFormat="1" ht="65.25" customHeight="1" outlineLevel="1">
      <c r="A109" s="27" t="s">
        <v>210</v>
      </c>
      <c r="B109" s="28" t="s">
        <v>211</v>
      </c>
      <c r="C109" s="29">
        <f aca="true" t="shared" si="61" ref="C109:N109">SUM(C110)</f>
        <v>1084753.3</v>
      </c>
      <c r="D109" s="29">
        <f t="shared" si="61"/>
        <v>0</v>
      </c>
      <c r="E109" s="29">
        <f t="shared" si="61"/>
        <v>106551.3</v>
      </c>
      <c r="F109" s="29">
        <f t="shared" si="61"/>
        <v>978202</v>
      </c>
      <c r="G109" s="29">
        <f t="shared" si="61"/>
        <v>1082364.9</v>
      </c>
      <c r="H109" s="29">
        <f t="shared" si="61"/>
        <v>0</v>
      </c>
      <c r="I109" s="29">
        <f t="shared" si="61"/>
        <v>47090</v>
      </c>
      <c r="J109" s="29">
        <f t="shared" si="61"/>
        <v>1035274.9</v>
      </c>
      <c r="K109" s="29">
        <f t="shared" si="61"/>
        <v>-2388.399999999965</v>
      </c>
      <c r="L109" s="29">
        <f t="shared" si="61"/>
        <v>0</v>
      </c>
      <c r="M109" s="29">
        <f t="shared" si="61"/>
        <v>-59461.3</v>
      </c>
      <c r="N109" s="29">
        <f t="shared" si="61"/>
        <v>57072.90000000004</v>
      </c>
      <c r="O109" s="30">
        <f t="shared" si="2"/>
        <v>99.77982090490067</v>
      </c>
    </row>
    <row r="110" spans="1:15" s="4" customFormat="1" ht="110.25" customHeight="1" outlineLevel="2">
      <c r="A110" s="27" t="s">
        <v>212</v>
      </c>
      <c r="B110" s="28" t="s">
        <v>213</v>
      </c>
      <c r="C110" s="29">
        <f aca="true" t="shared" si="62" ref="C110:J110">SUM(C111)</f>
        <v>1084753.3</v>
      </c>
      <c r="D110" s="29">
        <f t="shared" si="62"/>
        <v>0</v>
      </c>
      <c r="E110" s="29">
        <f t="shared" si="62"/>
        <v>106551.3</v>
      </c>
      <c r="F110" s="29">
        <f t="shared" si="62"/>
        <v>978202</v>
      </c>
      <c r="G110" s="29">
        <f t="shared" si="62"/>
        <v>1082364.9</v>
      </c>
      <c r="H110" s="29">
        <f t="shared" si="62"/>
        <v>0</v>
      </c>
      <c r="I110" s="29">
        <f t="shared" si="62"/>
        <v>47090</v>
      </c>
      <c r="J110" s="29">
        <f t="shared" si="62"/>
        <v>1035274.9</v>
      </c>
      <c r="K110" s="29">
        <f>SUM(K111)</f>
        <v>-2388.399999999965</v>
      </c>
      <c r="L110" s="29">
        <f>SUM(L111)</f>
        <v>0</v>
      </c>
      <c r="M110" s="29">
        <f>SUM(M111)</f>
        <v>-59461.3</v>
      </c>
      <c r="N110" s="29">
        <f>SUM(N111)</f>
        <v>57072.90000000004</v>
      </c>
      <c r="O110" s="30">
        <f t="shared" si="2"/>
        <v>99.77982090490067</v>
      </c>
    </row>
    <row r="111" spans="1:15" s="4" customFormat="1" ht="31.5" customHeight="1" outlineLevel="4">
      <c r="A111" s="31" t="s">
        <v>214</v>
      </c>
      <c r="B111" s="32" t="s">
        <v>215</v>
      </c>
      <c r="C111" s="33">
        <f>SUM(C112:C114)</f>
        <v>1084753.3</v>
      </c>
      <c r="D111" s="33">
        <f aca="true" t="shared" si="63" ref="D111:N111">SUM(D112:D114)</f>
        <v>0</v>
      </c>
      <c r="E111" s="33">
        <f t="shared" si="63"/>
        <v>106551.3</v>
      </c>
      <c r="F111" s="33">
        <f t="shared" si="63"/>
        <v>978202</v>
      </c>
      <c r="G111" s="33">
        <f t="shared" si="63"/>
        <v>1082364.9</v>
      </c>
      <c r="H111" s="33">
        <f t="shared" si="63"/>
        <v>0</v>
      </c>
      <c r="I111" s="33">
        <f t="shared" si="63"/>
        <v>47090</v>
      </c>
      <c r="J111" s="33">
        <f t="shared" si="63"/>
        <v>1035274.9</v>
      </c>
      <c r="K111" s="33">
        <f t="shared" si="63"/>
        <v>-2388.399999999965</v>
      </c>
      <c r="L111" s="33">
        <f t="shared" si="63"/>
        <v>0</v>
      </c>
      <c r="M111" s="33">
        <f t="shared" si="63"/>
        <v>-59461.3</v>
      </c>
      <c r="N111" s="33">
        <f t="shared" si="63"/>
        <v>57072.90000000004</v>
      </c>
      <c r="O111" s="34">
        <f t="shared" si="2"/>
        <v>99.77982090490067</v>
      </c>
    </row>
    <row r="112" spans="1:15" s="4" customFormat="1" ht="78.75" customHeight="1" outlineLevel="6">
      <c r="A112" s="31" t="s">
        <v>216</v>
      </c>
      <c r="B112" s="32" t="s">
        <v>217</v>
      </c>
      <c r="C112" s="33">
        <f>SUM(D112:F112)</f>
        <v>850247.38</v>
      </c>
      <c r="D112" s="33"/>
      <c r="E112" s="33"/>
      <c r="F112" s="33">
        <v>850247.38</v>
      </c>
      <c r="G112" s="33">
        <f>SUM(H112:J112)</f>
        <v>937423.91</v>
      </c>
      <c r="H112" s="33"/>
      <c r="I112" s="33"/>
      <c r="J112" s="33">
        <v>937423.91</v>
      </c>
      <c r="K112" s="33">
        <f>SUM(L112:N112)</f>
        <v>87176.53000000003</v>
      </c>
      <c r="L112" s="33">
        <f aca="true" t="shared" si="64" ref="L112:N113">SUM(H112-D112)</f>
        <v>0</v>
      </c>
      <c r="M112" s="33">
        <f t="shared" si="64"/>
        <v>0</v>
      </c>
      <c r="N112" s="33">
        <f t="shared" si="64"/>
        <v>87176.53000000003</v>
      </c>
      <c r="O112" s="34">
        <f t="shared" si="2"/>
        <v>110.25307834526936</v>
      </c>
    </row>
    <row r="113" spans="1:15" s="4" customFormat="1" ht="107.25" customHeight="1" outlineLevel="6">
      <c r="A113" s="31" t="s">
        <v>218</v>
      </c>
      <c r="B113" s="32" t="s">
        <v>219</v>
      </c>
      <c r="C113" s="33">
        <f>SUM(D113:F113)</f>
        <v>127954.62</v>
      </c>
      <c r="D113" s="33"/>
      <c r="E113" s="33"/>
      <c r="F113" s="33">
        <v>127954.62</v>
      </c>
      <c r="G113" s="33">
        <f>SUM(H113:J113)</f>
        <v>97850.99</v>
      </c>
      <c r="H113" s="33"/>
      <c r="I113" s="33"/>
      <c r="J113" s="33">
        <v>97850.99</v>
      </c>
      <c r="K113" s="33">
        <f>SUM(L113:N113)</f>
        <v>-30103.62999999999</v>
      </c>
      <c r="L113" s="33">
        <f t="shared" si="64"/>
        <v>0</v>
      </c>
      <c r="M113" s="33">
        <f t="shared" si="64"/>
        <v>0</v>
      </c>
      <c r="N113" s="33">
        <f t="shared" si="64"/>
        <v>-30103.62999999999</v>
      </c>
      <c r="O113" s="34">
        <f aca="true" t="shared" si="65" ref="O113:O193">SUM(G113/C113)*100</f>
        <v>76.47319807600539</v>
      </c>
    </row>
    <row r="114" spans="1:15" s="4" customFormat="1" ht="67.5" customHeight="1" outlineLevel="6">
      <c r="A114" s="31" t="s">
        <v>220</v>
      </c>
      <c r="B114" s="35" t="s">
        <v>221</v>
      </c>
      <c r="C114" s="33">
        <f>SUM(D114:F114)</f>
        <v>106551.3</v>
      </c>
      <c r="D114" s="33"/>
      <c r="E114" s="33">
        <v>106551.3</v>
      </c>
      <c r="F114" s="33"/>
      <c r="G114" s="33">
        <f>SUM(H114:J114)</f>
        <v>47090</v>
      </c>
      <c r="H114" s="33"/>
      <c r="I114" s="33">
        <v>47090</v>
      </c>
      <c r="J114" s="33"/>
      <c r="K114" s="33">
        <f>SUM(L114:N114)</f>
        <v>-59461.3</v>
      </c>
      <c r="L114" s="33">
        <f>SUM(H114-D114)</f>
        <v>0</v>
      </c>
      <c r="M114" s="33">
        <f>SUM(I114-E114)</f>
        <v>-59461.3</v>
      </c>
      <c r="N114" s="33">
        <f>SUM(J114-F114)</f>
        <v>0</v>
      </c>
      <c r="O114" s="34">
        <f>SUM(G114/C114)*100</f>
        <v>44.19467430242521</v>
      </c>
    </row>
    <row r="115" spans="1:15" s="4" customFormat="1" ht="63.75" customHeight="1" outlineLevel="1">
      <c r="A115" s="27" t="s">
        <v>222</v>
      </c>
      <c r="B115" s="28" t="s">
        <v>223</v>
      </c>
      <c r="C115" s="29">
        <f aca="true" t="shared" si="66" ref="C115:N115">SUM(C116+C123)</f>
        <v>1155805.1099999999</v>
      </c>
      <c r="D115" s="29">
        <f t="shared" si="66"/>
        <v>0</v>
      </c>
      <c r="E115" s="29">
        <f t="shared" si="66"/>
        <v>0</v>
      </c>
      <c r="F115" s="29">
        <f t="shared" si="66"/>
        <v>1155805.1099999999</v>
      </c>
      <c r="G115" s="29">
        <f t="shared" si="66"/>
        <v>2066664.54</v>
      </c>
      <c r="H115" s="29">
        <f t="shared" si="66"/>
        <v>0</v>
      </c>
      <c r="I115" s="29">
        <f t="shared" si="66"/>
        <v>0</v>
      </c>
      <c r="J115" s="29">
        <f t="shared" si="66"/>
        <v>2066664.54</v>
      </c>
      <c r="K115" s="29">
        <f t="shared" si="66"/>
        <v>910859.43</v>
      </c>
      <c r="L115" s="29">
        <f t="shared" si="66"/>
        <v>0</v>
      </c>
      <c r="M115" s="29">
        <f t="shared" si="66"/>
        <v>0</v>
      </c>
      <c r="N115" s="29">
        <f t="shared" si="66"/>
        <v>910859.43</v>
      </c>
      <c r="O115" s="30">
        <f t="shared" si="65"/>
        <v>178.80735446826327</v>
      </c>
    </row>
    <row r="116" spans="1:15" s="4" customFormat="1" ht="48" customHeight="1" outlineLevel="2">
      <c r="A116" s="27" t="s">
        <v>224</v>
      </c>
      <c r="B116" s="28" t="s">
        <v>225</v>
      </c>
      <c r="C116" s="29">
        <f aca="true" t="shared" si="67" ref="C116:J116">SUM(C117)</f>
        <v>730805.11</v>
      </c>
      <c r="D116" s="29">
        <f t="shared" si="67"/>
        <v>0</v>
      </c>
      <c r="E116" s="29">
        <f t="shared" si="67"/>
        <v>0</v>
      </c>
      <c r="F116" s="29">
        <f t="shared" si="67"/>
        <v>730805.11</v>
      </c>
      <c r="G116" s="29">
        <f t="shared" si="67"/>
        <v>1651664.54</v>
      </c>
      <c r="H116" s="29">
        <f t="shared" si="67"/>
        <v>0</v>
      </c>
      <c r="I116" s="29">
        <f t="shared" si="67"/>
        <v>0</v>
      </c>
      <c r="J116" s="29">
        <f t="shared" si="67"/>
        <v>1651664.54</v>
      </c>
      <c r="K116" s="29">
        <f>SUM(K117)</f>
        <v>920859.43</v>
      </c>
      <c r="L116" s="29">
        <f>SUM(L117)</f>
        <v>0</v>
      </c>
      <c r="M116" s="29">
        <f>SUM(M117)</f>
        <v>0</v>
      </c>
      <c r="N116" s="29">
        <f>SUM(N117)</f>
        <v>920859.43</v>
      </c>
      <c r="O116" s="30">
        <f t="shared" si="65"/>
        <v>226.00615641562771</v>
      </c>
    </row>
    <row r="117" spans="1:15" s="4" customFormat="1" ht="28.5" customHeight="1" outlineLevel="4">
      <c r="A117" s="31" t="s">
        <v>226</v>
      </c>
      <c r="B117" s="32" t="s">
        <v>227</v>
      </c>
      <c r="C117" s="33">
        <f>SUM(C118:C122)</f>
        <v>730805.11</v>
      </c>
      <c r="D117" s="33">
        <f aca="true" t="shared" si="68" ref="D117:N117">SUM(D118:D122)</f>
        <v>0</v>
      </c>
      <c r="E117" s="33">
        <f t="shared" si="68"/>
        <v>0</v>
      </c>
      <c r="F117" s="33">
        <f t="shared" si="68"/>
        <v>730805.11</v>
      </c>
      <c r="G117" s="33">
        <f t="shared" si="68"/>
        <v>1651664.54</v>
      </c>
      <c r="H117" s="33">
        <f t="shared" si="68"/>
        <v>0</v>
      </c>
      <c r="I117" s="33">
        <f t="shared" si="68"/>
        <v>0</v>
      </c>
      <c r="J117" s="33">
        <f t="shared" si="68"/>
        <v>1651664.54</v>
      </c>
      <c r="K117" s="33">
        <f t="shared" si="68"/>
        <v>920859.43</v>
      </c>
      <c r="L117" s="33">
        <f t="shared" si="68"/>
        <v>0</v>
      </c>
      <c r="M117" s="33">
        <f t="shared" si="68"/>
        <v>0</v>
      </c>
      <c r="N117" s="33">
        <f t="shared" si="68"/>
        <v>920859.43</v>
      </c>
      <c r="O117" s="34">
        <f t="shared" si="65"/>
        <v>226.00615641562771</v>
      </c>
    </row>
    <row r="118" spans="1:15" s="4" customFormat="1" ht="36" customHeight="1" outlineLevel="4">
      <c r="A118" s="31" t="s">
        <v>228</v>
      </c>
      <c r="B118" s="35" t="s">
        <v>229</v>
      </c>
      <c r="C118" s="33">
        <f>SUM(D118:F118)</f>
        <v>0</v>
      </c>
      <c r="D118" s="33"/>
      <c r="E118" s="33"/>
      <c r="F118" s="33"/>
      <c r="G118" s="33">
        <f>SUM(H118:J118)</f>
        <v>24000</v>
      </c>
      <c r="H118" s="33"/>
      <c r="I118" s="33"/>
      <c r="J118" s="33">
        <v>24000</v>
      </c>
      <c r="K118" s="33">
        <f>SUM(L118:N118)</f>
        <v>24000</v>
      </c>
      <c r="L118" s="33">
        <f aca="true" t="shared" si="69" ref="L118:N122">SUM(H118-D118)</f>
        <v>0</v>
      </c>
      <c r="M118" s="33">
        <f t="shared" si="69"/>
        <v>0</v>
      </c>
      <c r="N118" s="33">
        <f t="shared" si="69"/>
        <v>24000</v>
      </c>
      <c r="O118" s="34" t="e">
        <f t="shared" si="65"/>
        <v>#DIV/0!</v>
      </c>
    </row>
    <row r="119" spans="1:15" s="4" customFormat="1" ht="61.5" customHeight="1" outlineLevel="4">
      <c r="A119" s="31" t="s">
        <v>230</v>
      </c>
      <c r="B119" s="35" t="s">
        <v>231</v>
      </c>
      <c r="C119" s="33">
        <f>SUM(D119:F119)</f>
        <v>0</v>
      </c>
      <c r="D119" s="33"/>
      <c r="E119" s="33"/>
      <c r="F119" s="33"/>
      <c r="G119" s="33">
        <f>SUM(H119:J119)</f>
        <v>528916.31</v>
      </c>
      <c r="H119" s="33"/>
      <c r="I119" s="33"/>
      <c r="J119" s="33">
        <v>528916.31</v>
      </c>
      <c r="K119" s="33">
        <f>SUM(L119:N119)</f>
        <v>528916.31</v>
      </c>
      <c r="L119" s="33">
        <f t="shared" si="69"/>
        <v>0</v>
      </c>
      <c r="M119" s="33">
        <f t="shared" si="69"/>
        <v>0</v>
      </c>
      <c r="N119" s="33">
        <f t="shared" si="69"/>
        <v>528916.31</v>
      </c>
      <c r="O119" s="34" t="e">
        <f t="shared" si="65"/>
        <v>#DIV/0!</v>
      </c>
    </row>
    <row r="120" spans="1:15" s="4" customFormat="1" ht="36" customHeight="1" outlineLevel="4">
      <c r="A120" s="31" t="s">
        <v>232</v>
      </c>
      <c r="B120" s="35" t="s">
        <v>233</v>
      </c>
      <c r="C120" s="33">
        <f>SUM(D120:F120)</f>
        <v>21063</v>
      </c>
      <c r="D120" s="33"/>
      <c r="E120" s="33"/>
      <c r="F120" s="33">
        <v>21063</v>
      </c>
      <c r="G120" s="33">
        <f>SUM(H120:J120)</f>
        <v>80854</v>
      </c>
      <c r="H120" s="33"/>
      <c r="I120" s="33"/>
      <c r="J120" s="33">
        <v>80854</v>
      </c>
      <c r="K120" s="33">
        <f>SUM(L120:N120)</f>
        <v>59791</v>
      </c>
      <c r="L120" s="33">
        <f t="shared" si="69"/>
        <v>0</v>
      </c>
      <c r="M120" s="33">
        <f t="shared" si="69"/>
        <v>0</v>
      </c>
      <c r="N120" s="33">
        <f t="shared" si="69"/>
        <v>59791</v>
      </c>
      <c r="O120" s="34">
        <f t="shared" si="65"/>
        <v>383.867445283198</v>
      </c>
    </row>
    <row r="121" spans="1:15" s="4" customFormat="1" ht="48.75" customHeight="1" outlineLevel="5">
      <c r="A121" s="31" t="s">
        <v>234</v>
      </c>
      <c r="B121" s="32" t="s">
        <v>235</v>
      </c>
      <c r="C121" s="33">
        <f>SUM(D121:F121)</f>
        <v>709742.11</v>
      </c>
      <c r="D121" s="33"/>
      <c r="E121" s="33"/>
      <c r="F121" s="33">
        <v>709742.11</v>
      </c>
      <c r="G121" s="33">
        <f>SUM(H121:J121)</f>
        <v>805759.73</v>
      </c>
      <c r="H121" s="33"/>
      <c r="I121" s="33"/>
      <c r="J121" s="33">
        <v>805759.73</v>
      </c>
      <c r="K121" s="33">
        <f>SUM(L121:N121)</f>
        <v>96017.62</v>
      </c>
      <c r="L121" s="33">
        <f t="shared" si="69"/>
        <v>0</v>
      </c>
      <c r="M121" s="33">
        <f t="shared" si="69"/>
        <v>0</v>
      </c>
      <c r="N121" s="33">
        <f t="shared" si="69"/>
        <v>96017.62</v>
      </c>
      <c r="O121" s="34">
        <f t="shared" si="65"/>
        <v>113.52852235299946</v>
      </c>
    </row>
    <row r="122" spans="1:15" s="4" customFormat="1" ht="49.5" customHeight="1" outlineLevel="5">
      <c r="A122" s="31" t="s">
        <v>236</v>
      </c>
      <c r="B122" s="35" t="s">
        <v>237</v>
      </c>
      <c r="C122" s="33">
        <f>SUM(D122:F122)</f>
        <v>0</v>
      </c>
      <c r="D122" s="33"/>
      <c r="E122" s="33"/>
      <c r="F122" s="33"/>
      <c r="G122" s="33">
        <f>SUM(H122:J122)</f>
        <v>212134.5</v>
      </c>
      <c r="H122" s="33"/>
      <c r="I122" s="33"/>
      <c r="J122" s="33">
        <v>212134.5</v>
      </c>
      <c r="K122" s="33">
        <f>SUM(L122:N122)</f>
        <v>212134.5</v>
      </c>
      <c r="L122" s="33">
        <f t="shared" si="69"/>
        <v>0</v>
      </c>
      <c r="M122" s="33">
        <f t="shared" si="69"/>
        <v>0</v>
      </c>
      <c r="N122" s="33">
        <f t="shared" si="69"/>
        <v>212134.5</v>
      </c>
      <c r="O122" s="34" t="e">
        <f>SUM(G122/C122)*100</f>
        <v>#DIV/0!</v>
      </c>
    </row>
    <row r="123" spans="1:15" s="4" customFormat="1" ht="49.5" customHeight="1" outlineLevel="2">
      <c r="A123" s="27" t="s">
        <v>238</v>
      </c>
      <c r="B123" s="28" t="s">
        <v>239</v>
      </c>
      <c r="C123" s="29">
        <f>SUM(C124)</f>
        <v>425000</v>
      </c>
      <c r="D123" s="29">
        <f aca="true" t="shared" si="70" ref="D123:N124">SUM(D124)</f>
        <v>0</v>
      </c>
      <c r="E123" s="29">
        <f t="shared" si="70"/>
        <v>0</v>
      </c>
      <c r="F123" s="29">
        <f t="shared" si="70"/>
        <v>425000</v>
      </c>
      <c r="G123" s="29">
        <f>SUM(G124)</f>
        <v>415000</v>
      </c>
      <c r="H123" s="29">
        <f t="shared" si="70"/>
        <v>0</v>
      </c>
      <c r="I123" s="29">
        <f t="shared" si="70"/>
        <v>0</v>
      </c>
      <c r="J123" s="29">
        <f t="shared" si="70"/>
        <v>415000</v>
      </c>
      <c r="K123" s="29">
        <f>SUM(K124)</f>
        <v>-10000</v>
      </c>
      <c r="L123" s="29">
        <f t="shared" si="70"/>
        <v>0</v>
      </c>
      <c r="M123" s="29">
        <f t="shared" si="70"/>
        <v>0</v>
      </c>
      <c r="N123" s="29">
        <f t="shared" si="70"/>
        <v>-10000</v>
      </c>
      <c r="O123" s="30">
        <f t="shared" si="65"/>
        <v>97.6470588235294</v>
      </c>
    </row>
    <row r="124" spans="1:15" s="4" customFormat="1" ht="47.25" customHeight="1" outlineLevel="4">
      <c r="A124" s="31" t="s">
        <v>240</v>
      </c>
      <c r="B124" s="32" t="s">
        <v>241</v>
      </c>
      <c r="C124" s="33">
        <f>SUM(C125)</f>
        <v>425000</v>
      </c>
      <c r="D124" s="33">
        <f t="shared" si="70"/>
        <v>0</v>
      </c>
      <c r="E124" s="33">
        <f t="shared" si="70"/>
        <v>0</v>
      </c>
      <c r="F124" s="33">
        <f t="shared" si="70"/>
        <v>425000</v>
      </c>
      <c r="G124" s="33">
        <f>SUM(G125)</f>
        <v>415000</v>
      </c>
      <c r="H124" s="33">
        <f t="shared" si="70"/>
        <v>0</v>
      </c>
      <c r="I124" s="33">
        <f t="shared" si="70"/>
        <v>0</v>
      </c>
      <c r="J124" s="33">
        <f t="shared" si="70"/>
        <v>415000</v>
      </c>
      <c r="K124" s="33">
        <f>SUM(K125)</f>
        <v>-10000</v>
      </c>
      <c r="L124" s="33">
        <f t="shared" si="70"/>
        <v>0</v>
      </c>
      <c r="M124" s="33">
        <f t="shared" si="70"/>
        <v>0</v>
      </c>
      <c r="N124" s="33">
        <f t="shared" si="70"/>
        <v>-10000</v>
      </c>
      <c r="O124" s="34">
        <f t="shared" si="65"/>
        <v>97.6470588235294</v>
      </c>
    </row>
    <row r="125" spans="1:15" s="4" customFormat="1" ht="80.25" customHeight="1" outlineLevel="6">
      <c r="A125" s="31" t="s">
        <v>242</v>
      </c>
      <c r="B125" s="32" t="s">
        <v>243</v>
      </c>
      <c r="C125" s="33">
        <f>SUM(D125:F125)</f>
        <v>425000</v>
      </c>
      <c r="D125" s="33"/>
      <c r="E125" s="33"/>
      <c r="F125" s="33">
        <v>425000</v>
      </c>
      <c r="G125" s="33">
        <f>SUM(H125:J125)</f>
        <v>415000</v>
      </c>
      <c r="H125" s="33"/>
      <c r="I125" s="33"/>
      <c r="J125" s="33">
        <v>415000</v>
      </c>
      <c r="K125" s="33">
        <f>SUM(L125:N125)</f>
        <v>-10000</v>
      </c>
      <c r="L125" s="33">
        <f>SUM(H125-D125)</f>
        <v>0</v>
      </c>
      <c r="M125" s="33">
        <f>SUM(I125-E125)</f>
        <v>0</v>
      </c>
      <c r="N125" s="33">
        <f>SUM(J125-F125)</f>
        <v>-10000</v>
      </c>
      <c r="O125" s="34">
        <f t="shared" si="65"/>
        <v>97.6470588235294</v>
      </c>
    </row>
    <row r="126" spans="1:15" s="4" customFormat="1" ht="77.25" customHeight="1" outlineLevel="1">
      <c r="A126" s="27" t="s">
        <v>244</v>
      </c>
      <c r="B126" s="28" t="s">
        <v>245</v>
      </c>
      <c r="C126" s="29">
        <f aca="true" t="shared" si="71" ref="C126:N126">SUM(C127)</f>
        <v>1712097.44</v>
      </c>
      <c r="D126" s="29">
        <f t="shared" si="71"/>
        <v>0</v>
      </c>
      <c r="E126" s="29">
        <f t="shared" si="71"/>
        <v>0</v>
      </c>
      <c r="F126" s="29">
        <f t="shared" si="71"/>
        <v>1712097.44</v>
      </c>
      <c r="G126" s="29">
        <f t="shared" si="71"/>
        <v>1797016.77</v>
      </c>
      <c r="H126" s="29">
        <f t="shared" si="71"/>
        <v>0</v>
      </c>
      <c r="I126" s="29">
        <f t="shared" si="71"/>
        <v>0</v>
      </c>
      <c r="J126" s="29">
        <f t="shared" si="71"/>
        <v>1797016.77</v>
      </c>
      <c r="K126" s="29">
        <f t="shared" si="71"/>
        <v>84919.33000000007</v>
      </c>
      <c r="L126" s="29">
        <f t="shared" si="71"/>
        <v>0</v>
      </c>
      <c r="M126" s="29">
        <f t="shared" si="71"/>
        <v>0</v>
      </c>
      <c r="N126" s="29">
        <f t="shared" si="71"/>
        <v>84919.33000000007</v>
      </c>
      <c r="O126" s="30">
        <f t="shared" si="65"/>
        <v>104.9599589378511</v>
      </c>
    </row>
    <row r="127" spans="1:15" s="4" customFormat="1" ht="47.25" customHeight="1" outlineLevel="2">
      <c r="A127" s="27" t="s">
        <v>246</v>
      </c>
      <c r="B127" s="28" t="s">
        <v>247</v>
      </c>
      <c r="C127" s="29">
        <f>SUM(C128)</f>
        <v>1712097.44</v>
      </c>
      <c r="D127" s="29">
        <f aca="true" t="shared" si="72" ref="D127:N128">SUM(D128)</f>
        <v>0</v>
      </c>
      <c r="E127" s="29">
        <f t="shared" si="72"/>
        <v>0</v>
      </c>
      <c r="F127" s="29">
        <f t="shared" si="72"/>
        <v>1712097.44</v>
      </c>
      <c r="G127" s="29">
        <f>SUM(G128)</f>
        <v>1797016.77</v>
      </c>
      <c r="H127" s="29">
        <f t="shared" si="72"/>
        <v>0</v>
      </c>
      <c r="I127" s="29">
        <f t="shared" si="72"/>
        <v>0</v>
      </c>
      <c r="J127" s="29">
        <f t="shared" si="72"/>
        <v>1797016.77</v>
      </c>
      <c r="K127" s="29">
        <f>SUM(K128)</f>
        <v>84919.33000000007</v>
      </c>
      <c r="L127" s="29">
        <f t="shared" si="72"/>
        <v>0</v>
      </c>
      <c r="M127" s="29">
        <f t="shared" si="72"/>
        <v>0</v>
      </c>
      <c r="N127" s="29">
        <f t="shared" si="72"/>
        <v>84919.33000000007</v>
      </c>
      <c r="O127" s="30">
        <f t="shared" si="65"/>
        <v>104.9599589378511</v>
      </c>
    </row>
    <row r="128" spans="1:15" s="4" customFormat="1" ht="64.5" customHeight="1" outlineLevel="4">
      <c r="A128" s="31" t="s">
        <v>92</v>
      </c>
      <c r="B128" s="32" t="s">
        <v>248</v>
      </c>
      <c r="C128" s="33">
        <f>SUM(C129)</f>
        <v>1712097.44</v>
      </c>
      <c r="D128" s="33">
        <f t="shared" si="72"/>
        <v>0</v>
      </c>
      <c r="E128" s="33">
        <f t="shared" si="72"/>
        <v>0</v>
      </c>
      <c r="F128" s="33">
        <f t="shared" si="72"/>
        <v>1712097.44</v>
      </c>
      <c r="G128" s="33">
        <f>SUM(G129)</f>
        <v>1797016.77</v>
      </c>
      <c r="H128" s="33">
        <f t="shared" si="72"/>
        <v>0</v>
      </c>
      <c r="I128" s="33">
        <f t="shared" si="72"/>
        <v>0</v>
      </c>
      <c r="J128" s="33">
        <f t="shared" si="72"/>
        <v>1797016.77</v>
      </c>
      <c r="K128" s="33">
        <f>SUM(K129)</f>
        <v>84919.33000000007</v>
      </c>
      <c r="L128" s="33">
        <f t="shared" si="72"/>
        <v>0</v>
      </c>
      <c r="M128" s="33">
        <f t="shared" si="72"/>
        <v>0</v>
      </c>
      <c r="N128" s="33">
        <f t="shared" si="72"/>
        <v>84919.33000000007</v>
      </c>
      <c r="O128" s="34">
        <f t="shared" si="65"/>
        <v>104.9599589378511</v>
      </c>
    </row>
    <row r="129" spans="1:15" s="4" customFormat="1" ht="48.75" customHeight="1" outlineLevel="6">
      <c r="A129" s="31" t="s">
        <v>249</v>
      </c>
      <c r="B129" s="32" t="s">
        <v>250</v>
      </c>
      <c r="C129" s="33">
        <f>SUM(D129:F129)</f>
        <v>1712097.44</v>
      </c>
      <c r="D129" s="33"/>
      <c r="E129" s="33"/>
      <c r="F129" s="33">
        <v>1712097.44</v>
      </c>
      <c r="G129" s="33">
        <f>SUM(H129:J129)</f>
        <v>1797016.77</v>
      </c>
      <c r="H129" s="33"/>
      <c r="I129" s="33"/>
      <c r="J129" s="33">
        <v>1797016.77</v>
      </c>
      <c r="K129" s="33">
        <f>SUM(L129:N129)</f>
        <v>84919.33000000007</v>
      </c>
      <c r="L129" s="33">
        <f>SUM(H129-D129)</f>
        <v>0</v>
      </c>
      <c r="M129" s="33">
        <f>SUM(I129-E129)</f>
        <v>0</v>
      </c>
      <c r="N129" s="33">
        <f>SUM(J129-F129)</f>
        <v>84919.33000000007</v>
      </c>
      <c r="O129" s="34">
        <f t="shared" si="65"/>
        <v>104.9599589378511</v>
      </c>
    </row>
    <row r="130" spans="1:15" s="4" customFormat="1" ht="63.75" customHeight="1" outlineLevel="1">
      <c r="A130" s="27" t="s">
        <v>251</v>
      </c>
      <c r="B130" s="28" t="s">
        <v>252</v>
      </c>
      <c r="C130" s="29">
        <f aca="true" t="shared" si="73" ref="C130:N130">SUM(C131+C135+C138+C145+C149+C152)</f>
        <v>9218913.260000002</v>
      </c>
      <c r="D130" s="29">
        <f t="shared" si="73"/>
        <v>0</v>
      </c>
      <c r="E130" s="29">
        <f t="shared" si="73"/>
        <v>0</v>
      </c>
      <c r="F130" s="29">
        <f t="shared" si="73"/>
        <v>9218913.260000002</v>
      </c>
      <c r="G130" s="29">
        <f t="shared" si="73"/>
        <v>10126255.6</v>
      </c>
      <c r="H130" s="29">
        <f t="shared" si="73"/>
        <v>0</v>
      </c>
      <c r="I130" s="29">
        <f t="shared" si="73"/>
        <v>0</v>
      </c>
      <c r="J130" s="29">
        <f t="shared" si="73"/>
        <v>10126255.6</v>
      </c>
      <c r="K130" s="29">
        <f t="shared" si="73"/>
        <v>907342.339999999</v>
      </c>
      <c r="L130" s="29">
        <f t="shared" si="73"/>
        <v>0</v>
      </c>
      <c r="M130" s="29">
        <f t="shared" si="73"/>
        <v>0</v>
      </c>
      <c r="N130" s="29">
        <f t="shared" si="73"/>
        <v>907342.339999999</v>
      </c>
      <c r="O130" s="30">
        <f t="shared" si="65"/>
        <v>109.8421832857119</v>
      </c>
    </row>
    <row r="131" spans="1:15" s="4" customFormat="1" ht="34.5" customHeight="1" outlineLevel="2">
      <c r="A131" s="27" t="s">
        <v>253</v>
      </c>
      <c r="B131" s="28" t="s">
        <v>254</v>
      </c>
      <c r="C131" s="29">
        <f aca="true" t="shared" si="74" ref="C131:J131">SUM(C132)</f>
        <v>24822</v>
      </c>
      <c r="D131" s="29">
        <f t="shared" si="74"/>
        <v>0</v>
      </c>
      <c r="E131" s="29">
        <f t="shared" si="74"/>
        <v>0</v>
      </c>
      <c r="F131" s="29">
        <f t="shared" si="74"/>
        <v>24822</v>
      </c>
      <c r="G131" s="29">
        <f t="shared" si="74"/>
        <v>21932</v>
      </c>
      <c r="H131" s="29">
        <f t="shared" si="74"/>
        <v>0</v>
      </c>
      <c r="I131" s="29">
        <f t="shared" si="74"/>
        <v>0</v>
      </c>
      <c r="J131" s="29">
        <f t="shared" si="74"/>
        <v>21932</v>
      </c>
      <c r="K131" s="29">
        <f>SUM(K132)</f>
        <v>-2890</v>
      </c>
      <c r="L131" s="29">
        <f>SUM(L132)</f>
        <v>0</v>
      </c>
      <c r="M131" s="29">
        <f>SUM(M132)</f>
        <v>0</v>
      </c>
      <c r="N131" s="29">
        <f>SUM(N132)</f>
        <v>-2890</v>
      </c>
      <c r="O131" s="30">
        <f t="shared" si="65"/>
        <v>88.35710257030054</v>
      </c>
    </row>
    <row r="132" spans="1:15" s="4" customFormat="1" ht="32.25" customHeight="1" outlineLevel="4">
      <c r="A132" s="31" t="s">
        <v>100</v>
      </c>
      <c r="B132" s="32" t="s">
        <v>255</v>
      </c>
      <c r="C132" s="33">
        <f aca="true" t="shared" si="75" ref="C132:N132">SUM(C133:C134)</f>
        <v>24822</v>
      </c>
      <c r="D132" s="33">
        <f t="shared" si="75"/>
        <v>0</v>
      </c>
      <c r="E132" s="33">
        <f t="shared" si="75"/>
        <v>0</v>
      </c>
      <c r="F132" s="33">
        <f t="shared" si="75"/>
        <v>24822</v>
      </c>
      <c r="G132" s="33">
        <f t="shared" si="75"/>
        <v>21932</v>
      </c>
      <c r="H132" s="33">
        <f t="shared" si="75"/>
        <v>0</v>
      </c>
      <c r="I132" s="33">
        <f t="shared" si="75"/>
        <v>0</v>
      </c>
      <c r="J132" s="33">
        <f t="shared" si="75"/>
        <v>21932</v>
      </c>
      <c r="K132" s="33">
        <f t="shared" si="75"/>
        <v>-2890</v>
      </c>
      <c r="L132" s="33">
        <f t="shared" si="75"/>
        <v>0</v>
      </c>
      <c r="M132" s="33">
        <f t="shared" si="75"/>
        <v>0</v>
      </c>
      <c r="N132" s="33">
        <f t="shared" si="75"/>
        <v>-2890</v>
      </c>
      <c r="O132" s="34">
        <f t="shared" si="65"/>
        <v>88.35710257030054</v>
      </c>
    </row>
    <row r="133" spans="1:15" s="4" customFormat="1" ht="45.75" customHeight="1" outlineLevel="6">
      <c r="A133" s="31" t="s">
        <v>256</v>
      </c>
      <c r="B133" s="32" t="s">
        <v>257</v>
      </c>
      <c r="C133" s="33">
        <f>SUM(D133:F133)</f>
        <v>22332</v>
      </c>
      <c r="D133" s="33"/>
      <c r="E133" s="33"/>
      <c r="F133" s="33">
        <v>22332</v>
      </c>
      <c r="G133" s="33">
        <f>SUM(H133:J133)</f>
        <v>21932</v>
      </c>
      <c r="H133" s="33"/>
      <c r="I133" s="33"/>
      <c r="J133" s="33">
        <v>21932</v>
      </c>
      <c r="K133" s="33">
        <f>SUM(L133:N133)</f>
        <v>-400</v>
      </c>
      <c r="L133" s="33">
        <f aca="true" t="shared" si="76" ref="L133:N134">SUM(H133-D133)</f>
        <v>0</v>
      </c>
      <c r="M133" s="33">
        <f t="shared" si="76"/>
        <v>0</v>
      </c>
      <c r="N133" s="33">
        <f t="shared" si="76"/>
        <v>-400</v>
      </c>
      <c r="O133" s="34">
        <f t="shared" si="65"/>
        <v>98.20884828945012</v>
      </c>
    </row>
    <row r="134" spans="1:15" s="4" customFormat="1" ht="65.25" customHeight="1" outlineLevel="6">
      <c r="A134" s="31" t="s">
        <v>258</v>
      </c>
      <c r="B134" s="32" t="s">
        <v>259</v>
      </c>
      <c r="C134" s="33">
        <f>SUM(D134:F134)</f>
        <v>2490</v>
      </c>
      <c r="D134" s="33"/>
      <c r="E134" s="33"/>
      <c r="F134" s="33">
        <v>2490</v>
      </c>
      <c r="G134" s="33">
        <f>SUM(H134:J134)</f>
        <v>0</v>
      </c>
      <c r="H134" s="33"/>
      <c r="I134" s="33"/>
      <c r="J134" s="33"/>
      <c r="K134" s="33">
        <f>SUM(L134:N134)</f>
        <v>-2490</v>
      </c>
      <c r="L134" s="33">
        <f t="shared" si="76"/>
        <v>0</v>
      </c>
      <c r="M134" s="33">
        <f t="shared" si="76"/>
        <v>0</v>
      </c>
      <c r="N134" s="33">
        <f t="shared" si="76"/>
        <v>-2490</v>
      </c>
      <c r="O134" s="34">
        <f t="shared" si="65"/>
        <v>0</v>
      </c>
    </row>
    <row r="135" spans="1:15" s="4" customFormat="1" ht="35.25" customHeight="1" outlineLevel="2">
      <c r="A135" s="27" t="s">
        <v>260</v>
      </c>
      <c r="B135" s="28" t="s">
        <v>261</v>
      </c>
      <c r="C135" s="29">
        <f>SUM(C136)</f>
        <v>486521.67</v>
      </c>
      <c r="D135" s="29">
        <f aca="true" t="shared" si="77" ref="D135:N136">SUM(D136)</f>
        <v>0</v>
      </c>
      <c r="E135" s="29">
        <f t="shared" si="77"/>
        <v>0</v>
      </c>
      <c r="F135" s="29">
        <f t="shared" si="77"/>
        <v>486521.67</v>
      </c>
      <c r="G135" s="29">
        <f>SUM(G136)</f>
        <v>479983.48</v>
      </c>
      <c r="H135" s="29">
        <f t="shared" si="77"/>
        <v>0</v>
      </c>
      <c r="I135" s="29">
        <f t="shared" si="77"/>
        <v>0</v>
      </c>
      <c r="J135" s="29">
        <f t="shared" si="77"/>
        <v>479983.48</v>
      </c>
      <c r="K135" s="29">
        <f>SUM(K136)</f>
        <v>-6538.190000000002</v>
      </c>
      <c r="L135" s="29">
        <f t="shared" si="77"/>
        <v>0</v>
      </c>
      <c r="M135" s="29">
        <f t="shared" si="77"/>
        <v>0</v>
      </c>
      <c r="N135" s="29">
        <f t="shared" si="77"/>
        <v>-6538.190000000002</v>
      </c>
      <c r="O135" s="30">
        <f t="shared" si="65"/>
        <v>98.65613591271278</v>
      </c>
    </row>
    <row r="136" spans="1:15" s="4" customFormat="1" ht="33" customHeight="1" outlineLevel="4">
      <c r="A136" s="31" t="s">
        <v>262</v>
      </c>
      <c r="B136" s="32" t="s">
        <v>263</v>
      </c>
      <c r="C136" s="33">
        <f>SUM(C137)</f>
        <v>486521.67</v>
      </c>
      <c r="D136" s="33">
        <f t="shared" si="77"/>
        <v>0</v>
      </c>
      <c r="E136" s="33">
        <f t="shared" si="77"/>
        <v>0</v>
      </c>
      <c r="F136" s="33">
        <f t="shared" si="77"/>
        <v>486521.67</v>
      </c>
      <c r="G136" s="33">
        <f>SUM(G137)</f>
        <v>479983.48</v>
      </c>
      <c r="H136" s="33">
        <f t="shared" si="77"/>
        <v>0</v>
      </c>
      <c r="I136" s="33">
        <f t="shared" si="77"/>
        <v>0</v>
      </c>
      <c r="J136" s="33">
        <f t="shared" si="77"/>
        <v>479983.48</v>
      </c>
      <c r="K136" s="33">
        <f>SUM(K137)</f>
        <v>-6538.190000000002</v>
      </c>
      <c r="L136" s="33">
        <f t="shared" si="77"/>
        <v>0</v>
      </c>
      <c r="M136" s="33">
        <f t="shared" si="77"/>
        <v>0</v>
      </c>
      <c r="N136" s="33">
        <f t="shared" si="77"/>
        <v>-6538.190000000002</v>
      </c>
      <c r="O136" s="34">
        <f t="shared" si="65"/>
        <v>98.65613591271278</v>
      </c>
    </row>
    <row r="137" spans="1:15" s="4" customFormat="1" ht="66" customHeight="1" outlineLevel="6">
      <c r="A137" s="31" t="s">
        <v>264</v>
      </c>
      <c r="B137" s="32" t="s">
        <v>265</v>
      </c>
      <c r="C137" s="33">
        <f>SUM(D137:F137)</f>
        <v>486521.67</v>
      </c>
      <c r="D137" s="33"/>
      <c r="E137" s="33"/>
      <c r="F137" s="33">
        <v>486521.67</v>
      </c>
      <c r="G137" s="33">
        <f>SUM(H137:J137)</f>
        <v>479983.48</v>
      </c>
      <c r="H137" s="33"/>
      <c r="I137" s="33"/>
      <c r="J137" s="33">
        <v>479983.48</v>
      </c>
      <c r="K137" s="33">
        <f>SUM(L137:N137)</f>
        <v>-6538.190000000002</v>
      </c>
      <c r="L137" s="33">
        <f>SUM(H137-D137)</f>
        <v>0</v>
      </c>
      <c r="M137" s="33">
        <f>SUM(I137-E137)</f>
        <v>0</v>
      </c>
      <c r="N137" s="33">
        <f>SUM(J137-F137)</f>
        <v>-6538.190000000002</v>
      </c>
      <c r="O137" s="34">
        <f t="shared" si="65"/>
        <v>98.65613591271278</v>
      </c>
    </row>
    <row r="138" spans="1:15" s="4" customFormat="1" ht="48" customHeight="1" outlineLevel="2">
      <c r="A138" s="27" t="s">
        <v>266</v>
      </c>
      <c r="B138" s="28" t="s">
        <v>267</v>
      </c>
      <c r="C138" s="29">
        <f aca="true" t="shared" si="78" ref="C138:N138">SUM(C139+C141+C143)</f>
        <v>103581.5</v>
      </c>
      <c r="D138" s="29">
        <f t="shared" si="78"/>
        <v>0</v>
      </c>
      <c r="E138" s="29">
        <f t="shared" si="78"/>
        <v>0</v>
      </c>
      <c r="F138" s="29">
        <f t="shared" si="78"/>
        <v>103581.5</v>
      </c>
      <c r="G138" s="29">
        <f t="shared" si="78"/>
        <v>149026.76</v>
      </c>
      <c r="H138" s="29">
        <f t="shared" si="78"/>
        <v>0</v>
      </c>
      <c r="I138" s="29">
        <f t="shared" si="78"/>
        <v>0</v>
      </c>
      <c r="J138" s="29">
        <f t="shared" si="78"/>
        <v>149026.76</v>
      </c>
      <c r="K138" s="29">
        <f t="shared" si="78"/>
        <v>45445.26</v>
      </c>
      <c r="L138" s="29">
        <f t="shared" si="78"/>
        <v>0</v>
      </c>
      <c r="M138" s="29">
        <f t="shared" si="78"/>
        <v>0</v>
      </c>
      <c r="N138" s="29">
        <f t="shared" si="78"/>
        <v>45445.26</v>
      </c>
      <c r="O138" s="30">
        <f t="shared" si="65"/>
        <v>143.87391570888624</v>
      </c>
    </row>
    <row r="139" spans="1:15" s="4" customFormat="1" ht="49.5" customHeight="1" outlineLevel="4">
      <c r="A139" s="31" t="s">
        <v>268</v>
      </c>
      <c r="B139" s="32" t="s">
        <v>269</v>
      </c>
      <c r="C139" s="33">
        <f aca="true" t="shared" si="79" ref="C139:N139">SUM(C140:C140)</f>
        <v>31625.5</v>
      </c>
      <c r="D139" s="33">
        <f t="shared" si="79"/>
        <v>0</v>
      </c>
      <c r="E139" s="33">
        <f t="shared" si="79"/>
        <v>0</v>
      </c>
      <c r="F139" s="33">
        <f t="shared" si="79"/>
        <v>31625.5</v>
      </c>
      <c r="G139" s="33">
        <f t="shared" si="79"/>
        <v>72986.88</v>
      </c>
      <c r="H139" s="33">
        <f t="shared" si="79"/>
        <v>0</v>
      </c>
      <c r="I139" s="33">
        <f t="shared" si="79"/>
        <v>0</v>
      </c>
      <c r="J139" s="33">
        <f t="shared" si="79"/>
        <v>72986.88</v>
      </c>
      <c r="K139" s="33">
        <f t="shared" si="79"/>
        <v>41361.380000000005</v>
      </c>
      <c r="L139" s="33">
        <f t="shared" si="79"/>
        <v>0</v>
      </c>
      <c r="M139" s="33">
        <f t="shared" si="79"/>
        <v>0</v>
      </c>
      <c r="N139" s="33">
        <f t="shared" si="79"/>
        <v>41361.380000000005</v>
      </c>
      <c r="O139" s="34">
        <f t="shared" si="65"/>
        <v>230.78490458648875</v>
      </c>
    </row>
    <row r="140" spans="1:15" s="4" customFormat="1" ht="81" customHeight="1" outlineLevel="6">
      <c r="A140" s="31" t="s">
        <v>270</v>
      </c>
      <c r="B140" s="32" t="s">
        <v>271</v>
      </c>
      <c r="C140" s="33">
        <f>SUM(D140:F140)</f>
        <v>31625.5</v>
      </c>
      <c r="D140" s="33"/>
      <c r="E140" s="33"/>
      <c r="F140" s="33">
        <v>31625.5</v>
      </c>
      <c r="G140" s="33">
        <f>SUM(H140:J140)</f>
        <v>72986.88</v>
      </c>
      <c r="H140" s="33"/>
      <c r="I140" s="33"/>
      <c r="J140" s="33">
        <v>72986.88</v>
      </c>
      <c r="K140" s="33">
        <f>SUM(L140:N140)</f>
        <v>41361.380000000005</v>
      </c>
      <c r="L140" s="33">
        <f>SUM(H140-D140)</f>
        <v>0</v>
      </c>
      <c r="M140" s="33">
        <f>SUM(I140-E140)</f>
        <v>0</v>
      </c>
      <c r="N140" s="33">
        <f>SUM(J140-F140)</f>
        <v>41361.380000000005</v>
      </c>
      <c r="O140" s="34">
        <f t="shared" si="65"/>
        <v>230.78490458648875</v>
      </c>
    </row>
    <row r="141" spans="1:15" s="4" customFormat="1" ht="46.5" customHeight="1" outlineLevel="4">
      <c r="A141" s="31" t="s">
        <v>272</v>
      </c>
      <c r="B141" s="32" t="s">
        <v>273</v>
      </c>
      <c r="C141" s="33">
        <f aca="true" t="shared" si="80" ref="C141:J141">SUM(C142)</f>
        <v>5156</v>
      </c>
      <c r="D141" s="33">
        <f t="shared" si="80"/>
        <v>0</v>
      </c>
      <c r="E141" s="33">
        <f t="shared" si="80"/>
        <v>0</v>
      </c>
      <c r="F141" s="33">
        <f t="shared" si="80"/>
        <v>5156</v>
      </c>
      <c r="G141" s="33">
        <f t="shared" si="80"/>
        <v>8139.88</v>
      </c>
      <c r="H141" s="33">
        <f t="shared" si="80"/>
        <v>0</v>
      </c>
      <c r="I141" s="33">
        <f t="shared" si="80"/>
        <v>0</v>
      </c>
      <c r="J141" s="33">
        <f t="shared" si="80"/>
        <v>8139.88</v>
      </c>
      <c r="K141" s="33">
        <f>SUM(K142)</f>
        <v>2983.88</v>
      </c>
      <c r="L141" s="33">
        <f>SUM(L142)</f>
        <v>0</v>
      </c>
      <c r="M141" s="33">
        <f>SUM(M142)</f>
        <v>0</v>
      </c>
      <c r="N141" s="33">
        <f>SUM(N142)</f>
        <v>2983.88</v>
      </c>
      <c r="O141" s="34">
        <f t="shared" si="65"/>
        <v>157.87199379363847</v>
      </c>
    </row>
    <row r="142" spans="1:15" s="4" customFormat="1" ht="15" customHeight="1" outlineLevel="6">
      <c r="A142" s="31" t="s">
        <v>274</v>
      </c>
      <c r="B142" s="32" t="s">
        <v>275</v>
      </c>
      <c r="C142" s="33">
        <f>SUM(D142:F142)</f>
        <v>5156</v>
      </c>
      <c r="D142" s="33"/>
      <c r="E142" s="33"/>
      <c r="F142" s="33">
        <v>5156</v>
      </c>
      <c r="G142" s="33">
        <f>SUM(H142:J142)</f>
        <v>8139.88</v>
      </c>
      <c r="H142" s="33"/>
      <c r="I142" s="33"/>
      <c r="J142" s="33">
        <v>8139.88</v>
      </c>
      <c r="K142" s="33">
        <f>SUM(L142:N142)</f>
        <v>2983.88</v>
      </c>
      <c r="L142" s="33">
        <f>SUM(H142-D142)</f>
        <v>0</v>
      </c>
      <c r="M142" s="33">
        <f>SUM(I142-E142)</f>
        <v>0</v>
      </c>
      <c r="N142" s="33">
        <f>SUM(J142-F142)</f>
        <v>2983.88</v>
      </c>
      <c r="O142" s="34">
        <f t="shared" si="65"/>
        <v>157.87199379363847</v>
      </c>
    </row>
    <row r="143" spans="1:15" s="4" customFormat="1" ht="50.25" customHeight="1" outlineLevel="4">
      <c r="A143" s="31" t="s">
        <v>276</v>
      </c>
      <c r="B143" s="32" t="s">
        <v>277</v>
      </c>
      <c r="C143" s="33">
        <f aca="true" t="shared" si="81" ref="C143:J143">SUM(C144)</f>
        <v>66800</v>
      </c>
      <c r="D143" s="33">
        <f t="shared" si="81"/>
        <v>0</v>
      </c>
      <c r="E143" s="33">
        <f t="shared" si="81"/>
        <v>0</v>
      </c>
      <c r="F143" s="33">
        <f t="shared" si="81"/>
        <v>66800</v>
      </c>
      <c r="G143" s="33">
        <f t="shared" si="81"/>
        <v>67900</v>
      </c>
      <c r="H143" s="33">
        <f t="shared" si="81"/>
        <v>0</v>
      </c>
      <c r="I143" s="33">
        <f t="shared" si="81"/>
        <v>0</v>
      </c>
      <c r="J143" s="33">
        <f t="shared" si="81"/>
        <v>67900</v>
      </c>
      <c r="K143" s="33">
        <f>SUM(K144)</f>
        <v>1100</v>
      </c>
      <c r="L143" s="33">
        <f>SUM(L144)</f>
        <v>0</v>
      </c>
      <c r="M143" s="33">
        <f>SUM(M144)</f>
        <v>0</v>
      </c>
      <c r="N143" s="33">
        <f>SUM(N144)</f>
        <v>1100</v>
      </c>
      <c r="O143" s="34">
        <f t="shared" si="65"/>
        <v>101.64670658682635</v>
      </c>
    </row>
    <row r="144" spans="1:15" s="4" customFormat="1" ht="35.25" customHeight="1" outlineLevel="5">
      <c r="A144" s="31" t="s">
        <v>278</v>
      </c>
      <c r="B144" s="32" t="s">
        <v>279</v>
      </c>
      <c r="C144" s="33">
        <f>SUM(D144:F144)</f>
        <v>66800</v>
      </c>
      <c r="D144" s="33"/>
      <c r="E144" s="33"/>
      <c r="F144" s="33">
        <v>66800</v>
      </c>
      <c r="G144" s="33">
        <f>SUM(H144:J144)</f>
        <v>67900</v>
      </c>
      <c r="H144" s="33"/>
      <c r="I144" s="33"/>
      <c r="J144" s="33">
        <v>67900</v>
      </c>
      <c r="K144" s="33">
        <f>SUM(L144:N144)</f>
        <v>1100</v>
      </c>
      <c r="L144" s="33">
        <f>SUM(H144-D144)</f>
        <v>0</v>
      </c>
      <c r="M144" s="33">
        <f>SUM(I144-E144)</f>
        <v>0</v>
      </c>
      <c r="N144" s="33">
        <f>SUM(J144-F144)</f>
        <v>1100</v>
      </c>
      <c r="O144" s="34">
        <f t="shared" si="65"/>
        <v>101.64670658682635</v>
      </c>
    </row>
    <row r="145" spans="1:15" s="4" customFormat="1" ht="62.25" customHeight="1" outlineLevel="2">
      <c r="A145" s="27" t="s">
        <v>280</v>
      </c>
      <c r="B145" s="28" t="s">
        <v>281</v>
      </c>
      <c r="C145" s="29">
        <f aca="true" t="shared" si="82" ref="C145:J145">SUM(C146)</f>
        <v>54770.22</v>
      </c>
      <c r="D145" s="29">
        <f t="shared" si="82"/>
        <v>0</v>
      </c>
      <c r="E145" s="29">
        <f t="shared" si="82"/>
        <v>0</v>
      </c>
      <c r="F145" s="29">
        <f t="shared" si="82"/>
        <v>54770.22</v>
      </c>
      <c r="G145" s="29">
        <f t="shared" si="82"/>
        <v>33809</v>
      </c>
      <c r="H145" s="29">
        <f t="shared" si="82"/>
        <v>0</v>
      </c>
      <c r="I145" s="29">
        <f t="shared" si="82"/>
        <v>0</v>
      </c>
      <c r="J145" s="29">
        <f t="shared" si="82"/>
        <v>33809</v>
      </c>
      <c r="K145" s="29">
        <f>SUM(K146)</f>
        <v>-20961.22</v>
      </c>
      <c r="L145" s="29">
        <f>SUM(L146)</f>
        <v>0</v>
      </c>
      <c r="M145" s="29">
        <f>SUM(M146)</f>
        <v>0</v>
      </c>
      <c r="N145" s="29">
        <f>SUM(N146)</f>
        <v>-20961.22</v>
      </c>
      <c r="O145" s="30">
        <f t="shared" si="65"/>
        <v>61.72880079722155</v>
      </c>
    </row>
    <row r="146" spans="1:15" s="4" customFormat="1" ht="30.75" customHeight="1" outlineLevel="4">
      <c r="A146" s="31" t="s">
        <v>180</v>
      </c>
      <c r="B146" s="32" t="s">
        <v>282</v>
      </c>
      <c r="C146" s="33">
        <f aca="true" t="shared" si="83" ref="C146:N146">SUM(C147:C148)</f>
        <v>54770.22</v>
      </c>
      <c r="D146" s="33">
        <f t="shared" si="83"/>
        <v>0</v>
      </c>
      <c r="E146" s="33">
        <f t="shared" si="83"/>
        <v>0</v>
      </c>
      <c r="F146" s="33">
        <f t="shared" si="83"/>
        <v>54770.22</v>
      </c>
      <c r="G146" s="33">
        <f t="shared" si="83"/>
        <v>33809</v>
      </c>
      <c r="H146" s="33">
        <f t="shared" si="83"/>
        <v>0</v>
      </c>
      <c r="I146" s="33">
        <f t="shared" si="83"/>
        <v>0</v>
      </c>
      <c r="J146" s="33">
        <f t="shared" si="83"/>
        <v>33809</v>
      </c>
      <c r="K146" s="33">
        <f t="shared" si="83"/>
        <v>-20961.22</v>
      </c>
      <c r="L146" s="33">
        <f t="shared" si="83"/>
        <v>0</v>
      </c>
      <c r="M146" s="33">
        <f t="shared" si="83"/>
        <v>0</v>
      </c>
      <c r="N146" s="33">
        <f t="shared" si="83"/>
        <v>-20961.22</v>
      </c>
      <c r="O146" s="34">
        <f t="shared" si="65"/>
        <v>61.72880079722155</v>
      </c>
    </row>
    <row r="147" spans="1:15" s="4" customFormat="1" ht="47.25" customHeight="1" outlineLevel="6">
      <c r="A147" s="31" t="s">
        <v>283</v>
      </c>
      <c r="B147" s="32" t="s">
        <v>284</v>
      </c>
      <c r="C147" s="33">
        <f>SUM(D147:F147)</f>
        <v>29920</v>
      </c>
      <c r="D147" s="33"/>
      <c r="E147" s="33"/>
      <c r="F147" s="33">
        <v>29920</v>
      </c>
      <c r="G147" s="33">
        <f>SUM(H147:J147)</f>
        <v>19809</v>
      </c>
      <c r="H147" s="33"/>
      <c r="I147" s="33"/>
      <c r="J147" s="33">
        <v>19809</v>
      </c>
      <c r="K147" s="33">
        <f>SUM(L147:N147)</f>
        <v>-10111</v>
      </c>
      <c r="L147" s="33">
        <f aca="true" t="shared" si="84" ref="L147:N148">SUM(H147-D147)</f>
        <v>0</v>
      </c>
      <c r="M147" s="33">
        <f t="shared" si="84"/>
        <v>0</v>
      </c>
      <c r="N147" s="33">
        <f t="shared" si="84"/>
        <v>-10111</v>
      </c>
      <c r="O147" s="34">
        <f t="shared" si="65"/>
        <v>66.20655080213905</v>
      </c>
    </row>
    <row r="148" spans="1:15" s="4" customFormat="1" ht="30.75" customHeight="1" outlineLevel="6">
      <c r="A148" s="31" t="s">
        <v>285</v>
      </c>
      <c r="B148" s="32" t="s">
        <v>286</v>
      </c>
      <c r="C148" s="33">
        <f>SUM(D148:F148)</f>
        <v>24850.22</v>
      </c>
      <c r="D148" s="33"/>
      <c r="E148" s="33"/>
      <c r="F148" s="33">
        <v>24850.22</v>
      </c>
      <c r="G148" s="33">
        <f>SUM(H148:J148)</f>
        <v>14000</v>
      </c>
      <c r="H148" s="33"/>
      <c r="I148" s="33"/>
      <c r="J148" s="33">
        <v>14000</v>
      </c>
      <c r="K148" s="33">
        <f>SUM(L148:N148)</f>
        <v>-10850.220000000001</v>
      </c>
      <c r="L148" s="33">
        <f t="shared" si="84"/>
        <v>0</v>
      </c>
      <c r="M148" s="33">
        <f t="shared" si="84"/>
        <v>0</v>
      </c>
      <c r="N148" s="33">
        <f t="shared" si="84"/>
        <v>-10850.220000000001</v>
      </c>
      <c r="O148" s="34">
        <f t="shared" si="65"/>
        <v>56.33752940617829</v>
      </c>
    </row>
    <row r="149" spans="1:15" s="4" customFormat="1" ht="32.25" customHeight="1" outlineLevel="2">
      <c r="A149" s="27" t="s">
        <v>287</v>
      </c>
      <c r="B149" s="28" t="s">
        <v>288</v>
      </c>
      <c r="C149" s="29">
        <f aca="true" t="shared" si="85" ref="C149:J149">SUM(C150)</f>
        <v>9021</v>
      </c>
      <c r="D149" s="29">
        <f t="shared" si="85"/>
        <v>0</v>
      </c>
      <c r="E149" s="29">
        <f t="shared" si="85"/>
        <v>0</v>
      </c>
      <c r="F149" s="29">
        <f t="shared" si="85"/>
        <v>9021</v>
      </c>
      <c r="G149" s="29">
        <f t="shared" si="85"/>
        <v>11051</v>
      </c>
      <c r="H149" s="29">
        <f t="shared" si="85"/>
        <v>0</v>
      </c>
      <c r="I149" s="29">
        <f t="shared" si="85"/>
        <v>0</v>
      </c>
      <c r="J149" s="29">
        <f t="shared" si="85"/>
        <v>11051</v>
      </c>
      <c r="K149" s="29">
        <f>SUM(K150)</f>
        <v>2030</v>
      </c>
      <c r="L149" s="29">
        <f>SUM(L150)</f>
        <v>0</v>
      </c>
      <c r="M149" s="29">
        <f>SUM(M150)</f>
        <v>0</v>
      </c>
      <c r="N149" s="29">
        <f>SUM(N150)</f>
        <v>2030</v>
      </c>
      <c r="O149" s="30">
        <f t="shared" si="65"/>
        <v>122.503048442523</v>
      </c>
    </row>
    <row r="150" spans="1:15" s="4" customFormat="1" ht="33" customHeight="1" outlineLevel="4">
      <c r="A150" s="31" t="s">
        <v>289</v>
      </c>
      <c r="B150" s="32" t="s">
        <v>290</v>
      </c>
      <c r="C150" s="33">
        <f aca="true" t="shared" si="86" ref="C150:N150">SUM(C151:C151)</f>
        <v>9021</v>
      </c>
      <c r="D150" s="33">
        <f t="shared" si="86"/>
        <v>0</v>
      </c>
      <c r="E150" s="33">
        <f t="shared" si="86"/>
        <v>0</v>
      </c>
      <c r="F150" s="33">
        <f t="shared" si="86"/>
        <v>9021</v>
      </c>
      <c r="G150" s="33">
        <f t="shared" si="86"/>
        <v>11051</v>
      </c>
      <c r="H150" s="33">
        <f t="shared" si="86"/>
        <v>0</v>
      </c>
      <c r="I150" s="33">
        <f t="shared" si="86"/>
        <v>0</v>
      </c>
      <c r="J150" s="33">
        <f t="shared" si="86"/>
        <v>11051</v>
      </c>
      <c r="K150" s="33">
        <f t="shared" si="86"/>
        <v>2030</v>
      </c>
      <c r="L150" s="33">
        <f t="shared" si="86"/>
        <v>0</v>
      </c>
      <c r="M150" s="33">
        <f t="shared" si="86"/>
        <v>0</v>
      </c>
      <c r="N150" s="33">
        <f t="shared" si="86"/>
        <v>2030</v>
      </c>
      <c r="O150" s="34">
        <f t="shared" si="65"/>
        <v>122.503048442523</v>
      </c>
    </row>
    <row r="151" spans="1:15" s="4" customFormat="1" ht="15" customHeight="1" outlineLevel="6">
      <c r="A151" s="31" t="s">
        <v>291</v>
      </c>
      <c r="B151" s="32" t="s">
        <v>292</v>
      </c>
      <c r="C151" s="33">
        <f>SUM(D151:F151)</f>
        <v>9021</v>
      </c>
      <c r="D151" s="33"/>
      <c r="E151" s="33"/>
      <c r="F151" s="33">
        <v>9021</v>
      </c>
      <c r="G151" s="33">
        <f>SUM(H151:J151)</f>
        <v>11051</v>
      </c>
      <c r="H151" s="33"/>
      <c r="I151" s="33"/>
      <c r="J151" s="33">
        <v>11051</v>
      </c>
      <c r="K151" s="33">
        <f>SUM(L151:N151)</f>
        <v>2030</v>
      </c>
      <c r="L151" s="33">
        <f>SUM(H151-D151)</f>
        <v>0</v>
      </c>
      <c r="M151" s="33">
        <f>SUM(I151-E151)</f>
        <v>0</v>
      </c>
      <c r="N151" s="33">
        <f>SUM(J151-F151)</f>
        <v>2030</v>
      </c>
      <c r="O151" s="34">
        <f t="shared" si="65"/>
        <v>122.503048442523</v>
      </c>
    </row>
    <row r="152" spans="1:15" s="4" customFormat="1" ht="64.5" customHeight="1" outlineLevel="2">
      <c r="A152" s="27" t="s">
        <v>293</v>
      </c>
      <c r="B152" s="28" t="s">
        <v>294</v>
      </c>
      <c r="C152" s="29">
        <f aca="true" t="shared" si="87" ref="C152:N152">SUM(C153+C155)</f>
        <v>8540196.870000001</v>
      </c>
      <c r="D152" s="29">
        <f t="shared" si="87"/>
        <v>0</v>
      </c>
      <c r="E152" s="29">
        <f t="shared" si="87"/>
        <v>0</v>
      </c>
      <c r="F152" s="29">
        <f t="shared" si="87"/>
        <v>8540196.870000001</v>
      </c>
      <c r="G152" s="29">
        <f t="shared" si="87"/>
        <v>9430453.36</v>
      </c>
      <c r="H152" s="29">
        <f t="shared" si="87"/>
        <v>0</v>
      </c>
      <c r="I152" s="29">
        <f t="shared" si="87"/>
        <v>0</v>
      </c>
      <c r="J152" s="29">
        <f t="shared" si="87"/>
        <v>9430453.36</v>
      </c>
      <c r="K152" s="29">
        <f t="shared" si="87"/>
        <v>890256.4899999991</v>
      </c>
      <c r="L152" s="29">
        <f t="shared" si="87"/>
        <v>0</v>
      </c>
      <c r="M152" s="29">
        <f t="shared" si="87"/>
        <v>0</v>
      </c>
      <c r="N152" s="29">
        <f t="shared" si="87"/>
        <v>890256.4899999991</v>
      </c>
      <c r="O152" s="30">
        <f t="shared" si="65"/>
        <v>110.4243087548402</v>
      </c>
    </row>
    <row r="153" spans="1:15" s="4" customFormat="1" ht="61.5" customHeight="1" outlineLevel="4">
      <c r="A153" s="31" t="s">
        <v>295</v>
      </c>
      <c r="B153" s="32" t="s">
        <v>296</v>
      </c>
      <c r="C153" s="33">
        <f aca="true" t="shared" si="88" ref="C153:J153">SUM(C154)</f>
        <v>566859.21</v>
      </c>
      <c r="D153" s="33">
        <f t="shared" si="88"/>
        <v>0</v>
      </c>
      <c r="E153" s="33">
        <f t="shared" si="88"/>
        <v>0</v>
      </c>
      <c r="F153" s="33">
        <f t="shared" si="88"/>
        <v>566859.21</v>
      </c>
      <c r="G153" s="33">
        <f t="shared" si="88"/>
        <v>593029.74</v>
      </c>
      <c r="H153" s="33">
        <f t="shared" si="88"/>
        <v>0</v>
      </c>
      <c r="I153" s="33">
        <f t="shared" si="88"/>
        <v>0</v>
      </c>
      <c r="J153" s="33">
        <f t="shared" si="88"/>
        <v>593029.74</v>
      </c>
      <c r="K153" s="33">
        <f>SUM(K154)</f>
        <v>26170.530000000028</v>
      </c>
      <c r="L153" s="33">
        <f>SUM(L154)</f>
        <v>0</v>
      </c>
      <c r="M153" s="33">
        <f>SUM(M154)</f>
        <v>0</v>
      </c>
      <c r="N153" s="33">
        <f>SUM(N154)</f>
        <v>26170.530000000028</v>
      </c>
      <c r="O153" s="34">
        <f t="shared" si="65"/>
        <v>104.61676012990951</v>
      </c>
    </row>
    <row r="154" spans="1:15" s="4" customFormat="1" ht="33" customHeight="1" outlineLevel="6">
      <c r="A154" s="31" t="s">
        <v>297</v>
      </c>
      <c r="B154" s="32" t="s">
        <v>298</v>
      </c>
      <c r="C154" s="33">
        <f>SUM(D154:F154)</f>
        <v>566859.21</v>
      </c>
      <c r="D154" s="33"/>
      <c r="E154" s="33"/>
      <c r="F154" s="33">
        <v>566859.21</v>
      </c>
      <c r="G154" s="33">
        <f>SUM(H154:J154)</f>
        <v>593029.74</v>
      </c>
      <c r="H154" s="33"/>
      <c r="I154" s="33"/>
      <c r="J154" s="33">
        <v>593029.74</v>
      </c>
      <c r="K154" s="33">
        <f>SUM(L154:N154)</f>
        <v>26170.530000000028</v>
      </c>
      <c r="L154" s="33">
        <f>SUM(H154-D154)</f>
        <v>0</v>
      </c>
      <c r="M154" s="33">
        <f>SUM(I154-E154)</f>
        <v>0</v>
      </c>
      <c r="N154" s="33">
        <f>SUM(J154-F154)</f>
        <v>26170.530000000028</v>
      </c>
      <c r="O154" s="34">
        <f t="shared" si="65"/>
        <v>104.61676012990951</v>
      </c>
    </row>
    <row r="155" spans="1:15" s="4" customFormat="1" ht="64.5" customHeight="1" outlineLevel="4">
      <c r="A155" s="31" t="s">
        <v>92</v>
      </c>
      <c r="B155" s="32" t="s">
        <v>299</v>
      </c>
      <c r="C155" s="33">
        <f aca="true" t="shared" si="89" ref="C155:J155">SUM(C156)</f>
        <v>7973337.66</v>
      </c>
      <c r="D155" s="33">
        <f t="shared" si="89"/>
        <v>0</v>
      </c>
      <c r="E155" s="33">
        <f t="shared" si="89"/>
        <v>0</v>
      </c>
      <c r="F155" s="33">
        <f t="shared" si="89"/>
        <v>7973337.66</v>
      </c>
      <c r="G155" s="33">
        <f t="shared" si="89"/>
        <v>8837423.62</v>
      </c>
      <c r="H155" s="33">
        <f t="shared" si="89"/>
        <v>0</v>
      </c>
      <c r="I155" s="33">
        <f t="shared" si="89"/>
        <v>0</v>
      </c>
      <c r="J155" s="33">
        <f t="shared" si="89"/>
        <v>8837423.62</v>
      </c>
      <c r="K155" s="33">
        <f>SUM(K156)</f>
        <v>864085.959999999</v>
      </c>
      <c r="L155" s="33">
        <f>SUM(L156)</f>
        <v>0</v>
      </c>
      <c r="M155" s="33">
        <f>SUM(M156)</f>
        <v>0</v>
      </c>
      <c r="N155" s="33">
        <f>SUM(N156)</f>
        <v>864085.959999999</v>
      </c>
      <c r="O155" s="34">
        <f t="shared" si="65"/>
        <v>110.83719261426587</v>
      </c>
    </row>
    <row r="156" spans="1:15" s="4" customFormat="1" ht="45.75" customHeight="1" outlineLevel="6">
      <c r="A156" s="31" t="s">
        <v>300</v>
      </c>
      <c r="B156" s="32" t="s">
        <v>301</v>
      </c>
      <c r="C156" s="33">
        <f>SUM(D156:F156)</f>
        <v>7973337.66</v>
      </c>
      <c r="D156" s="33"/>
      <c r="E156" s="33"/>
      <c r="F156" s="33">
        <v>7973337.66</v>
      </c>
      <c r="G156" s="33">
        <f>SUM(H156:J156)</f>
        <v>8837423.62</v>
      </c>
      <c r="H156" s="33"/>
      <c r="I156" s="33"/>
      <c r="J156" s="33">
        <v>8837423.62</v>
      </c>
      <c r="K156" s="33">
        <f>SUM(L156:N156)</f>
        <v>864085.959999999</v>
      </c>
      <c r="L156" s="33">
        <f>SUM(H156-D156)</f>
        <v>0</v>
      </c>
      <c r="M156" s="33">
        <f>SUM(I156-E156)</f>
        <v>0</v>
      </c>
      <c r="N156" s="33">
        <f>SUM(J156-F156)</f>
        <v>864085.959999999</v>
      </c>
      <c r="O156" s="34">
        <f t="shared" si="65"/>
        <v>110.83719261426587</v>
      </c>
    </row>
    <row r="157" spans="1:15" s="4" customFormat="1" ht="66" customHeight="1" outlineLevel="1">
      <c r="A157" s="27" t="s">
        <v>302</v>
      </c>
      <c r="B157" s="28" t="s">
        <v>303</v>
      </c>
      <c r="C157" s="29">
        <f>SUM(C158+C164)</f>
        <v>57393.28999999999</v>
      </c>
      <c r="D157" s="29">
        <f aca="true" t="shared" si="90" ref="D157:N157">SUM(D158+D164)</f>
        <v>0</v>
      </c>
      <c r="E157" s="29">
        <f t="shared" si="90"/>
        <v>0</v>
      </c>
      <c r="F157" s="29">
        <f t="shared" si="90"/>
        <v>57393.28999999999</v>
      </c>
      <c r="G157" s="29">
        <f t="shared" si="90"/>
        <v>67996.61</v>
      </c>
      <c r="H157" s="29">
        <f t="shared" si="90"/>
        <v>0</v>
      </c>
      <c r="I157" s="29">
        <f t="shared" si="90"/>
        <v>0</v>
      </c>
      <c r="J157" s="29">
        <f t="shared" si="90"/>
        <v>67996.61</v>
      </c>
      <c r="K157" s="29">
        <f t="shared" si="90"/>
        <v>10603.320000000007</v>
      </c>
      <c r="L157" s="29">
        <f t="shared" si="90"/>
        <v>0</v>
      </c>
      <c r="M157" s="29">
        <f t="shared" si="90"/>
        <v>0</v>
      </c>
      <c r="N157" s="29">
        <f t="shared" si="90"/>
        <v>10603.320000000007</v>
      </c>
      <c r="O157" s="30">
        <f t="shared" si="65"/>
        <v>118.4748426166195</v>
      </c>
    </row>
    <row r="158" spans="1:15" s="4" customFormat="1" ht="48" customHeight="1" outlineLevel="2">
      <c r="A158" s="27" t="s">
        <v>304</v>
      </c>
      <c r="B158" s="28" t="s">
        <v>305</v>
      </c>
      <c r="C158" s="29">
        <f aca="true" t="shared" si="91" ref="C158:J158">SUM(C159)</f>
        <v>27593.289999999997</v>
      </c>
      <c r="D158" s="29">
        <f t="shared" si="91"/>
        <v>0</v>
      </c>
      <c r="E158" s="29">
        <f t="shared" si="91"/>
        <v>0</v>
      </c>
      <c r="F158" s="29">
        <f t="shared" si="91"/>
        <v>27593.289999999997</v>
      </c>
      <c r="G158" s="29">
        <f t="shared" si="91"/>
        <v>67996.61</v>
      </c>
      <c r="H158" s="29">
        <f t="shared" si="91"/>
        <v>0</v>
      </c>
      <c r="I158" s="29">
        <f t="shared" si="91"/>
        <v>0</v>
      </c>
      <c r="J158" s="29">
        <f t="shared" si="91"/>
        <v>67996.61</v>
      </c>
      <c r="K158" s="29">
        <f>SUM(K159)</f>
        <v>40403.32000000001</v>
      </c>
      <c r="L158" s="29">
        <f>SUM(L159)</f>
        <v>0</v>
      </c>
      <c r="M158" s="29">
        <f>SUM(M159)</f>
        <v>0</v>
      </c>
      <c r="N158" s="29">
        <f>SUM(N159)</f>
        <v>40403.32000000001</v>
      </c>
      <c r="O158" s="30">
        <f t="shared" si="65"/>
        <v>246.4244386950596</v>
      </c>
    </row>
    <row r="159" spans="1:15" s="4" customFormat="1" ht="33.75" customHeight="1" outlineLevel="4">
      <c r="A159" s="31" t="s">
        <v>306</v>
      </c>
      <c r="B159" s="32" t="s">
        <v>307</v>
      </c>
      <c r="C159" s="33">
        <f aca="true" t="shared" si="92" ref="C159:N159">SUM(C160:C163)</f>
        <v>27593.289999999997</v>
      </c>
      <c r="D159" s="33">
        <f t="shared" si="92"/>
        <v>0</v>
      </c>
      <c r="E159" s="33">
        <f t="shared" si="92"/>
        <v>0</v>
      </c>
      <c r="F159" s="33">
        <f t="shared" si="92"/>
        <v>27593.289999999997</v>
      </c>
      <c r="G159" s="33">
        <f t="shared" si="92"/>
        <v>67996.61</v>
      </c>
      <c r="H159" s="33">
        <f t="shared" si="92"/>
        <v>0</v>
      </c>
      <c r="I159" s="33">
        <f t="shared" si="92"/>
        <v>0</v>
      </c>
      <c r="J159" s="33">
        <f t="shared" si="92"/>
        <v>67996.61</v>
      </c>
      <c r="K159" s="33">
        <f t="shared" si="92"/>
        <v>40403.32000000001</v>
      </c>
      <c r="L159" s="33">
        <f t="shared" si="92"/>
        <v>0</v>
      </c>
      <c r="M159" s="33">
        <f t="shared" si="92"/>
        <v>0</v>
      </c>
      <c r="N159" s="33">
        <f t="shared" si="92"/>
        <v>40403.32000000001</v>
      </c>
      <c r="O159" s="34">
        <f t="shared" si="65"/>
        <v>246.4244386950596</v>
      </c>
    </row>
    <row r="160" spans="1:15" s="4" customFormat="1" ht="46.5" customHeight="1" outlineLevel="4">
      <c r="A160" s="31" t="s">
        <v>308</v>
      </c>
      <c r="B160" s="32" t="s">
        <v>309</v>
      </c>
      <c r="C160" s="33">
        <f>SUM(D160:F160)</f>
        <v>4162.62</v>
      </c>
      <c r="D160" s="33"/>
      <c r="E160" s="33"/>
      <c r="F160" s="33">
        <v>4162.62</v>
      </c>
      <c r="G160" s="33">
        <f>SUM(H160:J160)</f>
        <v>3306.24</v>
      </c>
      <c r="H160" s="33"/>
      <c r="I160" s="33"/>
      <c r="J160" s="33">
        <v>3306.24</v>
      </c>
      <c r="K160" s="33">
        <f>SUM(L160:N160)</f>
        <v>-856.3800000000001</v>
      </c>
      <c r="L160" s="33">
        <f aca="true" t="shared" si="93" ref="L160:N163">SUM(H160-D160)</f>
        <v>0</v>
      </c>
      <c r="M160" s="33">
        <f t="shared" si="93"/>
        <v>0</v>
      </c>
      <c r="N160" s="33">
        <f t="shared" si="93"/>
        <v>-856.3800000000001</v>
      </c>
      <c r="O160" s="34">
        <f t="shared" si="65"/>
        <v>79.42689940470184</v>
      </c>
    </row>
    <row r="161" spans="1:15" s="4" customFormat="1" ht="46.5" customHeight="1" outlineLevel="4">
      <c r="A161" s="31" t="s">
        <v>310</v>
      </c>
      <c r="B161" s="35" t="s">
        <v>311</v>
      </c>
      <c r="C161" s="33">
        <f>SUM(D161:F161)</f>
        <v>0</v>
      </c>
      <c r="D161" s="33"/>
      <c r="E161" s="33"/>
      <c r="F161" s="33"/>
      <c r="G161" s="33">
        <f>SUM(H161:J161)</f>
        <v>5400</v>
      </c>
      <c r="H161" s="33"/>
      <c r="I161" s="33"/>
      <c r="J161" s="33">
        <v>5400</v>
      </c>
      <c r="K161" s="33">
        <f>SUM(L161:N161)</f>
        <v>5400</v>
      </c>
      <c r="L161" s="33">
        <f t="shared" si="93"/>
        <v>0</v>
      </c>
      <c r="M161" s="33">
        <f t="shared" si="93"/>
        <v>0</v>
      </c>
      <c r="N161" s="33">
        <f t="shared" si="93"/>
        <v>5400</v>
      </c>
      <c r="O161" s="34" t="e">
        <f>SUM(G161/C161)*100</f>
        <v>#DIV/0!</v>
      </c>
    </row>
    <row r="162" spans="1:15" s="4" customFormat="1" ht="82.5" customHeight="1" outlineLevel="4">
      <c r="A162" s="31" t="s">
        <v>312</v>
      </c>
      <c r="B162" s="35" t="s">
        <v>313</v>
      </c>
      <c r="C162" s="33">
        <f>SUM(D162:F162)</f>
        <v>0</v>
      </c>
      <c r="D162" s="33"/>
      <c r="E162" s="33"/>
      <c r="F162" s="33"/>
      <c r="G162" s="33">
        <f>SUM(H162:J162)</f>
        <v>8000</v>
      </c>
      <c r="H162" s="33"/>
      <c r="I162" s="33"/>
      <c r="J162" s="33">
        <v>8000</v>
      </c>
      <c r="K162" s="33">
        <f>SUM(L162:N162)</f>
        <v>8000</v>
      </c>
      <c r="L162" s="33">
        <f t="shared" si="93"/>
        <v>0</v>
      </c>
      <c r="M162" s="33">
        <f t="shared" si="93"/>
        <v>0</v>
      </c>
      <c r="N162" s="33">
        <f t="shared" si="93"/>
        <v>8000</v>
      </c>
      <c r="O162" s="34" t="e">
        <f>SUM(G162/C162)*100</f>
        <v>#DIV/0!</v>
      </c>
    </row>
    <row r="163" spans="1:15" s="4" customFormat="1" ht="46.5" customHeight="1" outlineLevel="6">
      <c r="A163" s="31" t="s">
        <v>314</v>
      </c>
      <c r="B163" s="32" t="s">
        <v>315</v>
      </c>
      <c r="C163" s="33">
        <f>SUM(D163:F163)</f>
        <v>23430.67</v>
      </c>
      <c r="D163" s="33"/>
      <c r="E163" s="33"/>
      <c r="F163" s="33">
        <v>23430.67</v>
      </c>
      <c r="G163" s="33">
        <f>SUM(H163:J163)</f>
        <v>51290.37</v>
      </c>
      <c r="H163" s="33"/>
      <c r="I163" s="33"/>
      <c r="J163" s="33">
        <v>51290.37</v>
      </c>
      <c r="K163" s="33">
        <f>SUM(L163:N163)</f>
        <v>27859.700000000004</v>
      </c>
      <c r="L163" s="33">
        <f t="shared" si="93"/>
        <v>0</v>
      </c>
      <c r="M163" s="33">
        <f t="shared" si="93"/>
        <v>0</v>
      </c>
      <c r="N163" s="33">
        <f t="shared" si="93"/>
        <v>27859.700000000004</v>
      </c>
      <c r="O163" s="34">
        <f t="shared" si="65"/>
        <v>218.90270316640544</v>
      </c>
    </row>
    <row r="164" spans="1:15" s="4" customFormat="1" ht="46.5" customHeight="1" outlineLevel="6">
      <c r="A164" s="27" t="s">
        <v>316</v>
      </c>
      <c r="B164" s="41" t="s">
        <v>317</v>
      </c>
      <c r="C164" s="29">
        <f>SUM(C165)</f>
        <v>29800</v>
      </c>
      <c r="D164" s="29">
        <f aca="true" t="shared" si="94" ref="D164:N164">SUM(D165)</f>
        <v>0</v>
      </c>
      <c r="E164" s="29">
        <f t="shared" si="94"/>
        <v>0</v>
      </c>
      <c r="F164" s="29">
        <f t="shared" si="94"/>
        <v>29800</v>
      </c>
      <c r="G164" s="29">
        <f t="shared" si="94"/>
        <v>0</v>
      </c>
      <c r="H164" s="29">
        <f t="shared" si="94"/>
        <v>0</v>
      </c>
      <c r="I164" s="29">
        <f t="shared" si="94"/>
        <v>0</v>
      </c>
      <c r="J164" s="29">
        <f t="shared" si="94"/>
        <v>0</v>
      </c>
      <c r="K164" s="29">
        <f t="shared" si="94"/>
        <v>-29800</v>
      </c>
      <c r="L164" s="29">
        <f t="shared" si="94"/>
        <v>0</v>
      </c>
      <c r="M164" s="29">
        <f t="shared" si="94"/>
        <v>0</v>
      </c>
      <c r="N164" s="29">
        <f t="shared" si="94"/>
        <v>-29800</v>
      </c>
      <c r="O164" s="30">
        <f t="shared" si="65"/>
        <v>0</v>
      </c>
    </row>
    <row r="165" spans="1:15" s="4" customFormat="1" ht="32.25" customHeight="1" outlineLevel="6">
      <c r="A165" s="31" t="s">
        <v>318</v>
      </c>
      <c r="B165" s="35" t="s">
        <v>319</v>
      </c>
      <c r="C165" s="33">
        <f>SUM(C166)</f>
        <v>29800</v>
      </c>
      <c r="D165" s="33">
        <f aca="true" t="shared" si="95" ref="D165:N165">SUM(D166)</f>
        <v>0</v>
      </c>
      <c r="E165" s="33">
        <f t="shared" si="95"/>
        <v>0</v>
      </c>
      <c r="F165" s="33">
        <f t="shared" si="95"/>
        <v>29800</v>
      </c>
      <c r="G165" s="33">
        <f t="shared" si="95"/>
        <v>0</v>
      </c>
      <c r="H165" s="33">
        <f t="shared" si="95"/>
        <v>0</v>
      </c>
      <c r="I165" s="33">
        <f t="shared" si="95"/>
        <v>0</v>
      </c>
      <c r="J165" s="33">
        <f t="shared" si="95"/>
        <v>0</v>
      </c>
      <c r="K165" s="33">
        <f t="shared" si="95"/>
        <v>-29800</v>
      </c>
      <c r="L165" s="33">
        <f t="shared" si="95"/>
        <v>0</v>
      </c>
      <c r="M165" s="33">
        <f t="shared" si="95"/>
        <v>0</v>
      </c>
      <c r="N165" s="33">
        <f t="shared" si="95"/>
        <v>-29800</v>
      </c>
      <c r="O165" s="34">
        <f t="shared" si="65"/>
        <v>0</v>
      </c>
    </row>
    <row r="166" spans="1:15" s="4" customFormat="1" ht="32.25" customHeight="1" outlineLevel="6">
      <c r="A166" s="31" t="s">
        <v>320</v>
      </c>
      <c r="B166" s="35" t="s">
        <v>321</v>
      </c>
      <c r="C166" s="33">
        <f>SUM(D166:F166)</f>
        <v>29800</v>
      </c>
      <c r="D166" s="33"/>
      <c r="E166" s="33"/>
      <c r="F166" s="33">
        <v>29800</v>
      </c>
      <c r="G166" s="33">
        <f>SUM(H166:J166)</f>
        <v>0</v>
      </c>
      <c r="H166" s="33"/>
      <c r="I166" s="33"/>
      <c r="J166" s="33"/>
      <c r="K166" s="33">
        <f>SUM(L166:N166)</f>
        <v>-29800</v>
      </c>
      <c r="L166" s="33">
        <f>SUM(H166-D166)</f>
        <v>0</v>
      </c>
      <c r="M166" s="33">
        <f>SUM(I166-E166)</f>
        <v>0</v>
      </c>
      <c r="N166" s="33">
        <f>SUM(J166-F166)</f>
        <v>-29800</v>
      </c>
      <c r="O166" s="34">
        <f>SUM(G166/C166)*100</f>
        <v>0</v>
      </c>
    </row>
    <row r="167" spans="1:15" s="4" customFormat="1" ht="60.75" customHeight="1" outlineLevel="1">
      <c r="A167" s="27" t="s">
        <v>322</v>
      </c>
      <c r="B167" s="28" t="s">
        <v>323</v>
      </c>
      <c r="C167" s="29">
        <f>SUM(C168)</f>
        <v>9960</v>
      </c>
      <c r="D167" s="29">
        <f aca="true" t="shared" si="96" ref="D167:N168">SUM(D168)</f>
        <v>0</v>
      </c>
      <c r="E167" s="29">
        <f t="shared" si="96"/>
        <v>0</v>
      </c>
      <c r="F167" s="29">
        <f t="shared" si="96"/>
        <v>9960</v>
      </c>
      <c r="G167" s="29">
        <f>SUM(G168)</f>
        <v>5000</v>
      </c>
      <c r="H167" s="29">
        <f t="shared" si="96"/>
        <v>0</v>
      </c>
      <c r="I167" s="29">
        <f t="shared" si="96"/>
        <v>0</v>
      </c>
      <c r="J167" s="29">
        <f t="shared" si="96"/>
        <v>5000</v>
      </c>
      <c r="K167" s="29">
        <f>SUM(K168)</f>
        <v>-4960</v>
      </c>
      <c r="L167" s="29">
        <f t="shared" si="96"/>
        <v>0</v>
      </c>
      <c r="M167" s="29">
        <f t="shared" si="96"/>
        <v>0</v>
      </c>
      <c r="N167" s="29">
        <f t="shared" si="96"/>
        <v>-4960</v>
      </c>
      <c r="O167" s="34">
        <f t="shared" si="65"/>
        <v>50.20080321285141</v>
      </c>
    </row>
    <row r="168" spans="1:15" s="4" customFormat="1" ht="48" customHeight="1" outlineLevel="2">
      <c r="A168" s="27" t="s">
        <v>324</v>
      </c>
      <c r="B168" s="28" t="s">
        <v>325</v>
      </c>
      <c r="C168" s="29">
        <f>SUM(C169)</f>
        <v>9960</v>
      </c>
      <c r="D168" s="29">
        <f t="shared" si="96"/>
        <v>0</v>
      </c>
      <c r="E168" s="29">
        <f t="shared" si="96"/>
        <v>0</v>
      </c>
      <c r="F168" s="29">
        <f t="shared" si="96"/>
        <v>9960</v>
      </c>
      <c r="G168" s="29">
        <f>SUM(G169)</f>
        <v>5000</v>
      </c>
      <c r="H168" s="29">
        <f t="shared" si="96"/>
        <v>0</v>
      </c>
      <c r="I168" s="29">
        <f t="shared" si="96"/>
        <v>0</v>
      </c>
      <c r="J168" s="29">
        <f t="shared" si="96"/>
        <v>5000</v>
      </c>
      <c r="K168" s="29">
        <f>SUM(K169)</f>
        <v>-4960</v>
      </c>
      <c r="L168" s="29">
        <f t="shared" si="96"/>
        <v>0</v>
      </c>
      <c r="M168" s="29">
        <f t="shared" si="96"/>
        <v>0</v>
      </c>
      <c r="N168" s="29">
        <f t="shared" si="96"/>
        <v>-4960</v>
      </c>
      <c r="O168" s="34">
        <f t="shared" si="65"/>
        <v>50.20080321285141</v>
      </c>
    </row>
    <row r="169" spans="1:15" s="4" customFormat="1" ht="99.75" customHeight="1" outlineLevel="4">
      <c r="A169" s="31" t="s">
        <v>326</v>
      </c>
      <c r="B169" s="32" t="s">
        <v>327</v>
      </c>
      <c r="C169" s="33">
        <f>SUM(C170:C171)</f>
        <v>9960</v>
      </c>
      <c r="D169" s="33">
        <f aca="true" t="shared" si="97" ref="D169:N169">SUM(D170:D171)</f>
        <v>0</v>
      </c>
      <c r="E169" s="33">
        <f t="shared" si="97"/>
        <v>0</v>
      </c>
      <c r="F169" s="33">
        <f t="shared" si="97"/>
        <v>9960</v>
      </c>
      <c r="G169" s="33">
        <f t="shared" si="97"/>
        <v>5000</v>
      </c>
      <c r="H169" s="33">
        <f t="shared" si="97"/>
        <v>0</v>
      </c>
      <c r="I169" s="33">
        <f t="shared" si="97"/>
        <v>0</v>
      </c>
      <c r="J169" s="33">
        <f t="shared" si="97"/>
        <v>5000</v>
      </c>
      <c r="K169" s="33">
        <f t="shared" si="97"/>
        <v>-4960</v>
      </c>
      <c r="L169" s="33">
        <f t="shared" si="97"/>
        <v>0</v>
      </c>
      <c r="M169" s="33">
        <f t="shared" si="97"/>
        <v>0</v>
      </c>
      <c r="N169" s="33">
        <f t="shared" si="97"/>
        <v>-4960</v>
      </c>
      <c r="O169" s="34">
        <f t="shared" si="65"/>
        <v>50.20080321285141</v>
      </c>
    </row>
    <row r="170" spans="1:15" s="4" customFormat="1" ht="17.25" customHeight="1" outlineLevel="5">
      <c r="A170" s="31" t="s">
        <v>328</v>
      </c>
      <c r="B170" s="32" t="s">
        <v>329</v>
      </c>
      <c r="C170" s="33">
        <f>SUM(D170:F170)</f>
        <v>9960</v>
      </c>
      <c r="D170" s="33"/>
      <c r="E170" s="33"/>
      <c r="F170" s="33">
        <v>9960</v>
      </c>
      <c r="G170" s="33">
        <f>SUM(H170:J170)</f>
        <v>0</v>
      </c>
      <c r="H170" s="33"/>
      <c r="I170" s="33"/>
      <c r="J170" s="33"/>
      <c r="K170" s="33">
        <f>SUM(L170:N170)</f>
        <v>-9960</v>
      </c>
      <c r="L170" s="33">
        <f aca="true" t="shared" si="98" ref="L170:N171">SUM(H170-D170)</f>
        <v>0</v>
      </c>
      <c r="M170" s="33">
        <f t="shared" si="98"/>
        <v>0</v>
      </c>
      <c r="N170" s="33">
        <f t="shared" si="98"/>
        <v>-9960</v>
      </c>
      <c r="O170" s="34">
        <f t="shared" si="65"/>
        <v>0</v>
      </c>
    </row>
    <row r="171" spans="1:15" s="4" customFormat="1" ht="35.25" customHeight="1" outlineLevel="5">
      <c r="A171" s="31" t="s">
        <v>330</v>
      </c>
      <c r="B171" s="35" t="s">
        <v>331</v>
      </c>
      <c r="C171" s="33">
        <f>SUM(D171:F171)</f>
        <v>0</v>
      </c>
      <c r="D171" s="33"/>
      <c r="E171" s="33"/>
      <c r="F171" s="33"/>
      <c r="G171" s="33">
        <f>SUM(H171:J171)</f>
        <v>5000</v>
      </c>
      <c r="H171" s="33"/>
      <c r="I171" s="33"/>
      <c r="J171" s="33">
        <v>5000</v>
      </c>
      <c r="K171" s="33">
        <f>SUM(L171:N171)</f>
        <v>5000</v>
      </c>
      <c r="L171" s="33">
        <f t="shared" si="98"/>
        <v>0</v>
      </c>
      <c r="M171" s="33">
        <f t="shared" si="98"/>
        <v>0</v>
      </c>
      <c r="N171" s="33">
        <f t="shared" si="98"/>
        <v>5000</v>
      </c>
      <c r="O171" s="34" t="e">
        <f>SUM(G171/C171)*100</f>
        <v>#DIV/0!</v>
      </c>
    </row>
    <row r="172" spans="1:15" s="4" customFormat="1" ht="64.5" customHeight="1" outlineLevel="5">
      <c r="A172" s="27" t="s">
        <v>332</v>
      </c>
      <c r="B172" s="28" t="s">
        <v>333</v>
      </c>
      <c r="C172" s="29">
        <f aca="true" t="shared" si="99" ref="C172:N172">SUM(C173)</f>
        <v>483081</v>
      </c>
      <c r="D172" s="29">
        <f t="shared" si="99"/>
        <v>0</v>
      </c>
      <c r="E172" s="29">
        <f t="shared" si="99"/>
        <v>0</v>
      </c>
      <c r="F172" s="29">
        <f t="shared" si="99"/>
        <v>483081</v>
      </c>
      <c r="G172" s="29">
        <f t="shared" si="99"/>
        <v>432932</v>
      </c>
      <c r="H172" s="29">
        <f t="shared" si="99"/>
        <v>0</v>
      </c>
      <c r="I172" s="29">
        <f t="shared" si="99"/>
        <v>0</v>
      </c>
      <c r="J172" s="29">
        <f t="shared" si="99"/>
        <v>432932</v>
      </c>
      <c r="K172" s="29">
        <f t="shared" si="99"/>
        <v>-50149</v>
      </c>
      <c r="L172" s="29">
        <f t="shared" si="99"/>
        <v>0</v>
      </c>
      <c r="M172" s="29">
        <f t="shared" si="99"/>
        <v>0</v>
      </c>
      <c r="N172" s="29">
        <f t="shared" si="99"/>
        <v>-50149</v>
      </c>
      <c r="O172" s="34">
        <f t="shared" si="65"/>
        <v>89.61892519059951</v>
      </c>
    </row>
    <row r="173" spans="1:15" s="4" customFormat="1" ht="44.25" customHeight="1" outlineLevel="5">
      <c r="A173" s="27" t="s">
        <v>334</v>
      </c>
      <c r="B173" s="28" t="s">
        <v>335</v>
      </c>
      <c r="C173" s="29">
        <f aca="true" t="shared" si="100" ref="C173:N173">SUM(C174)</f>
        <v>483081</v>
      </c>
      <c r="D173" s="29">
        <f t="shared" si="100"/>
        <v>0</v>
      </c>
      <c r="E173" s="29">
        <f t="shared" si="100"/>
        <v>0</v>
      </c>
      <c r="F173" s="29">
        <f t="shared" si="100"/>
        <v>483081</v>
      </c>
      <c r="G173" s="29">
        <f t="shared" si="100"/>
        <v>432932</v>
      </c>
      <c r="H173" s="29">
        <f t="shared" si="100"/>
        <v>0</v>
      </c>
      <c r="I173" s="29">
        <f t="shared" si="100"/>
        <v>0</v>
      </c>
      <c r="J173" s="29">
        <f t="shared" si="100"/>
        <v>432932</v>
      </c>
      <c r="K173" s="29">
        <f t="shared" si="100"/>
        <v>-50149</v>
      </c>
      <c r="L173" s="29">
        <f t="shared" si="100"/>
        <v>0</v>
      </c>
      <c r="M173" s="29">
        <f t="shared" si="100"/>
        <v>0</v>
      </c>
      <c r="N173" s="29">
        <f t="shared" si="100"/>
        <v>-50149</v>
      </c>
      <c r="O173" s="34">
        <f t="shared" si="65"/>
        <v>89.61892519059951</v>
      </c>
    </row>
    <row r="174" spans="1:15" s="4" customFormat="1" ht="31.5" customHeight="1" outlineLevel="5">
      <c r="A174" s="31" t="s">
        <v>336</v>
      </c>
      <c r="B174" s="32" t="s">
        <v>337</v>
      </c>
      <c r="C174" s="33">
        <f>SUM(C175:C177)</f>
        <v>483081</v>
      </c>
      <c r="D174" s="33">
        <f aca="true" t="shared" si="101" ref="D174:N174">SUM(D175:D177)</f>
        <v>0</v>
      </c>
      <c r="E174" s="33">
        <f t="shared" si="101"/>
        <v>0</v>
      </c>
      <c r="F174" s="33">
        <f t="shared" si="101"/>
        <v>483081</v>
      </c>
      <c r="G174" s="33">
        <f t="shared" si="101"/>
        <v>432932</v>
      </c>
      <c r="H174" s="33">
        <f t="shared" si="101"/>
        <v>0</v>
      </c>
      <c r="I174" s="33">
        <f t="shared" si="101"/>
        <v>0</v>
      </c>
      <c r="J174" s="33">
        <f t="shared" si="101"/>
        <v>432932</v>
      </c>
      <c r="K174" s="33">
        <f t="shared" si="101"/>
        <v>-50149</v>
      </c>
      <c r="L174" s="33">
        <f t="shared" si="101"/>
        <v>0</v>
      </c>
      <c r="M174" s="33">
        <f t="shared" si="101"/>
        <v>0</v>
      </c>
      <c r="N174" s="33">
        <f t="shared" si="101"/>
        <v>-50149</v>
      </c>
      <c r="O174" s="34">
        <f t="shared" si="65"/>
        <v>89.61892519059951</v>
      </c>
    </row>
    <row r="175" spans="1:15" s="4" customFormat="1" ht="18" customHeight="1" outlineLevel="5">
      <c r="A175" s="31" t="s">
        <v>338</v>
      </c>
      <c r="B175" s="32" t="s">
        <v>339</v>
      </c>
      <c r="C175" s="33">
        <f>SUM(D175:F175)</f>
        <v>78499</v>
      </c>
      <c r="D175" s="33"/>
      <c r="E175" s="33"/>
      <c r="F175" s="33">
        <v>78499</v>
      </c>
      <c r="G175" s="33">
        <f>SUM(H175:J175)</f>
        <v>2000</v>
      </c>
      <c r="H175" s="33"/>
      <c r="I175" s="33"/>
      <c r="J175" s="33">
        <v>2000</v>
      </c>
      <c r="K175" s="33">
        <f>SUM(L175:N175)</f>
        <v>-76499</v>
      </c>
      <c r="L175" s="33">
        <f aca="true" t="shared" si="102" ref="L175:N177">SUM(H175-D175)</f>
        <v>0</v>
      </c>
      <c r="M175" s="33">
        <f t="shared" si="102"/>
        <v>0</v>
      </c>
      <c r="N175" s="33">
        <f t="shared" si="102"/>
        <v>-76499</v>
      </c>
      <c r="O175" s="34">
        <f>SUM(G175/C175)*100</f>
        <v>2.5478031567281114</v>
      </c>
    </row>
    <row r="176" spans="1:15" s="4" customFormat="1" ht="31.5" customHeight="1" outlineLevel="5">
      <c r="A176" s="31" t="s">
        <v>340</v>
      </c>
      <c r="B176" s="35" t="s">
        <v>341</v>
      </c>
      <c r="C176" s="33">
        <f>SUM(D176:F176)</f>
        <v>18900</v>
      </c>
      <c r="D176" s="33"/>
      <c r="E176" s="33"/>
      <c r="F176" s="33">
        <v>18900</v>
      </c>
      <c r="G176" s="33">
        <f>SUM(H176:J176)</f>
        <v>43500</v>
      </c>
      <c r="H176" s="33"/>
      <c r="I176" s="33"/>
      <c r="J176" s="33">
        <v>43500</v>
      </c>
      <c r="K176" s="33">
        <f>SUM(L176:N176)</f>
        <v>24600</v>
      </c>
      <c r="L176" s="33">
        <f t="shared" si="102"/>
        <v>0</v>
      </c>
      <c r="M176" s="33">
        <f t="shared" si="102"/>
        <v>0</v>
      </c>
      <c r="N176" s="33">
        <f t="shared" si="102"/>
        <v>24600</v>
      </c>
      <c r="O176" s="34">
        <f>SUM(G176/C176)*100</f>
        <v>230.15873015873015</v>
      </c>
    </row>
    <row r="177" spans="1:15" s="4" customFormat="1" ht="33.75" customHeight="1" outlineLevel="5">
      <c r="A177" s="31" t="s">
        <v>342</v>
      </c>
      <c r="B177" s="35" t="s">
        <v>343</v>
      </c>
      <c r="C177" s="33">
        <f>SUM(D177:F177)</f>
        <v>385682</v>
      </c>
      <c r="D177" s="33"/>
      <c r="E177" s="33"/>
      <c r="F177" s="33">
        <v>385682</v>
      </c>
      <c r="G177" s="33">
        <f>SUM(H177:J177)</f>
        <v>387432</v>
      </c>
      <c r="H177" s="33"/>
      <c r="I177" s="33"/>
      <c r="J177" s="33">
        <v>387432</v>
      </c>
      <c r="K177" s="33">
        <f>SUM(L177:N177)</f>
        <v>1750</v>
      </c>
      <c r="L177" s="33">
        <f t="shared" si="102"/>
        <v>0</v>
      </c>
      <c r="M177" s="33">
        <f t="shared" si="102"/>
        <v>0</v>
      </c>
      <c r="N177" s="33">
        <f t="shared" si="102"/>
        <v>1750</v>
      </c>
      <c r="O177" s="34">
        <f>SUM(G177/C177)*100</f>
        <v>100.45374168356314</v>
      </c>
    </row>
    <row r="178" spans="1:15" s="4" customFormat="1" ht="22.5" customHeight="1" outlineLevel="5">
      <c r="A178" s="42" t="s">
        <v>344</v>
      </c>
      <c r="B178" s="43"/>
      <c r="C178" s="44">
        <f>SUM(C8+C58+C75+C79+C86+C91+C109+C115+C126+C130+C157+C167+C172)</f>
        <v>82705830.3</v>
      </c>
      <c r="D178" s="44">
        <f aca="true" t="shared" si="103" ref="D178:N178">SUM(D8+D58+D75+D79+D86+D91+D109+D115+D126+D130+D157+D167+D172)</f>
        <v>0</v>
      </c>
      <c r="E178" s="44">
        <f t="shared" si="103"/>
        <v>36678859.65</v>
      </c>
      <c r="F178" s="44">
        <f t="shared" si="103"/>
        <v>46026970.65</v>
      </c>
      <c r="G178" s="44">
        <f t="shared" si="103"/>
        <v>113743885.53</v>
      </c>
      <c r="H178" s="44">
        <f t="shared" si="103"/>
        <v>24036892.02</v>
      </c>
      <c r="I178" s="44">
        <f t="shared" si="103"/>
        <v>44423563.74</v>
      </c>
      <c r="J178" s="44">
        <f t="shared" si="103"/>
        <v>45283429.77</v>
      </c>
      <c r="K178" s="44">
        <f t="shared" si="103"/>
        <v>31038055.23</v>
      </c>
      <c r="L178" s="44">
        <f t="shared" si="103"/>
        <v>24036892.02</v>
      </c>
      <c r="M178" s="44">
        <f t="shared" si="103"/>
        <v>7744704.090000003</v>
      </c>
      <c r="N178" s="44">
        <f t="shared" si="103"/>
        <v>-743540.8800000015</v>
      </c>
      <c r="O178" s="30">
        <f t="shared" si="65"/>
        <v>137.52825540522988</v>
      </c>
    </row>
    <row r="179" spans="1:15" s="4" customFormat="1" ht="18.75" customHeight="1" outlineLevel="5">
      <c r="A179" s="45" t="s">
        <v>345</v>
      </c>
      <c r="B179" s="46"/>
      <c r="C179" s="47">
        <f>SUM(C178/C193)*100</f>
        <v>99.22656583236261</v>
      </c>
      <c r="D179" s="47"/>
      <c r="E179" s="47">
        <f>SUM(E178/E193)*100</f>
        <v>100</v>
      </c>
      <c r="F179" s="47">
        <f>SUM(F178/F193)*100</f>
        <v>98.61873014779479</v>
      </c>
      <c r="G179" s="47">
        <f>SUM(G178/G193)*100</f>
        <v>98.52311664849104</v>
      </c>
      <c r="H179" s="47"/>
      <c r="I179" s="47">
        <f>SUM(I178/I193)*100</f>
        <v>98.91611436273755</v>
      </c>
      <c r="J179" s="47">
        <f>SUM(J178/J193)*100</f>
        <v>97.42501328642173</v>
      </c>
      <c r="K179" s="47">
        <f>SUM(K178/K193)*100</f>
        <v>96.696459807092</v>
      </c>
      <c r="L179" s="47"/>
      <c r="M179" s="47">
        <f>SUM(M178/M193)*100</f>
        <v>94.0864014550422</v>
      </c>
      <c r="N179" s="47">
        <f>SUM(N178/N193)*100</f>
        <v>388.5951731973001</v>
      </c>
      <c r="O179" s="30">
        <f t="shared" si="65"/>
        <v>99.29106769142851</v>
      </c>
    </row>
    <row r="180" spans="1:15" s="4" customFormat="1" ht="63.75" customHeight="1" outlineLevel="1">
      <c r="A180" s="27" t="s">
        <v>346</v>
      </c>
      <c r="B180" s="28" t="s">
        <v>347</v>
      </c>
      <c r="C180" s="29">
        <f aca="true" t="shared" si="104" ref="C180:J180">SUM(C181)</f>
        <v>644661.1799999999</v>
      </c>
      <c r="D180" s="29">
        <f t="shared" si="104"/>
        <v>0</v>
      </c>
      <c r="E180" s="29">
        <f t="shared" si="104"/>
        <v>0</v>
      </c>
      <c r="F180" s="29">
        <f t="shared" si="104"/>
        <v>644661.1799999999</v>
      </c>
      <c r="G180" s="29">
        <f t="shared" si="104"/>
        <v>1683638.05</v>
      </c>
      <c r="H180" s="29">
        <f t="shared" si="104"/>
        <v>0</v>
      </c>
      <c r="I180" s="29">
        <f t="shared" si="104"/>
        <v>486776.73</v>
      </c>
      <c r="J180" s="29">
        <f t="shared" si="104"/>
        <v>1196861.32</v>
      </c>
      <c r="K180" s="29">
        <f>SUM(K181)</f>
        <v>1038976.87</v>
      </c>
      <c r="L180" s="29">
        <f>SUM(L181)</f>
        <v>0</v>
      </c>
      <c r="M180" s="29">
        <f>SUM(M181)</f>
        <v>486776.73</v>
      </c>
      <c r="N180" s="29">
        <f>SUM(N181)</f>
        <v>552200.14</v>
      </c>
      <c r="O180" s="30">
        <f t="shared" si="65"/>
        <v>261.16634632784934</v>
      </c>
    </row>
    <row r="181" spans="1:15" s="4" customFormat="1" ht="15" customHeight="1" outlineLevel="2">
      <c r="A181" s="27" t="s">
        <v>348</v>
      </c>
      <c r="B181" s="28" t="s">
        <v>349</v>
      </c>
      <c r="C181" s="29">
        <f>SUM(C182:C188)</f>
        <v>644661.1799999999</v>
      </c>
      <c r="D181" s="29">
        <f aca="true" t="shared" si="105" ref="D181:N181">SUM(D182:D188)</f>
        <v>0</v>
      </c>
      <c r="E181" s="29">
        <f t="shared" si="105"/>
        <v>0</v>
      </c>
      <c r="F181" s="29">
        <f t="shared" si="105"/>
        <v>644661.1799999999</v>
      </c>
      <c r="G181" s="29">
        <f t="shared" si="105"/>
        <v>1683638.05</v>
      </c>
      <c r="H181" s="29">
        <f t="shared" si="105"/>
        <v>0</v>
      </c>
      <c r="I181" s="29">
        <f t="shared" si="105"/>
        <v>486776.73</v>
      </c>
      <c r="J181" s="29">
        <f t="shared" si="105"/>
        <v>1196861.32</v>
      </c>
      <c r="K181" s="29">
        <f t="shared" si="105"/>
        <v>1038976.87</v>
      </c>
      <c r="L181" s="29">
        <f t="shared" si="105"/>
        <v>0</v>
      </c>
      <c r="M181" s="29">
        <f t="shared" si="105"/>
        <v>486776.73</v>
      </c>
      <c r="N181" s="29">
        <f t="shared" si="105"/>
        <v>552200.14</v>
      </c>
      <c r="O181" s="30">
        <f t="shared" si="65"/>
        <v>261.16634632784934</v>
      </c>
    </row>
    <row r="182" spans="1:15" s="4" customFormat="1" ht="300.75" customHeight="1" outlineLevel="2">
      <c r="A182" s="31" t="s">
        <v>350</v>
      </c>
      <c r="B182" s="35" t="s">
        <v>351</v>
      </c>
      <c r="C182" s="33">
        <f aca="true" t="shared" si="106" ref="C182:C188">SUM(D182:F182)</f>
        <v>15300</v>
      </c>
      <c r="D182" s="33"/>
      <c r="E182" s="33"/>
      <c r="F182" s="33">
        <v>15300</v>
      </c>
      <c r="G182" s="33">
        <f aca="true" t="shared" si="107" ref="G182:G188">SUM(H182:J182)</f>
        <v>162000</v>
      </c>
      <c r="H182" s="33"/>
      <c r="I182" s="33"/>
      <c r="J182" s="33">
        <v>162000</v>
      </c>
      <c r="K182" s="33">
        <f aca="true" t="shared" si="108" ref="K182:K188">SUM(L182:N182)</f>
        <v>146700</v>
      </c>
      <c r="L182" s="33">
        <f aca="true" t="shared" si="109" ref="L182:N188">SUM(H182-D182)</f>
        <v>0</v>
      </c>
      <c r="M182" s="33">
        <f t="shared" si="109"/>
        <v>0</v>
      </c>
      <c r="N182" s="33">
        <f t="shared" si="109"/>
        <v>146700</v>
      </c>
      <c r="O182" s="34">
        <f t="shared" si="65"/>
        <v>1058.8235294117646</v>
      </c>
    </row>
    <row r="183" spans="1:15" s="4" customFormat="1" ht="30.75" customHeight="1" outlineLevel="2">
      <c r="A183" s="31" t="s">
        <v>352</v>
      </c>
      <c r="B183" s="35" t="s">
        <v>353</v>
      </c>
      <c r="C183" s="33">
        <f t="shared" si="106"/>
        <v>0</v>
      </c>
      <c r="D183" s="33"/>
      <c r="E183" s="33"/>
      <c r="F183" s="33"/>
      <c r="G183" s="33">
        <f t="shared" si="107"/>
        <v>327053.69</v>
      </c>
      <c r="H183" s="33"/>
      <c r="I183" s="33"/>
      <c r="J183" s="33">
        <v>327053.69</v>
      </c>
      <c r="K183" s="33">
        <f t="shared" si="108"/>
        <v>327053.69</v>
      </c>
      <c r="L183" s="33">
        <f t="shared" si="109"/>
        <v>0</v>
      </c>
      <c r="M183" s="33">
        <f t="shared" si="109"/>
        <v>0</v>
      </c>
      <c r="N183" s="33">
        <f t="shared" si="109"/>
        <v>327053.69</v>
      </c>
      <c r="O183" s="34" t="e">
        <f>SUM(G183/C183)*100</f>
        <v>#DIV/0!</v>
      </c>
    </row>
    <row r="184" spans="1:15" s="4" customFormat="1" ht="62.25" customHeight="1" outlineLevel="5">
      <c r="A184" s="31" t="s">
        <v>354</v>
      </c>
      <c r="B184" s="32" t="s">
        <v>355</v>
      </c>
      <c r="C184" s="33">
        <f t="shared" si="106"/>
        <v>48000</v>
      </c>
      <c r="D184" s="33"/>
      <c r="E184" s="33"/>
      <c r="F184" s="33">
        <v>48000</v>
      </c>
      <c r="G184" s="33">
        <f t="shared" si="107"/>
        <v>0</v>
      </c>
      <c r="H184" s="33"/>
      <c r="I184" s="33"/>
      <c r="J184" s="33"/>
      <c r="K184" s="33">
        <f t="shared" si="108"/>
        <v>-48000</v>
      </c>
      <c r="L184" s="33">
        <f t="shared" si="109"/>
        <v>0</v>
      </c>
      <c r="M184" s="33">
        <f t="shared" si="109"/>
        <v>0</v>
      </c>
      <c r="N184" s="33">
        <f t="shared" si="109"/>
        <v>-48000</v>
      </c>
      <c r="O184" s="34">
        <f t="shared" si="65"/>
        <v>0</v>
      </c>
    </row>
    <row r="185" spans="1:15" s="4" customFormat="1" ht="65.25" customHeight="1" outlineLevel="5">
      <c r="A185" s="31" t="s">
        <v>356</v>
      </c>
      <c r="B185" s="32" t="s">
        <v>357</v>
      </c>
      <c r="C185" s="33">
        <f t="shared" si="106"/>
        <v>481898.92</v>
      </c>
      <c r="D185" s="33"/>
      <c r="E185" s="33"/>
      <c r="F185" s="33">
        <v>481898.92</v>
      </c>
      <c r="G185" s="33">
        <f t="shared" si="107"/>
        <v>686146.88</v>
      </c>
      <c r="H185" s="33"/>
      <c r="I185" s="33"/>
      <c r="J185" s="33">
        <v>686146.88</v>
      </c>
      <c r="K185" s="33">
        <f t="shared" si="108"/>
        <v>204247.96000000002</v>
      </c>
      <c r="L185" s="33">
        <f t="shared" si="109"/>
        <v>0</v>
      </c>
      <c r="M185" s="33">
        <f t="shared" si="109"/>
        <v>0</v>
      </c>
      <c r="N185" s="33">
        <f t="shared" si="109"/>
        <v>204247.96000000002</v>
      </c>
      <c r="O185" s="34">
        <f t="shared" si="65"/>
        <v>142.38398376157392</v>
      </c>
    </row>
    <row r="186" spans="1:15" s="4" customFormat="1" ht="111.75" customHeight="1" outlineLevel="5">
      <c r="A186" s="31" t="s">
        <v>358</v>
      </c>
      <c r="B186" s="35" t="s">
        <v>359</v>
      </c>
      <c r="C186" s="33">
        <f t="shared" si="106"/>
        <v>0</v>
      </c>
      <c r="D186" s="33"/>
      <c r="E186" s="33"/>
      <c r="F186" s="33"/>
      <c r="G186" s="33">
        <f t="shared" si="107"/>
        <v>13702.61</v>
      </c>
      <c r="H186" s="33"/>
      <c r="I186" s="33"/>
      <c r="J186" s="33">
        <v>13702.61</v>
      </c>
      <c r="K186" s="33">
        <f t="shared" si="108"/>
        <v>13702.61</v>
      </c>
      <c r="L186" s="33">
        <f t="shared" si="109"/>
        <v>0</v>
      </c>
      <c r="M186" s="33">
        <f t="shared" si="109"/>
        <v>0</v>
      </c>
      <c r="N186" s="33">
        <f t="shared" si="109"/>
        <v>13702.61</v>
      </c>
      <c r="O186" s="34" t="e">
        <f>SUM(G186/C186)*100</f>
        <v>#DIV/0!</v>
      </c>
    </row>
    <row r="187" spans="1:15" s="4" customFormat="1" ht="94.5" customHeight="1" outlineLevel="5">
      <c r="A187" s="31" t="s">
        <v>360</v>
      </c>
      <c r="B187" s="35" t="s">
        <v>361</v>
      </c>
      <c r="C187" s="33">
        <f t="shared" si="106"/>
        <v>0</v>
      </c>
      <c r="D187" s="33"/>
      <c r="E187" s="33"/>
      <c r="F187" s="33"/>
      <c r="G187" s="33">
        <f t="shared" si="107"/>
        <v>486776.73</v>
      </c>
      <c r="H187" s="33"/>
      <c r="I187" s="33">
        <v>486776.73</v>
      </c>
      <c r="J187" s="33"/>
      <c r="K187" s="33">
        <f t="shared" si="108"/>
        <v>486776.73</v>
      </c>
      <c r="L187" s="33">
        <f t="shared" si="109"/>
        <v>0</v>
      </c>
      <c r="M187" s="33">
        <f t="shared" si="109"/>
        <v>486776.73</v>
      </c>
      <c r="N187" s="33">
        <f t="shared" si="109"/>
        <v>0</v>
      </c>
      <c r="O187" s="34" t="e">
        <f t="shared" si="65"/>
        <v>#DIV/0!</v>
      </c>
    </row>
    <row r="188" spans="1:15" s="4" customFormat="1" ht="62.25" customHeight="1" outlineLevel="5">
      <c r="A188" s="31" t="s">
        <v>362</v>
      </c>
      <c r="B188" s="35" t="s">
        <v>363</v>
      </c>
      <c r="C188" s="33">
        <f t="shared" si="106"/>
        <v>99462.26</v>
      </c>
      <c r="D188" s="33"/>
      <c r="E188" s="33"/>
      <c r="F188" s="33">
        <v>99462.26</v>
      </c>
      <c r="G188" s="33">
        <f t="shared" si="107"/>
        <v>7958.14</v>
      </c>
      <c r="H188" s="33"/>
      <c r="I188" s="33"/>
      <c r="J188" s="33">
        <v>7958.14</v>
      </c>
      <c r="K188" s="33">
        <f t="shared" si="108"/>
        <v>-91504.12</v>
      </c>
      <c r="L188" s="33">
        <f t="shared" si="109"/>
        <v>0</v>
      </c>
      <c r="M188" s="33">
        <f t="shared" si="109"/>
        <v>0</v>
      </c>
      <c r="N188" s="33">
        <f t="shared" si="109"/>
        <v>-91504.12</v>
      </c>
      <c r="O188" s="34">
        <f t="shared" si="65"/>
        <v>8.001165467183231</v>
      </c>
    </row>
    <row r="189" spans="1:15" s="4" customFormat="1" ht="35.25" customHeight="1" outlineLevel="5">
      <c r="A189" s="27" t="s">
        <v>364</v>
      </c>
      <c r="B189" s="41" t="s">
        <v>365</v>
      </c>
      <c r="C189" s="29">
        <f>SUM(C190)</f>
        <v>0</v>
      </c>
      <c r="D189" s="29">
        <f aca="true" t="shared" si="110" ref="D189:N189">SUM(D190)</f>
        <v>0</v>
      </c>
      <c r="E189" s="29">
        <f t="shared" si="110"/>
        <v>0</v>
      </c>
      <c r="F189" s="29">
        <f t="shared" si="110"/>
        <v>0</v>
      </c>
      <c r="G189" s="29">
        <f t="shared" si="110"/>
        <v>21408</v>
      </c>
      <c r="H189" s="29">
        <f t="shared" si="110"/>
        <v>21408</v>
      </c>
      <c r="I189" s="29">
        <f t="shared" si="110"/>
        <v>0</v>
      </c>
      <c r="J189" s="29">
        <f t="shared" si="110"/>
        <v>0</v>
      </c>
      <c r="K189" s="29">
        <f t="shared" si="110"/>
        <v>21408</v>
      </c>
      <c r="L189" s="29">
        <f t="shared" si="110"/>
        <v>21408</v>
      </c>
      <c r="M189" s="29">
        <f t="shared" si="110"/>
        <v>0</v>
      </c>
      <c r="N189" s="29">
        <f t="shared" si="110"/>
        <v>0</v>
      </c>
      <c r="O189" s="30"/>
    </row>
    <row r="190" spans="1:15" s="4" customFormat="1" ht="21" customHeight="1" outlineLevel="5">
      <c r="A190" s="27" t="s">
        <v>348</v>
      </c>
      <c r="B190" s="41" t="s">
        <v>366</v>
      </c>
      <c r="C190" s="29">
        <f>SUM(C191)</f>
        <v>0</v>
      </c>
      <c r="D190" s="29">
        <f aca="true" t="shared" si="111" ref="D190:N190">SUM(D191)</f>
        <v>0</v>
      </c>
      <c r="E190" s="29">
        <f t="shared" si="111"/>
        <v>0</v>
      </c>
      <c r="F190" s="29">
        <f t="shared" si="111"/>
        <v>0</v>
      </c>
      <c r="G190" s="29">
        <f t="shared" si="111"/>
        <v>21408</v>
      </c>
      <c r="H190" s="29">
        <f t="shared" si="111"/>
        <v>21408</v>
      </c>
      <c r="I190" s="29">
        <f t="shared" si="111"/>
        <v>0</v>
      </c>
      <c r="J190" s="29">
        <f t="shared" si="111"/>
        <v>0</v>
      </c>
      <c r="K190" s="29">
        <f t="shared" si="111"/>
        <v>21408</v>
      </c>
      <c r="L190" s="29">
        <f t="shared" si="111"/>
        <v>21408</v>
      </c>
      <c r="M190" s="29">
        <f t="shared" si="111"/>
        <v>0</v>
      </c>
      <c r="N190" s="29">
        <f t="shared" si="111"/>
        <v>0</v>
      </c>
      <c r="O190" s="30"/>
    </row>
    <row r="191" spans="1:15" s="4" customFormat="1" ht="80.25" customHeight="1" outlineLevel="5">
      <c r="A191" s="31" t="s">
        <v>367</v>
      </c>
      <c r="B191" s="35" t="s">
        <v>368</v>
      </c>
      <c r="C191" s="33">
        <f>SUM(D191:F191)</f>
        <v>0</v>
      </c>
      <c r="D191" s="33"/>
      <c r="E191" s="33"/>
      <c r="F191" s="33"/>
      <c r="G191" s="33">
        <f>SUM(H191:J191)</f>
        <v>21408</v>
      </c>
      <c r="H191" s="33">
        <v>21408</v>
      </c>
      <c r="I191" s="33"/>
      <c r="J191" s="33"/>
      <c r="K191" s="33">
        <f>SUM(L191:N191)</f>
        <v>21408</v>
      </c>
      <c r="L191" s="33">
        <f>SUM(H191-D191)</f>
        <v>21408</v>
      </c>
      <c r="M191" s="33">
        <f>SUM(I191-E191)</f>
        <v>0</v>
      </c>
      <c r="N191" s="33">
        <f>SUM(J191-F191)</f>
        <v>0</v>
      </c>
      <c r="O191" s="34"/>
    </row>
    <row r="192" spans="1:15" s="4" customFormat="1" ht="32.25" customHeight="1" outlineLevel="6">
      <c r="A192" s="48" t="s">
        <v>369</v>
      </c>
      <c r="B192" s="49"/>
      <c r="C192" s="29">
        <f aca="true" t="shared" si="112" ref="C192:N192">SUM(C180+C189)</f>
        <v>644661.1799999999</v>
      </c>
      <c r="D192" s="29">
        <f t="shared" si="112"/>
        <v>0</v>
      </c>
      <c r="E192" s="29">
        <f t="shared" si="112"/>
        <v>0</v>
      </c>
      <c r="F192" s="29">
        <f t="shared" si="112"/>
        <v>644661.1799999999</v>
      </c>
      <c r="G192" s="29">
        <f t="shared" si="112"/>
        <v>1705046.05</v>
      </c>
      <c r="H192" s="29">
        <f t="shared" si="112"/>
        <v>21408</v>
      </c>
      <c r="I192" s="29">
        <f t="shared" si="112"/>
        <v>486776.73</v>
      </c>
      <c r="J192" s="29">
        <f t="shared" si="112"/>
        <v>1196861.32</v>
      </c>
      <c r="K192" s="29">
        <f t="shared" si="112"/>
        <v>1060384.87</v>
      </c>
      <c r="L192" s="29">
        <f t="shared" si="112"/>
        <v>21408</v>
      </c>
      <c r="M192" s="29">
        <f t="shared" si="112"/>
        <v>486776.73</v>
      </c>
      <c r="N192" s="29">
        <f t="shared" si="112"/>
        <v>552200.14</v>
      </c>
      <c r="O192" s="34">
        <f t="shared" si="65"/>
        <v>264.48716052671267</v>
      </c>
    </row>
    <row r="193" spans="1:15" s="4" customFormat="1" ht="16.5" customHeight="1">
      <c r="A193" s="50" t="s">
        <v>370</v>
      </c>
      <c r="B193" s="51"/>
      <c r="C193" s="44">
        <f aca="true" t="shared" si="113" ref="C193:I193">SUM(C8+C58+C75+C79+C86+C91+C109+C115+C126+C130+C157+C167+C172+C192)</f>
        <v>83350491.48</v>
      </c>
      <c r="D193" s="44">
        <f t="shared" si="113"/>
        <v>0</v>
      </c>
      <c r="E193" s="44">
        <f t="shared" si="113"/>
        <v>36678859.65</v>
      </c>
      <c r="F193" s="44">
        <f t="shared" si="113"/>
        <v>46671631.83</v>
      </c>
      <c r="G193" s="44">
        <f t="shared" si="113"/>
        <v>115448931.58</v>
      </c>
      <c r="H193" s="44">
        <f t="shared" si="113"/>
        <v>24058300.02</v>
      </c>
      <c r="I193" s="44">
        <f t="shared" si="113"/>
        <v>44910340.47</v>
      </c>
      <c r="J193" s="44">
        <f>SUM(J8+J58+J75+J79+J86+J91+J109+J115+J126+J130+J157+J167+J172+J192)</f>
        <v>46480291.09</v>
      </c>
      <c r="K193" s="44">
        <f>SUM(K8+K58+K75+K79+K86+K91+K109+K115+K126+K130+K157+K167+K172+K192)</f>
        <v>32098440.1</v>
      </c>
      <c r="L193" s="44">
        <f>SUM(L8+L58+L75+L79+L86+L91+L109+L115+L126+L130+L157+L167+L172+L192)</f>
        <v>24058300.02</v>
      </c>
      <c r="M193" s="44">
        <f>SUM(M8+M58+M75+M79+M86+M91+M109+M115+M126+M130+M157+M167+M172+M192)</f>
        <v>8231480.820000002</v>
      </c>
      <c r="N193" s="44">
        <f>SUM(N8+N58+N75+N79+N86+N91+N109+N115+N126+N130+N157+N167+N172+N192)</f>
        <v>-191340.7400000015</v>
      </c>
      <c r="O193" s="34">
        <f t="shared" si="65"/>
        <v>138.51019895629773</v>
      </c>
    </row>
    <row r="194" spans="1:14" s="4" customFormat="1" ht="12.75" customHeight="1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</row>
  </sheetData>
  <sheetProtection/>
  <mergeCells count="17">
    <mergeCell ref="A178:B178"/>
    <mergeCell ref="D6:F6"/>
    <mergeCell ref="G6:G7"/>
    <mergeCell ref="H6:J6"/>
    <mergeCell ref="K6:K7"/>
    <mergeCell ref="L6:N6"/>
    <mergeCell ref="O6:O7"/>
    <mergeCell ref="A1:O1"/>
    <mergeCell ref="A2:O2"/>
    <mergeCell ref="A3:B3"/>
    <mergeCell ref="A4:B4"/>
    <mergeCell ref="A5:A7"/>
    <mergeCell ref="B5:B7"/>
    <mergeCell ref="C5:F5"/>
    <mergeCell ref="G5:J5"/>
    <mergeCell ref="K5:O5"/>
    <mergeCell ref="C6:C7"/>
  </mergeCells>
  <printOptions/>
  <pageMargins left="0.7874015748031497" right="0.1968503937007874" top="0.3937007874015748" bottom="0.1968503937007874" header="0" footer="0"/>
  <pageSetup errors="blank"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Fin3</cp:lastModifiedBy>
  <dcterms:created xsi:type="dcterms:W3CDTF">2018-07-06T10:48:38Z</dcterms:created>
  <dcterms:modified xsi:type="dcterms:W3CDTF">2018-07-06T10:49:49Z</dcterms:modified>
  <cp:category/>
  <cp:version/>
  <cp:contentType/>
  <cp:contentStatus/>
</cp:coreProperties>
</file>