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2"/>
  </bookViews>
  <sheets>
    <sheet name="доходы" sheetId="1" r:id="rId1"/>
    <sheet name="Расходы" sheetId="2" r:id="rId2"/>
    <sheet name="ист." sheetId="3" r:id="rId3"/>
  </sheets>
  <externalReferences>
    <externalReference r:id="rId6"/>
    <externalReference r:id="rId7"/>
  </externalReferences>
  <definedNames>
    <definedName name="BUDG_NAME" localSheetId="1">#REF!</definedName>
    <definedName name="BUDG_NAME">#REF!</definedName>
    <definedName name="calc_order" localSheetId="1">#REF!</definedName>
    <definedName name="calc_order">#REF!</definedName>
    <definedName name="checked" localSheetId="1">#REF!</definedName>
    <definedName name="checked">#REF!</definedName>
    <definedName name="CHIEF" localSheetId="1">#REF!</definedName>
    <definedName name="CHIEF">#REF!</definedName>
    <definedName name="CHIEF_DIV" localSheetId="1">#REF!</definedName>
    <definedName name="CHIEF_DIV">#REF!</definedName>
    <definedName name="CHIEF_FIN" localSheetId="1">#REF!</definedName>
    <definedName name="CHIEF_FIN">#REF!</definedName>
    <definedName name="chief_OUR" localSheetId="1">#REF!</definedName>
    <definedName name="chief_OUR">#REF!</definedName>
    <definedName name="CHIEF_POST" localSheetId="1">#REF!</definedName>
    <definedName name="CHIEF_POST">#REF!</definedName>
    <definedName name="CHIEF_POST_OUR" localSheetId="1">#REF!</definedName>
    <definedName name="CHIEF_POST_OUR">#REF!</definedName>
    <definedName name="code" localSheetId="1">#REF!</definedName>
    <definedName name="code">#REF!</definedName>
    <definedName name="col1" localSheetId="1">#REF!</definedName>
    <definedName name="col1">#REF!</definedName>
    <definedName name="col10" localSheetId="1">#REF!</definedName>
    <definedName name="col10">#REF!</definedName>
    <definedName name="col11" localSheetId="1">#REF!</definedName>
    <definedName name="col11">#REF!</definedName>
    <definedName name="col12" localSheetId="1">#REF!</definedName>
    <definedName name="col12">#REF!</definedName>
    <definedName name="col13" localSheetId="1">#REF!</definedName>
    <definedName name="col13">#REF!</definedName>
    <definedName name="col14" localSheetId="1">#REF!</definedName>
    <definedName name="col14">#REF!</definedName>
    <definedName name="col15" localSheetId="1">#REF!</definedName>
    <definedName name="col15">#REF!</definedName>
    <definedName name="col16" localSheetId="1">#REF!</definedName>
    <definedName name="col16">#REF!</definedName>
    <definedName name="col17" localSheetId="1">#REF!</definedName>
    <definedName name="col17">#REF!</definedName>
    <definedName name="col18" localSheetId="1">#REF!</definedName>
    <definedName name="col18">#REF!</definedName>
    <definedName name="col19" localSheetId="1">#REF!</definedName>
    <definedName name="col19">#REF!</definedName>
    <definedName name="col2" localSheetId="1">#REF!</definedName>
    <definedName name="col2">#REF!</definedName>
    <definedName name="col20" localSheetId="1">#REF!</definedName>
    <definedName name="col20">#REF!</definedName>
    <definedName name="col21" localSheetId="1">#REF!</definedName>
    <definedName name="col21">#REF!</definedName>
    <definedName name="col22" localSheetId="1">#REF!</definedName>
    <definedName name="col22">#REF!</definedName>
    <definedName name="col23" localSheetId="1">#REF!</definedName>
    <definedName name="col23">#REF!</definedName>
    <definedName name="col24" localSheetId="1">#REF!</definedName>
    <definedName name="col24">#REF!</definedName>
    <definedName name="col25" localSheetId="1">#REF!</definedName>
    <definedName name="col25">#REF!</definedName>
    <definedName name="col26" localSheetId="1">#REF!</definedName>
    <definedName name="col26">#REF!</definedName>
    <definedName name="col27" localSheetId="1">#REF!</definedName>
    <definedName name="col27">#REF!</definedName>
    <definedName name="col28" localSheetId="1">#REF!</definedName>
    <definedName name="col28">#REF!</definedName>
    <definedName name="col29" localSheetId="1">#REF!</definedName>
    <definedName name="col29">#REF!</definedName>
    <definedName name="col3" localSheetId="1">#REF!</definedName>
    <definedName name="col3">#REF!</definedName>
    <definedName name="col4" localSheetId="1">#REF!</definedName>
    <definedName name="col4">#REF!</definedName>
    <definedName name="col5" localSheetId="1">#REF!</definedName>
    <definedName name="col5">#REF!</definedName>
    <definedName name="col6" localSheetId="1">#REF!</definedName>
    <definedName name="col6">#REF!</definedName>
    <definedName name="col7" localSheetId="1">#REF!</definedName>
    <definedName name="col7">#REF!</definedName>
    <definedName name="col8" localSheetId="1">#REF!</definedName>
    <definedName name="col8">#REF!</definedName>
    <definedName name="col9" localSheetId="1">#REF!</definedName>
    <definedName name="col9">#REF!</definedName>
    <definedName name="CurentGroup" localSheetId="1">#REF!</definedName>
    <definedName name="CurentGroup">#REF!</definedName>
    <definedName name="CURR_USER" localSheetId="1">#REF!</definedName>
    <definedName name="CURR_USER">#REF!</definedName>
    <definedName name="CurRow" localSheetId="1">#REF!</definedName>
    <definedName name="CurRow">#REF!</definedName>
    <definedName name="cYear1" localSheetId="1">#REF!</definedName>
    <definedName name="cYear1">#REF!</definedName>
    <definedName name="Data" localSheetId="1">#REF!</definedName>
    <definedName name="Data">#REF!</definedName>
    <definedName name="DataFields" localSheetId="1">#REF!</definedName>
    <definedName name="DataFields">#REF!</definedName>
    <definedName name="date_BEG" localSheetId="1">#REF!</definedName>
    <definedName name="date_BEG">#REF!</definedName>
    <definedName name="date_END" localSheetId="1">#REF!</definedName>
    <definedName name="date_END">#REF!</definedName>
    <definedName name="del" localSheetId="1">#REF!</definedName>
    <definedName name="del">#REF!</definedName>
    <definedName name="DEP_FULL_NAME" localSheetId="1">#REF!</definedName>
    <definedName name="DEP_FULL_NAME">#REF!</definedName>
    <definedName name="dep_name1" localSheetId="1">#REF!</definedName>
    <definedName name="dep_name1">#REF!</definedName>
    <definedName name="doc_date" localSheetId="1">#REF!</definedName>
    <definedName name="doc_date">#REF!</definedName>
    <definedName name="doc_num" localSheetId="1">#REF!</definedName>
    <definedName name="doc_num">#REF!</definedName>
    <definedName name="doc_quarter" localSheetId="1">#REF!</definedName>
    <definedName name="doc_quarter">#REF!</definedName>
    <definedName name="End1" localSheetId="1">#REF!</definedName>
    <definedName name="End1">#REF!</definedName>
    <definedName name="End10" localSheetId="1">#REF!</definedName>
    <definedName name="End10">#REF!</definedName>
    <definedName name="End2" localSheetId="1">#REF!</definedName>
    <definedName name="End2">#REF!</definedName>
    <definedName name="End3" localSheetId="1">#REF!</definedName>
    <definedName name="End3">#REF!</definedName>
    <definedName name="End4" localSheetId="1">#REF!</definedName>
    <definedName name="End4">#REF!</definedName>
    <definedName name="End5" localSheetId="1">#REF!</definedName>
    <definedName name="End5">#REF!</definedName>
    <definedName name="End6" localSheetId="1">#REF!</definedName>
    <definedName name="End6">#REF!</definedName>
    <definedName name="End7" localSheetId="1">#REF!</definedName>
    <definedName name="End7">#REF!</definedName>
    <definedName name="End8" localSheetId="1">#REF!</definedName>
    <definedName name="End8">#REF!</definedName>
    <definedName name="End9" localSheetId="1">#REF!</definedName>
    <definedName name="End9">#REF!</definedName>
    <definedName name="EndRow" localSheetId="1">#REF!</definedName>
    <definedName name="EndRow">#REF!</definedName>
    <definedName name="GLBUH" localSheetId="1">#REF!</definedName>
    <definedName name="GLBUH">#REF!</definedName>
    <definedName name="GLBUH_OUR" localSheetId="1">#REF!</definedName>
    <definedName name="GLBUH_OUR">#REF!</definedName>
    <definedName name="GLBUH_POST_OUR" localSheetId="1">#REF!</definedName>
    <definedName name="GLBUH_POST_OUR">#REF!</definedName>
    <definedName name="GroupOrder" localSheetId="1">#REF!</definedName>
    <definedName name="GroupOrder">#REF!</definedName>
    <definedName name="HEAD" localSheetId="1">#REF!</definedName>
    <definedName name="HEAD">#REF!</definedName>
    <definedName name="KADR_OUR" localSheetId="1">#REF!</definedName>
    <definedName name="KADR_OUR">#REF!</definedName>
    <definedName name="KASSIR_OUR" localSheetId="1">#REF!</definedName>
    <definedName name="KASSIR_OUR">#REF!</definedName>
    <definedName name="KASSIR_POST_OUR" localSheetId="1">#REF!</definedName>
    <definedName name="KASSIR_POST_OUR">#REF!</definedName>
    <definedName name="LAST_DOC_MODIFY" localSheetId="1">#REF!</definedName>
    <definedName name="LAST_DOC_MODIFY">#REF!</definedName>
    <definedName name="link_row" localSheetId="1">#REF!</definedName>
    <definedName name="link_row">#REF!</definedName>
    <definedName name="link_saved" localSheetId="1">#REF!</definedName>
    <definedName name="link_saved">#REF!</definedName>
    <definedName name="LONGNAME_OUR" localSheetId="1">#REF!</definedName>
    <definedName name="LONGNAME_OUR">#REF!</definedName>
    <definedName name="NASTR_PRN_DEP_NAME" localSheetId="1">#REF!</definedName>
    <definedName name="NASTR_PRN_DEP_NAME">#REF!</definedName>
    <definedName name="notNullCol" localSheetId="1">#REF!</definedName>
    <definedName name="notNullCol">#REF!</definedName>
    <definedName name="OKATO" localSheetId="1">#REF!</definedName>
    <definedName name="OKATO">#REF!</definedName>
    <definedName name="OKATO2">#REF!</definedName>
    <definedName name="OKPO" localSheetId="1">#REF!</definedName>
    <definedName name="OKPO">#REF!</definedName>
    <definedName name="OKPO_OUR" localSheetId="1">#REF!</definedName>
    <definedName name="OKPO_OUR">#REF!</definedName>
    <definedName name="OKVED" localSheetId="1">#REF!</definedName>
    <definedName name="OKVED">#REF!</definedName>
    <definedName name="OKVED1" localSheetId="1">#REF!</definedName>
    <definedName name="OKVED1">#REF!</definedName>
    <definedName name="orders" localSheetId="1">#REF!</definedName>
    <definedName name="orders">#REF!</definedName>
    <definedName name="ORGNAME_OUR" localSheetId="1">#REF!</definedName>
    <definedName name="ORGNAME_OUR">#REF!</definedName>
    <definedName name="OUR_ADR" localSheetId="1">#REF!</definedName>
    <definedName name="OUR_ADR">#REF!</definedName>
    <definedName name="PERIOD_WORK" localSheetId="1">#REF!</definedName>
    <definedName name="PERIOD_WORK">#REF!</definedName>
    <definedName name="PPP_CODE" localSheetId="1">#REF!</definedName>
    <definedName name="PPP_CODE">#REF!</definedName>
    <definedName name="PPP_CODE1" localSheetId="1">#REF!</definedName>
    <definedName name="PPP_CODE1">#REF!</definedName>
    <definedName name="PPP_NAME" localSheetId="1">#REF!</definedName>
    <definedName name="PPP_NAME">#REF!</definedName>
    <definedName name="print_null" localSheetId="1">#REF!</definedName>
    <definedName name="print_null">#REF!</definedName>
    <definedName name="REGION" localSheetId="1">#REF!</definedName>
    <definedName name="REGION">#REF!</definedName>
    <definedName name="REGION_OUR" localSheetId="1">#REF!</definedName>
    <definedName name="REGION_OUR">#REF!</definedName>
    <definedName name="REM_DATE_TYPE" localSheetId="1">#REF!</definedName>
    <definedName name="REM_DATE_TYPE">#REF!</definedName>
    <definedName name="REM_MONTH" localSheetId="1">#REF!</definedName>
    <definedName name="REM_MONTH">#REF!</definedName>
    <definedName name="REM_SONO" localSheetId="1">#REF!</definedName>
    <definedName name="REM_SONO">#REF!</definedName>
    <definedName name="REM_YEAR" localSheetId="1">#REF!</definedName>
    <definedName name="REM_YEAR">#REF!</definedName>
    <definedName name="REPLACE_ZERO" localSheetId="1">#REF!</definedName>
    <definedName name="REPLACE_ZERO">#REF!</definedName>
    <definedName name="SONO" localSheetId="1">#REF!</definedName>
    <definedName name="SONO">#REF!</definedName>
    <definedName name="SONO_OUR" localSheetId="1">#REF!</definedName>
    <definedName name="SONO_OUR">#REF!</definedName>
    <definedName name="SONO2" localSheetId="1">#REF!</definedName>
    <definedName name="SONO2">#REF!</definedName>
    <definedName name="Start1" localSheetId="1">#REF!</definedName>
    <definedName name="Start1">#REF!</definedName>
    <definedName name="Start10" localSheetId="1">#REF!</definedName>
    <definedName name="Start10">#REF!</definedName>
    <definedName name="Start2" localSheetId="1">#REF!</definedName>
    <definedName name="Start2">#REF!</definedName>
    <definedName name="Start3" localSheetId="1">#REF!</definedName>
    <definedName name="Start3">#REF!</definedName>
    <definedName name="Start4" localSheetId="1">#REF!</definedName>
    <definedName name="Start4">#REF!</definedName>
    <definedName name="Start5" localSheetId="1">#REF!</definedName>
    <definedName name="Start5">#REF!</definedName>
    <definedName name="Start6" localSheetId="1">#REF!</definedName>
    <definedName name="Start6">#REF!</definedName>
    <definedName name="Start7" localSheetId="1">#REF!</definedName>
    <definedName name="Start7">#REF!</definedName>
    <definedName name="Start8" localSheetId="1">#REF!</definedName>
    <definedName name="Start8">#REF!</definedName>
    <definedName name="Start9" localSheetId="1">#REF!</definedName>
    <definedName name="Start9">#REF!</definedName>
    <definedName name="StartData" localSheetId="1">#REF!</definedName>
    <definedName name="StartData">#REF!</definedName>
    <definedName name="StartRow" localSheetId="1">#REF!</definedName>
    <definedName name="StartRow">#REF!</definedName>
    <definedName name="TOWN" localSheetId="1">#REF!</definedName>
    <definedName name="TOWN">#REF!</definedName>
    <definedName name="upd" localSheetId="1">#REF!</definedName>
    <definedName name="upd">#REF!</definedName>
    <definedName name="USER_PHONE" localSheetId="1">#REF!</definedName>
    <definedName name="USER_PHONE">#REF!</definedName>
    <definedName name="USER_POST" localSheetId="1">#REF!</definedName>
    <definedName name="USER_POST">#REF!</definedName>
    <definedName name="VED" localSheetId="1">#REF!</definedName>
    <definedName name="VED">#REF!</definedName>
    <definedName name="VED_NAME">#REF!</definedName>
    <definedName name="_xlnm.Print_Titles" localSheetId="0">'доходы'!$5:$5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<sst xmlns="http://schemas.openxmlformats.org/spreadsheetml/2006/main" count="153" uniqueCount="143">
  <si>
    <t>1. Доходы бюджета</t>
  </si>
  <si>
    <t>Наименование показателя</t>
  </si>
  <si>
    <t>х</t>
  </si>
  <si>
    <t>Прочие неналоговые доходы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</si>
  <si>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</si>
  <si>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</si>
  <si>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</si>
  <si>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</si>
  <si>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</si>
  <si>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</si>
  <si>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</si>
  <si>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</si>
  <si>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</si>
  <si>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</si>
  <si>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</si>
  <si>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</si>
  <si>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</si>
  <si>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</si>
  <si>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</si>
  <si>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</si>
  <si>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</si>
  <si>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</si>
  <si>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</si>
  <si>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</si>
  <si>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</si>
  <si>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</si>
  <si>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</si>
  <si>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Результат исполнения бюджета (дефицит / профицит)</t>
  </si>
  <si>
    <t>Уточненный годовой план</t>
  </si>
  <si>
    <t>(тыс. руб.)</t>
  </si>
  <si>
    <t>Код дохода по КД</t>
  </si>
  <si>
    <t xml:space="preserve">% исполнения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</si>
  <si>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</si>
  <si>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</si>
  <si>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</si>
  <si>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</si>
  <si>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Налоги на совокупный доход</t>
  </si>
  <si>
    <t>000 1 05 00000 00 0000 000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</si>
  <si>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</si>
  <si>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</si>
  <si>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планежам</t>
  </si>
  <si>
    <t>000 1 09 00000 00 0000 000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</si>
  <si>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</si>
  <si>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</si>
  <si>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</si>
  <si>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</si>
  <si>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Доходы от оказания платных услуг (работ) и компенсации затрат государства</t>
  </si>
  <si>
    <t>000 1 13 0000 00 0000 000</t>
  </si>
  <si>
    <t>000 1 14 00000 00 0000 000</t>
  </si>
  <si>
    <t>Штрафы, санкции, возмещение ущерба</t>
  </si>
  <si>
    <t>000 1 16 00000 00 0000 000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</si>
  <si>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</si>
  <si>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</si>
  <si>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</si>
  <si>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</si>
  <si>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</si>
  <si>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 Российской Федерации и муниципальных образований</t>
  </si>
  <si>
    <t>000 2 02 01000 00 0000 151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</si>
  <si>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</si>
  <si>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</si>
  <si>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000 2 02 03000 00 0000 151</t>
  </si>
  <si>
    <t>000 2 02 04000 00 0000 151</t>
  </si>
  <si>
    <t>Всего:</t>
  </si>
  <si>
    <t xml:space="preserve">                                                            2. Расходы бюджета</t>
  </si>
  <si>
    <t>(тыс.руб.)</t>
  </si>
  <si>
    <t>Код расхода</t>
  </si>
  <si>
    <t>0100</t>
  </si>
  <si>
    <t>0104</t>
  </si>
  <si>
    <t>0106</t>
  </si>
  <si>
    <t>0111</t>
  </si>
  <si>
    <t>0113</t>
  </si>
  <si>
    <t>0400</t>
  </si>
  <si>
    <t>0405</t>
  </si>
  <si>
    <t>0408</t>
  </si>
  <si>
    <t>0409</t>
  </si>
  <si>
    <t>0412</t>
  </si>
  <si>
    <t>0700</t>
  </si>
  <si>
    <t>0701</t>
  </si>
  <si>
    <t>0702</t>
  </si>
  <si>
    <t>0707</t>
  </si>
  <si>
    <t>0709</t>
  </si>
  <si>
    <t>1000</t>
  </si>
  <si>
    <t>1001</t>
  </si>
  <si>
    <t>1003</t>
  </si>
  <si>
    <t>1004</t>
  </si>
  <si>
    <t>1006</t>
  </si>
  <si>
    <t>Физическая культура и спорт</t>
  </si>
  <si>
    <t>1100</t>
  </si>
  <si>
    <t>1101</t>
  </si>
  <si>
    <t>Всего расходов:</t>
  </si>
  <si>
    <t>Доходы от продажи материальных и нематериальных активов</t>
  </si>
  <si>
    <t>Налоги на товары (работы, услуги), реализуемые на территории Российской Федерации</t>
  </si>
  <si>
    <t>000 1 03 00000 00 0000 000</t>
  </si>
  <si>
    <t>Национальная безопасность и правоохранительная деятельность</t>
  </si>
  <si>
    <t>0300</t>
  </si>
  <si>
    <t>0309</t>
  </si>
  <si>
    <t>Профессиональная подготовка, переподготовка и повышение квалификации</t>
  </si>
  <si>
    <t>0705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</si>
  <si>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</si>
  <si>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Федерации и муниципального образования</t>
  </si>
  <si>
    <t>0102</t>
  </si>
  <si>
    <t>Другие вопросы в области национальной безопасности и правоохранительной деятельности</t>
  </si>
  <si>
    <t>0314</t>
  </si>
  <si>
    <t>Оценка ожидаемого исполнения бюджета Савинского муниципального района за 2017 год</t>
  </si>
  <si>
    <t>Исполнено на 01.11.17 г.</t>
  </si>
  <si>
    <t>Ожидаемое исполнение на 01.01.2018 г.</t>
  </si>
  <si>
    <t>Жилищно-коммунальное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</si>
  <si>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</si>
  <si>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</si>
  <si>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</si>
  <si>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</si>
  <si>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0501</t>
  </si>
  <si>
    <t>0502</t>
  </si>
  <si>
    <t>0503</t>
  </si>
  <si>
    <t>Начальное профессиональное образование</t>
  </si>
  <si>
    <t>0703</t>
  </si>
  <si>
    <t>Культура, кинематография</t>
  </si>
  <si>
    <t>Культура</t>
  </si>
  <si>
    <t>0800</t>
  </si>
  <si>
    <t>0801</t>
  </si>
  <si>
    <t>3. Источники финансирования дефицита бюджет</t>
  </si>
  <si>
    <t>Код источника по бюджетной классификации</t>
  </si>
  <si>
    <t>(руб.)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</si>
  <si>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</si>
  <si>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</si>
  <si>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</si>
  <si>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</si>
  <si>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</si>
  <si>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</si>
  <si>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</si>
  <si>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</si>
  <si>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</si>
  <si>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муниципальных районов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</si>
  <si>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</si>
  <si>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</si>
  <si>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</si>
  <si>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</si>
  <si>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</si>
  <si>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000 01 05 02 01 05 0000 510</t>
  </si>
  <si>
    <t>000 01 05 00 00 00 0000 600</t>
  </si>
  <si>
    <t>000 01 05 02 00 00 0000 600</t>
  </si>
  <si>
    <t>000 01 05 02 01 00 0000 610</t>
  </si>
  <si>
    <t>000 01 05 02 01 05 0000 610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</si>
</sst>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0.0"/>
    <numFmt numFmtId="167" formatCode="#,##0.00000"/>
    <numFmt numFmtId="168" formatCode="#,##0.000"/>
    <numFmt numFmtId="169" formatCode="0.0%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54" applyFont="1" applyAlignment="1">
      <alignment horizontal="center" vertical="center" wrapText="1"/>
      <protection/>
    </xf>
    <xf numFmtId="0" fontId="2" fillId="0" borderId="0" xfId="54">
      <alignment/>
      <protection/>
    </xf>
    <xf numFmtId="0" fontId="34" fillId="0" borderId="0" xfId="55" applyAlignment="1">
      <alignment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4" fillId="0" borderId="11" xfId="54" applyFont="1" applyBorder="1" applyAlignment="1">
      <alignment horizontal="center" vertical="center" wrapText="1"/>
      <protection/>
    </xf>
    <xf numFmtId="166" fontId="4" fillId="0" borderId="11" xfId="54" applyNumberFormat="1" applyFont="1" applyBorder="1">
      <alignment/>
      <protection/>
    </xf>
    <xf numFmtId="0" fontId="5" fillId="0" borderId="11" xfId="54" applyFont="1" applyBorder="1">
      <alignment/>
      <protection/>
    </xf>
    <xf numFmtId="164" fontId="4" fillId="0" borderId="11" xfId="54" applyNumberFormat="1" applyFont="1" applyBorder="1">
      <alignment/>
      <protection/>
    </xf>
    <xf numFmtId="164" fontId="4" fillId="0" borderId="11" xfId="54" applyNumberFormat="1" applyFont="1" applyBorder="1" applyAlignment="1">
      <alignment horizontal="right"/>
      <protection/>
    </xf>
    <xf numFmtId="0" fontId="6" fillId="0" borderId="0" xfId="54" applyFont="1">
      <alignment/>
      <protection/>
    </xf>
    <xf numFmtId="0" fontId="5" fillId="0" borderId="11" xfId="55" applyFont="1" applyFill="1" applyBorder="1">
      <alignment/>
      <protection/>
    </xf>
    <xf numFmtId="0" fontId="5" fillId="0" borderId="11" xfId="55" applyFont="1" applyBorder="1">
      <alignment/>
      <protection/>
    </xf>
    <xf numFmtId="0" fontId="51" fillId="0" borderId="11" xfId="55" applyFont="1" applyBorder="1">
      <alignment/>
      <protection/>
    </xf>
    <xf numFmtId="164" fontId="7" fillId="0" borderId="11" xfId="54" applyNumberFormat="1" applyFont="1" applyBorder="1">
      <alignment/>
      <protection/>
    </xf>
    <xf numFmtId="166" fontId="7" fillId="0" borderId="11" xfId="54" applyNumberFormat="1" applyFont="1" applyBorder="1">
      <alignment/>
      <protection/>
    </xf>
    <xf numFmtId="49" fontId="8" fillId="0" borderId="11" xfId="55" applyNumberFormat="1" applyFont="1" applyFill="1" applyBorder="1" applyAlignment="1">
      <alignment horizontal="left" shrinkToFit="1"/>
      <protection/>
    </xf>
    <xf numFmtId="49" fontId="8" fillId="0" borderId="11" xfId="55" applyNumberFormat="1" applyFont="1" applyFill="1" applyBorder="1" applyAlignment="1">
      <alignment shrinkToFit="1"/>
      <protection/>
    </xf>
    <xf numFmtId="164" fontId="7" fillId="0" borderId="11" xfId="54" applyNumberFormat="1" applyFont="1" applyBorder="1" applyAlignment="1">
      <alignment/>
      <protection/>
    </xf>
    <xf numFmtId="0" fontId="51" fillId="0" borderId="11" xfId="55" applyFont="1" applyBorder="1" applyAlignment="1">
      <alignment horizontal="left"/>
      <protection/>
    </xf>
    <xf numFmtId="0" fontId="2" fillId="0" borderId="0" xfId="54" applyFont="1">
      <alignment/>
      <protection/>
    </xf>
    <xf numFmtId="4" fontId="7" fillId="0" borderId="11" xfId="54" applyNumberFormat="1" applyFont="1" applyBorder="1">
      <alignment/>
      <protection/>
    </xf>
    <xf numFmtId="0" fontId="8" fillId="0" borderId="11" xfId="54" applyFont="1" applyBorder="1">
      <alignment/>
      <protection/>
    </xf>
    <xf numFmtId="164" fontId="4" fillId="0" borderId="11" xfId="54" applyNumberFormat="1" applyFont="1" applyBorder="1" applyAlignment="1">
      <alignment shrinkToFit="1"/>
      <protection/>
    </xf>
    <xf numFmtId="0" fontId="10" fillId="0" borderId="0" xfId="56" applyFont="1" applyBorder="1" applyAlignment="1">
      <alignment/>
      <protection/>
    </xf>
    <xf numFmtId="49" fontId="11" fillId="0" borderId="0" xfId="56" applyNumberFormat="1" applyFont="1">
      <alignment/>
      <protection/>
    </xf>
    <xf numFmtId="0" fontId="11" fillId="0" borderId="0" xfId="56" applyFont="1">
      <alignment/>
      <protection/>
    </xf>
    <xf numFmtId="0" fontId="0" fillId="0" borderId="0" xfId="56">
      <alignment/>
      <protection/>
    </xf>
    <xf numFmtId="0" fontId="4" fillId="0" borderId="11" xfId="56" applyFont="1" applyFill="1" applyBorder="1" applyAlignment="1">
      <alignment wrapText="1"/>
      <protection/>
    </xf>
    <xf numFmtId="49" fontId="4" fillId="0" borderId="12" xfId="56" applyNumberFormat="1" applyFont="1" applyFill="1" applyBorder="1" applyAlignment="1">
      <alignment horizontal="center" shrinkToFit="1"/>
      <protection/>
    </xf>
    <xf numFmtId="164" fontId="4" fillId="0" borderId="12" xfId="56" applyNumberFormat="1" applyFont="1" applyFill="1" applyBorder="1" applyAlignment="1">
      <alignment horizontal="right" shrinkToFit="1"/>
      <protection/>
    </xf>
    <xf numFmtId="166" fontId="4" fillId="0" borderId="11" xfId="56" applyNumberFormat="1" applyFont="1" applyBorder="1">
      <alignment/>
      <protection/>
    </xf>
    <xf numFmtId="49" fontId="7" fillId="0" borderId="12" xfId="56" applyNumberFormat="1" applyFont="1" applyFill="1" applyBorder="1" applyAlignment="1">
      <alignment horizontal="center" shrinkToFit="1"/>
      <protection/>
    </xf>
    <xf numFmtId="164" fontId="7" fillId="0" borderId="12" xfId="56" applyNumberFormat="1" applyFont="1" applyFill="1" applyBorder="1" applyAlignment="1">
      <alignment horizontal="right" shrinkToFit="1"/>
      <protection/>
    </xf>
    <xf numFmtId="166" fontId="7" fillId="0" borderId="11" xfId="56" applyNumberFormat="1" applyFont="1" applyBorder="1">
      <alignment/>
      <protection/>
    </xf>
    <xf numFmtId="49" fontId="4" fillId="0" borderId="11" xfId="56" applyNumberFormat="1" applyFont="1" applyFill="1" applyBorder="1" applyAlignment="1">
      <alignment horizontal="center" shrinkToFit="1"/>
      <protection/>
    </xf>
    <xf numFmtId="164" fontId="4" fillId="0" borderId="11" xfId="56" applyNumberFormat="1" applyFont="1" applyFill="1" applyBorder="1" applyAlignment="1">
      <alignment horizontal="right" shrinkToFit="1"/>
      <protection/>
    </xf>
    <xf numFmtId="0" fontId="7" fillId="0" borderId="13" xfId="56" applyFont="1" applyBorder="1" applyAlignment="1">
      <alignment horizontal="left" wrapText="1"/>
      <protection/>
    </xf>
    <xf numFmtId="49" fontId="7" fillId="0" borderId="0" xfId="56" applyNumberFormat="1" applyFont="1" applyBorder="1" applyAlignment="1">
      <alignment horizontal="center" wrapText="1"/>
      <protection/>
    </xf>
    <xf numFmtId="164" fontId="7" fillId="0" borderId="0" xfId="56" applyNumberFormat="1" applyFont="1" applyBorder="1" applyAlignment="1">
      <alignment horizontal="center"/>
      <protection/>
    </xf>
    <xf numFmtId="164" fontId="7" fillId="0" borderId="0" xfId="56" applyNumberFormat="1" applyFont="1" applyBorder="1">
      <alignment/>
      <protection/>
    </xf>
    <xf numFmtId="0" fontId="7" fillId="0" borderId="0" xfId="56" applyFont="1" applyBorder="1">
      <alignment/>
      <protection/>
    </xf>
    <xf numFmtId="0" fontId="4" fillId="0" borderId="11" xfId="56" applyFont="1" applyBorder="1" applyAlignment="1">
      <alignment horizontal="left" wrapText="1"/>
      <protection/>
    </xf>
    <xf numFmtId="49" fontId="7" fillId="0" borderId="11" xfId="56" applyNumberFormat="1" applyFont="1" applyBorder="1" applyAlignment="1">
      <alignment horizontal="center" wrapText="1"/>
      <protection/>
    </xf>
    <xf numFmtId="164" fontId="7" fillId="0" borderId="14" xfId="56" applyNumberFormat="1" applyFont="1" applyFill="1" applyBorder="1" applyAlignment="1">
      <alignment horizontal="right" shrinkToFit="1"/>
      <protection/>
    </xf>
    <xf numFmtId="0" fontId="7" fillId="0" borderId="15" xfId="56" applyFont="1" applyBorder="1">
      <alignment/>
      <protection/>
    </xf>
    <xf numFmtId="0" fontId="0" fillId="0" borderId="0" xfId="56" applyFont="1" applyFill="1">
      <alignment/>
      <protection/>
    </xf>
    <xf numFmtId="0" fontId="0" fillId="0" borderId="0" xfId="56" applyNumberFormat="1" applyFill="1" applyBorder="1">
      <alignment/>
      <protection/>
    </xf>
    <xf numFmtId="0" fontId="0" fillId="0" borderId="0" xfId="56" applyNumberFormat="1" applyFill="1">
      <alignment/>
      <protection/>
    </xf>
    <xf numFmtId="0" fontId="0" fillId="0" borderId="0" xfId="56" applyFill="1" applyAlignment="1">
      <alignment horizontal="left"/>
      <protection/>
    </xf>
    <xf numFmtId="49" fontId="0" fillId="0" borderId="0" xfId="56" applyNumberFormat="1" applyFill="1">
      <alignment/>
      <protection/>
    </xf>
    <xf numFmtId="0" fontId="0" fillId="0" borderId="0" xfId="56" applyFill="1">
      <alignment/>
      <protection/>
    </xf>
    <xf numFmtId="168" fontId="7" fillId="0" borderId="11" xfId="54" applyNumberFormat="1" applyFont="1" applyBorder="1">
      <alignment/>
      <protection/>
    </xf>
    <xf numFmtId="0" fontId="7" fillId="0" borderId="12" xfId="56" applyFont="1" applyFill="1" applyBorder="1" applyAlignment="1">
      <alignment horizontal="justify" wrapText="1"/>
      <protection/>
    </xf>
    <xf numFmtId="0" fontId="4" fillId="0" borderId="12" xfId="56" applyFont="1" applyFill="1" applyBorder="1" applyAlignment="1">
      <alignment horizontal="justify" wrapText="1"/>
      <protection/>
    </xf>
    <xf numFmtId="0" fontId="4" fillId="0" borderId="11" xfId="56" applyFont="1" applyFill="1" applyBorder="1" applyAlignment="1">
      <alignment horizontal="justify" wrapText="1"/>
      <protection/>
    </xf>
    <xf numFmtId="0" fontId="4" fillId="0" borderId="0" xfId="56" applyFont="1" applyBorder="1" applyAlignment="1">
      <alignment/>
      <protection/>
    </xf>
    <xf numFmtId="0" fontId="7" fillId="0" borderId="0" xfId="56" applyFont="1" applyAlignment="1">
      <alignment horizontal="right"/>
      <protection/>
    </xf>
    <xf numFmtId="0" fontId="7" fillId="0" borderId="0" xfId="54" applyFont="1" applyAlignment="1">
      <alignment horizontal="right"/>
      <protection/>
    </xf>
    <xf numFmtId="0" fontId="4" fillId="0" borderId="11" xfId="54" applyFont="1" applyBorder="1" applyAlignment="1">
      <alignment horizontal="justify"/>
      <protection/>
    </xf>
    <xf numFmtId="0" fontId="4" fillId="0" borderId="11" xfId="54" applyFont="1" applyBorder="1" applyAlignment="1">
      <alignment horizontal="justify" wrapText="1"/>
      <protection/>
    </xf>
    <xf numFmtId="0" fontId="4" fillId="0" borderId="11" xfId="54" applyFont="1" applyBorder="1" applyAlignment="1">
      <alignment horizontal="justify" vertical="center" wrapText="1"/>
      <protection/>
    </xf>
    <xf numFmtId="0" fontId="4" fillId="0" borderId="11" xfId="54" applyFont="1" applyFill="1" applyBorder="1" applyAlignment="1">
      <alignment horizontal="justify" wrapText="1"/>
      <protection/>
    </xf>
    <xf numFmtId="0" fontId="52" fillId="0" borderId="11" xfId="55" applyFont="1" applyBorder="1" applyAlignment="1">
      <alignment horizontal="justify" wrapText="1"/>
      <protection/>
    </xf>
    <xf numFmtId="0" fontId="4" fillId="0" borderId="11" xfId="55" applyFont="1" applyBorder="1" applyAlignment="1">
      <alignment horizontal="justify" vertical="center" wrapText="1"/>
      <protection/>
    </xf>
    <xf numFmtId="0" fontId="7" fillId="0" borderId="11" xfId="55" applyFont="1" applyBorder="1" applyAlignment="1">
      <alignment horizontal="justify" vertical="center" wrapText="1"/>
      <protection/>
    </xf>
    <xf numFmtId="0" fontId="7" fillId="0" borderId="11" xfId="55" applyFont="1" applyFill="1" applyBorder="1" applyAlignment="1">
      <alignment horizontal="justify" wrapText="1"/>
      <protection/>
    </xf>
    <xf numFmtId="0" fontId="53" fillId="0" borderId="11" xfId="55" applyFont="1" applyBorder="1" applyAlignment="1">
      <alignment horizontal="justify" wrapText="1"/>
      <protection/>
    </xf>
    <xf numFmtId="0" fontId="4" fillId="0" borderId="11" xfId="55" applyFont="1" applyBorder="1" applyAlignment="1">
      <alignment horizontal="justify"/>
      <protection/>
    </xf>
    <xf numFmtId="49" fontId="5" fillId="0" borderId="11" xfId="54" applyNumberFormat="1" applyFont="1" applyFill="1" applyBorder="1" applyAlignment="1">
      <alignment/>
      <protection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7" fillId="0" borderId="11" xfId="56" applyFont="1" applyBorder="1" applyAlignment="1">
      <alignment wrapText="1"/>
      <protection/>
    </xf>
    <xf numFmtId="0" fontId="12" fillId="0" borderId="12" xfId="56" applyFont="1" applyBorder="1">
      <alignment/>
      <protection/>
    </xf>
    <xf numFmtId="0" fontId="13" fillId="0" borderId="11" xfId="56" applyFont="1" applyBorder="1">
      <alignment/>
      <protection/>
    </xf>
    <xf numFmtId="0" fontId="13" fillId="0" borderId="16" xfId="56" applyFont="1" applyBorder="1" applyAlignment="1">
      <alignment wrapText="1"/>
      <protection/>
    </xf>
    <xf numFmtId="0" fontId="14" fillId="0" borderId="11" xfId="56" applyFont="1" applyBorder="1" applyAlignment="1">
      <alignment wrapText="1"/>
      <protection/>
    </xf>
    <xf numFmtId="0" fontId="12" fillId="0" borderId="11" xfId="56" applyFont="1" applyBorder="1">
      <alignment/>
      <protection/>
    </xf>
    <xf numFmtId="0" fontId="13" fillId="0" borderId="11" xfId="56" applyFont="1" applyFill="1" applyBorder="1">
      <alignment/>
      <protection/>
    </xf>
    <xf numFmtId="0" fontId="13" fillId="0" borderId="16" xfId="56" applyFont="1" applyFill="1" applyBorder="1" applyAlignment="1">
      <alignment wrapText="1"/>
      <protection/>
    </xf>
    <xf numFmtId="0" fontId="14" fillId="0" borderId="11" xfId="56" applyFont="1" applyFill="1" applyBorder="1" applyAlignment="1">
      <alignment wrapText="1"/>
      <protection/>
    </xf>
    <xf numFmtId="0" fontId="4" fillId="0" borderId="11" xfId="56" applyFont="1" applyBorder="1" applyAlignment="1">
      <alignment horizontal="center"/>
      <protection/>
    </xf>
    <xf numFmtId="0" fontId="7" fillId="0" borderId="11" xfId="56" applyFont="1" applyBorder="1" applyAlignment="1">
      <alignment horizontal="center"/>
      <protection/>
    </xf>
    <xf numFmtId="0" fontId="12" fillId="0" borderId="12" xfId="56" applyFont="1" applyBorder="1" applyAlignment="1">
      <alignment horizontal="center"/>
      <protection/>
    </xf>
    <xf numFmtId="0" fontId="13" fillId="0" borderId="11" xfId="56" applyFont="1" applyBorder="1" applyAlignment="1">
      <alignment horizontal="center"/>
      <protection/>
    </xf>
    <xf numFmtId="0" fontId="13" fillId="0" borderId="10" xfId="56" applyFont="1" applyBorder="1" applyAlignment="1">
      <alignment horizontal="center"/>
      <protection/>
    </xf>
    <xf numFmtId="0" fontId="14" fillId="0" borderId="11" xfId="56" applyFont="1" applyBorder="1" applyAlignment="1">
      <alignment horizontal="center"/>
      <protection/>
    </xf>
    <xf numFmtId="0" fontId="12" fillId="0" borderId="11" xfId="56" applyFont="1" applyBorder="1" applyAlignment="1">
      <alignment horizontal="center"/>
      <protection/>
    </xf>
    <xf numFmtId="0" fontId="13" fillId="0" borderId="11" xfId="56" applyFont="1" applyFill="1" applyBorder="1" applyAlignment="1">
      <alignment horizontal="center"/>
      <protection/>
    </xf>
    <xf numFmtId="0" fontId="13" fillId="0" borderId="10" xfId="56" applyFont="1" applyFill="1" applyBorder="1" applyAlignment="1">
      <alignment horizontal="center"/>
      <protection/>
    </xf>
    <xf numFmtId="164" fontId="7" fillId="0" borderId="11" xfId="0" applyNumberFormat="1" applyFont="1" applyBorder="1" applyAlignment="1">
      <alignment/>
    </xf>
    <xf numFmtId="164" fontId="13" fillId="0" borderId="11" xfId="0" applyNumberFormat="1" applyFont="1" applyBorder="1" applyAlignment="1">
      <alignment/>
    </xf>
    <xf numFmtId="164" fontId="14" fillId="0" borderId="11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3" fillId="0" borderId="0" xfId="54" applyFont="1" applyAlignment="1">
      <alignment horizontal="center" vertical="center" wrapText="1"/>
      <protection/>
    </xf>
    <xf numFmtId="0" fontId="34" fillId="0" borderId="0" xfId="55" applyAlignment="1">
      <alignment wrapText="1"/>
      <protection/>
    </xf>
    <xf numFmtId="0" fontId="4" fillId="0" borderId="0" xfId="54" applyFont="1" applyAlignment="1">
      <alignment horizontal="center" wrapText="1"/>
      <protection/>
    </xf>
    <xf numFmtId="0" fontId="53" fillId="0" borderId="0" xfId="55" applyFont="1" applyAlignment="1">
      <alignment horizontal="center" wrapText="1"/>
      <protection/>
    </xf>
    <xf numFmtId="0" fontId="4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Расчет Пермь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1%20&#1075;.%20(&#1084;&#1077;&#1089;.)\&#1080;&#1102;&#1083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73;&#1102;&#1076;&#1078;&#1077;&#1090;%202013\&#1069;&#1082;&#1089;&#1087;&#1077;&#1088;&#1090;&#1080;&#1079;&#1072;%20&#1073;&#1102;&#1076;&#1078;&#1077;&#1090;&#1072;%202013%20&#1075;\&#1086;&#1082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5" sqref="C5:F5"/>
    </sheetView>
  </sheetViews>
  <sheetFormatPr defaultColWidth="9.00390625" defaultRowHeight="12.75"/>
  <cols>
    <col min="1" max="1" width="38.625" style="2" customWidth="1"/>
    <col min="2" max="2" width="26.75390625" style="2" customWidth="1"/>
    <col min="3" max="3" width="14.75390625" style="2" customWidth="1"/>
    <col min="4" max="4" width="14.125" style="2" customWidth="1"/>
    <col min="5" max="5" width="13.125" style="2" customWidth="1"/>
    <col min="6" max="16384" width="9.125" style="2" customWidth="1"/>
  </cols>
  <sheetData>
    <row r="1" spans="1:6" ht="28.5" customHeight="1">
      <c r="A1" s="95" t="s">
        <v>103</v>
      </c>
      <c r="B1" s="95"/>
      <c r="C1" s="96"/>
      <c r="D1" s="96"/>
      <c r="E1" s="96"/>
      <c r="F1" s="96"/>
    </row>
    <row r="2" spans="1:6" ht="18" customHeight="1">
      <c r="A2" s="1"/>
      <c r="B2" s="1"/>
      <c r="C2" s="3"/>
      <c r="D2" s="3"/>
      <c r="E2" s="3"/>
      <c r="F2" s="3"/>
    </row>
    <row r="3" spans="1:6" ht="15.75">
      <c r="A3" s="97" t="s">
        <v>0</v>
      </c>
      <c r="B3" s="98"/>
      <c r="C3" s="98"/>
      <c r="D3" s="98"/>
      <c r="E3" s="98"/>
      <c r="F3" s="98"/>
    </row>
    <row r="4" ht="15.75">
      <c r="F4" s="58" t="s">
        <v>29</v>
      </c>
    </row>
    <row r="5" spans="1:6" ht="69.75" customHeight="1">
      <c r="A5" s="4" t="s">
        <v>1</v>
      </c>
      <c r="B5" s="5" t="s">
        <v>30</v>
      </c>
      <c r="C5" s="5" t="s">
        <v>28</v>
      </c>
      <c r="D5" s="5" t="s">
        <v>104</v>
      </c>
      <c r="E5" s="5" t="s">
        <v>105</v>
      </c>
      <c r="F5" s="5" t="s">
        <v>31</v>
      </c>
    </row>
    <row r="6" spans="1:6" ht="15.75">
      <c r="A6" s="59" t="s">
        <v>32</v>
      </c>
      <c r="B6" s="7" t="s">
        <v>33</v>
      </c>
      <c r="C6" s="8">
        <f>SUM(C7,C8,C9,C10,C11,C12,C14,C13,C15,C16,C17)</f>
        <v>37777</v>
      </c>
      <c r="D6" s="8">
        <f>SUM(D7,D8,D9,D10,D11,D12,D14,D13,D15,D16,D17)</f>
        <v>32358.6</v>
      </c>
      <c r="E6" s="8">
        <f>SUM(E7,E8,E9,E10,E11,E12,E14,E13,E15,E16,E17)</f>
        <v>37868.3</v>
      </c>
      <c r="F6" s="6">
        <f aca="true" t="shared" si="0" ref="F6:F24">SUM(E6/C6)*100</f>
        <v>100.24168144638273</v>
      </c>
    </row>
    <row r="7" spans="1:6" ht="15.75">
      <c r="A7" s="59" t="s">
        <v>34</v>
      </c>
      <c r="B7" s="7" t="s">
        <v>35</v>
      </c>
      <c r="C7" s="8">
        <v>20700</v>
      </c>
      <c r="D7" s="8">
        <v>18760</v>
      </c>
      <c r="E7" s="8">
        <v>20700</v>
      </c>
      <c r="F7" s="6">
        <f t="shared" si="0"/>
        <v>100</v>
      </c>
    </row>
    <row r="8" spans="1:6" ht="47.25">
      <c r="A8" s="60" t="s">
        <v>91</v>
      </c>
      <c r="B8" s="7" t="s">
        <v>92</v>
      </c>
      <c r="C8" s="8">
        <v>5556.4</v>
      </c>
      <c r="D8" s="8">
        <v>4967.3</v>
      </c>
      <c r="E8" s="8">
        <v>5556.4</v>
      </c>
      <c r="F8" s="6">
        <f t="shared" si="0"/>
        <v>100</v>
      </c>
    </row>
    <row r="9" spans="1:6" ht="18" customHeight="1">
      <c r="A9" s="61" t="s">
        <v>36</v>
      </c>
      <c r="B9" s="7" t="s">
        <v>37</v>
      </c>
      <c r="C9" s="8">
        <v>2770</v>
      </c>
      <c r="D9" s="8">
        <v>2600.6</v>
      </c>
      <c r="E9" s="8">
        <v>2770</v>
      </c>
      <c r="F9" s="6">
        <f t="shared" si="0"/>
        <v>100</v>
      </c>
    </row>
    <row r="10" spans="1:6" ht="15.75" customHeight="1">
      <c r="A10" s="61" t="s">
        <v>38</v>
      </c>
      <c r="B10" s="7" t="s">
        <v>39</v>
      </c>
      <c r="C10" s="8">
        <v>875</v>
      </c>
      <c r="D10" s="8">
        <v>631.6</v>
      </c>
      <c r="E10" s="8">
        <v>875</v>
      </c>
      <c r="F10" s="6">
        <f t="shared" si="0"/>
        <v>100</v>
      </c>
    </row>
    <row r="11" spans="1:6" ht="45.75" customHeight="1">
      <c r="A11" s="62" t="s">
        <v>40</v>
      </c>
      <c r="B11" s="69" t="s">
        <v>41</v>
      </c>
      <c r="C11" s="8">
        <v>138</v>
      </c>
      <c r="D11" s="8"/>
      <c r="E11" s="8">
        <v>138</v>
      </c>
      <c r="F11" s="6">
        <f t="shared" si="0"/>
        <v>100</v>
      </c>
    </row>
    <row r="12" spans="1:6" ht="59.25" customHeight="1">
      <c r="A12" s="61" t="s">
        <v>42</v>
      </c>
      <c r="B12" s="7" t="s">
        <v>43</v>
      </c>
      <c r="C12" s="8">
        <v>1455</v>
      </c>
      <c r="D12" s="8">
        <v>957.9</v>
      </c>
      <c r="E12" s="8">
        <v>1455</v>
      </c>
      <c r="F12" s="6">
        <f t="shared" si="0"/>
        <v>100</v>
      </c>
    </row>
    <row r="13" spans="1:6" ht="33" customHeight="1">
      <c r="A13" s="61" t="s">
        <v>44</v>
      </c>
      <c r="B13" s="7" t="s">
        <v>45</v>
      </c>
      <c r="C13" s="8">
        <v>42</v>
      </c>
      <c r="D13" s="8">
        <v>55</v>
      </c>
      <c r="E13" s="8">
        <v>55</v>
      </c>
      <c r="F13" s="6">
        <f t="shared" si="0"/>
        <v>130.95238095238096</v>
      </c>
    </row>
    <row r="14" spans="1:6" ht="48.75" customHeight="1">
      <c r="A14" s="63" t="s">
        <v>46</v>
      </c>
      <c r="B14" s="7" t="s">
        <v>47</v>
      </c>
      <c r="C14" s="8">
        <v>5753.1</v>
      </c>
      <c r="D14" s="8">
        <v>3825.2</v>
      </c>
      <c r="E14" s="8">
        <v>5753.1</v>
      </c>
      <c r="F14" s="6">
        <f t="shared" si="0"/>
        <v>100</v>
      </c>
    </row>
    <row r="15" spans="1:6" ht="35.25" customHeight="1">
      <c r="A15" s="61" t="s">
        <v>90</v>
      </c>
      <c r="B15" s="7" t="s">
        <v>48</v>
      </c>
      <c r="C15" s="8">
        <v>235</v>
      </c>
      <c r="D15" s="8">
        <v>248.2</v>
      </c>
      <c r="E15" s="8">
        <v>250</v>
      </c>
      <c r="F15" s="6">
        <f t="shared" si="0"/>
        <v>106.38297872340425</v>
      </c>
    </row>
    <row r="16" spans="1:6" ht="34.5" customHeight="1">
      <c r="A16" s="61" t="s">
        <v>49</v>
      </c>
      <c r="B16" s="7" t="s">
        <v>50</v>
      </c>
      <c r="C16" s="8">
        <v>205.4</v>
      </c>
      <c r="D16" s="8">
        <v>257</v>
      </c>
      <c r="E16" s="8">
        <v>260</v>
      </c>
      <c r="F16" s="6">
        <f t="shared" si="0"/>
        <v>126.58227848101265</v>
      </c>
    </row>
    <row r="17" spans="1:6" s="10" customFormat="1" ht="18.75" customHeight="1">
      <c r="A17" s="61" t="s">
        <v>3</v>
      </c>
      <c r="B17" s="7" t="s">
        <v>51</v>
      </c>
      <c r="C17" s="9">
        <v>47.1</v>
      </c>
      <c r="D17" s="9">
        <v>55.8</v>
      </c>
      <c r="E17" s="9">
        <v>55.8</v>
      </c>
      <c r="F17" s="6">
        <f t="shared" si="0"/>
        <v>118.47133757961782</v>
      </c>
    </row>
    <row r="18" spans="1:6" ht="18.75" customHeight="1">
      <c r="A18" s="64" t="s">
        <v>52</v>
      </c>
      <c r="B18" s="11" t="s">
        <v>53</v>
      </c>
      <c r="C18" s="8">
        <f>SUM(C19)</f>
        <v>251466.2</v>
      </c>
      <c r="D18" s="8">
        <f>SUM(D19)</f>
        <v>102254</v>
      </c>
      <c r="E18" s="8">
        <f>SUM(E19)</f>
        <v>251466.2</v>
      </c>
      <c r="F18" s="8">
        <f t="shared" si="0"/>
        <v>100</v>
      </c>
    </row>
    <row r="19" spans="1:6" ht="52.5" customHeight="1">
      <c r="A19" s="64" t="s">
        <v>54</v>
      </c>
      <c r="B19" s="12" t="s">
        <v>55</v>
      </c>
      <c r="C19" s="8">
        <f>SUM(C20,C21,C22,C23)</f>
        <v>251466.2</v>
      </c>
      <c r="D19" s="23">
        <f>SUM(D20,D21,D22,D23)</f>
        <v>102254</v>
      </c>
      <c r="E19" s="23">
        <f>SUM(E20,E21,E22,E23)</f>
        <v>251466.2</v>
      </c>
      <c r="F19" s="8">
        <f t="shared" si="0"/>
        <v>100</v>
      </c>
    </row>
    <row r="20" spans="1:6" ht="51.75" customHeight="1">
      <c r="A20" s="65" t="s">
        <v>56</v>
      </c>
      <c r="B20" s="13" t="s">
        <v>57</v>
      </c>
      <c r="C20" s="14">
        <v>56580.2</v>
      </c>
      <c r="D20" s="21">
        <v>47434.6</v>
      </c>
      <c r="E20" s="14">
        <v>56580.2</v>
      </c>
      <c r="F20" s="15">
        <f t="shared" si="0"/>
        <v>100</v>
      </c>
    </row>
    <row r="21" spans="1:6" ht="60.75" customHeight="1">
      <c r="A21" s="66" t="s">
        <v>58</v>
      </c>
      <c r="B21" s="16" t="s">
        <v>59</v>
      </c>
      <c r="C21" s="14">
        <v>134483.2</v>
      </c>
      <c r="D21" s="14">
        <v>5207.3</v>
      </c>
      <c r="E21" s="14">
        <v>134483.2</v>
      </c>
      <c r="F21" s="15">
        <f t="shared" si="0"/>
        <v>100</v>
      </c>
    </row>
    <row r="22" spans="1:6" ht="48" customHeight="1">
      <c r="A22" s="66" t="s">
        <v>4</v>
      </c>
      <c r="B22" s="17" t="s">
        <v>60</v>
      </c>
      <c r="C22" s="18">
        <v>60072.8</v>
      </c>
      <c r="D22" s="18">
        <v>49398.4</v>
      </c>
      <c r="E22" s="18">
        <v>60072.8</v>
      </c>
      <c r="F22" s="15">
        <f t="shared" si="0"/>
        <v>100</v>
      </c>
    </row>
    <row r="23" spans="1:6" s="20" customFormat="1" ht="24" customHeight="1">
      <c r="A23" s="67" t="s">
        <v>5</v>
      </c>
      <c r="B23" s="19" t="s">
        <v>61</v>
      </c>
      <c r="C23" s="14">
        <v>330</v>
      </c>
      <c r="D23" s="52">
        <v>213.7</v>
      </c>
      <c r="E23" s="14">
        <v>330</v>
      </c>
      <c r="F23" s="15">
        <f t="shared" si="0"/>
        <v>100</v>
      </c>
    </row>
    <row r="24" spans="1:6" ht="15.75">
      <c r="A24" s="68" t="s">
        <v>62</v>
      </c>
      <c r="B24" s="22"/>
      <c r="C24" s="8">
        <f>SUM(C6,C18)</f>
        <v>289243.2</v>
      </c>
      <c r="D24" s="8">
        <f>SUM(D6,D18)</f>
        <v>134612.6</v>
      </c>
      <c r="E24" s="8">
        <f>SUM(E6,E18)</f>
        <v>289334.5</v>
      </c>
      <c r="F24" s="6">
        <f t="shared" si="0"/>
        <v>100.0315651327326</v>
      </c>
    </row>
  </sheetData>
  <sheetProtection/>
  <mergeCells count="2">
    <mergeCell ref="A1:F1"/>
    <mergeCell ref="A3:F3"/>
  </mergeCells>
  <printOptions/>
  <pageMargins left="0.5905511811023623" right="0" top="0.3937007874015748" bottom="0" header="0.31496062992125984" footer="0"/>
  <pageSetup fitToHeight="1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showGridLines="0" showZeros="0" zoomScaleSheetLayoutView="70" zoomScalePageLayoutView="0" workbookViewId="0" topLeftCell="A3">
      <selection activeCell="A12" sqref="A11:A12"/>
    </sheetView>
  </sheetViews>
  <sheetFormatPr defaultColWidth="9.00390625" defaultRowHeight="12.75"/>
  <cols>
    <col min="1" max="1" width="39.25390625" style="49" customWidth="1"/>
    <col min="2" max="2" width="9.125" style="49" customWidth="1"/>
    <col min="3" max="3" width="15.125" style="50" customWidth="1"/>
    <col min="4" max="4" width="15.00390625" style="50" customWidth="1"/>
    <col min="5" max="5" width="16.25390625" style="51" customWidth="1"/>
    <col min="6" max="6" width="9.875" style="51" customWidth="1"/>
    <col min="7" max="16384" width="9.125" style="51" customWidth="1"/>
  </cols>
  <sheetData>
    <row r="1" spans="1:4" s="27" customFormat="1" ht="15.75">
      <c r="A1" s="56" t="s">
        <v>63</v>
      </c>
      <c r="B1" s="24"/>
      <c r="C1" s="25"/>
      <c r="D1" s="26"/>
    </row>
    <row r="2" spans="1:6" s="27" customFormat="1" ht="15.75">
      <c r="A2" s="24"/>
      <c r="B2" s="24"/>
      <c r="C2" s="25"/>
      <c r="D2" s="26"/>
      <c r="F2" s="57" t="s">
        <v>64</v>
      </c>
    </row>
    <row r="3" spans="1:6" s="27" customFormat="1" ht="47.25">
      <c r="A3" s="4" t="s">
        <v>1</v>
      </c>
      <c r="B3" s="5" t="s">
        <v>65</v>
      </c>
      <c r="C3" s="5" t="s">
        <v>28</v>
      </c>
      <c r="D3" s="5" t="s">
        <v>104</v>
      </c>
      <c r="E3" s="5" t="s">
        <v>105</v>
      </c>
      <c r="F3" s="5" t="s">
        <v>31</v>
      </c>
    </row>
    <row r="4" spans="1:6" s="27" customFormat="1" ht="15.75">
      <c r="A4" s="28" t="s">
        <v>6</v>
      </c>
      <c r="B4" s="29" t="s">
        <v>66</v>
      </c>
      <c r="C4" s="30">
        <f>SUM(C5:C9)</f>
        <v>26555.399999999998</v>
      </c>
      <c r="D4" s="30">
        <f>SUM(D5:D9)</f>
        <v>20993.7</v>
      </c>
      <c r="E4" s="30">
        <f>SUM(E5:E9)</f>
        <v>26555.399999999998</v>
      </c>
      <c r="F4" s="31">
        <f>SUM(E4/C4)*100</f>
        <v>100</v>
      </c>
    </row>
    <row r="5" spans="1:6" s="27" customFormat="1" ht="63">
      <c r="A5" s="53" t="s">
        <v>99</v>
      </c>
      <c r="B5" s="32" t="s">
        <v>100</v>
      </c>
      <c r="C5" s="33">
        <v>1132.8</v>
      </c>
      <c r="D5" s="33">
        <v>948.2</v>
      </c>
      <c r="E5" s="33">
        <v>1132.8</v>
      </c>
      <c r="F5" s="34">
        <f aca="true" t="shared" si="0" ref="F5:F38">SUM(E5/C5)*100</f>
        <v>100</v>
      </c>
    </row>
    <row r="6" spans="1:6" s="27" customFormat="1" ht="95.25" customHeight="1">
      <c r="A6" s="53" t="s">
        <v>7</v>
      </c>
      <c r="B6" s="32" t="s">
        <v>67</v>
      </c>
      <c r="C6" s="33">
        <v>18423.6</v>
      </c>
      <c r="D6" s="33">
        <v>14707.5</v>
      </c>
      <c r="E6" s="33">
        <v>18423.6</v>
      </c>
      <c r="F6" s="34">
        <f t="shared" si="0"/>
        <v>100</v>
      </c>
    </row>
    <row r="7" spans="1:6" s="27" customFormat="1" ht="63" customHeight="1">
      <c r="A7" s="53" t="s">
        <v>8</v>
      </c>
      <c r="B7" s="32" t="s">
        <v>68</v>
      </c>
      <c r="C7" s="33">
        <v>3649.8</v>
      </c>
      <c r="D7" s="33">
        <v>2950.6</v>
      </c>
      <c r="E7" s="33">
        <v>3649.8</v>
      </c>
      <c r="F7" s="34">
        <f t="shared" si="0"/>
        <v>100</v>
      </c>
    </row>
    <row r="8" spans="1:6" s="27" customFormat="1" ht="15.75">
      <c r="A8" s="53" t="s">
        <v>9</v>
      </c>
      <c r="B8" s="32" t="s">
        <v>69</v>
      </c>
      <c r="C8" s="33">
        <v>90.4</v>
      </c>
      <c r="D8" s="33"/>
      <c r="E8" s="33">
        <v>90.4</v>
      </c>
      <c r="F8" s="34">
        <f t="shared" si="0"/>
        <v>100</v>
      </c>
    </row>
    <row r="9" spans="1:6" s="27" customFormat="1" ht="18" customHeight="1">
      <c r="A9" s="53" t="s">
        <v>10</v>
      </c>
      <c r="B9" s="32" t="s">
        <v>70</v>
      </c>
      <c r="C9" s="33">
        <v>3258.8</v>
      </c>
      <c r="D9" s="33">
        <v>2387.4</v>
      </c>
      <c r="E9" s="33">
        <v>3258.8</v>
      </c>
      <c r="F9" s="34">
        <f t="shared" si="0"/>
        <v>100</v>
      </c>
    </row>
    <row r="10" spans="1:6" s="27" customFormat="1" ht="28.5" customHeight="1">
      <c r="A10" s="54" t="s">
        <v>93</v>
      </c>
      <c r="B10" s="29" t="s">
        <v>94</v>
      </c>
      <c r="C10" s="30">
        <f>SUM(C11:C12)</f>
        <v>56.2</v>
      </c>
      <c r="D10" s="30">
        <f>SUM(D11:D12)</f>
        <v>47.8</v>
      </c>
      <c r="E10" s="30">
        <f>SUM(E11:E12)</f>
        <v>56.2</v>
      </c>
      <c r="F10" s="34">
        <f t="shared" si="0"/>
        <v>100</v>
      </c>
    </row>
    <row r="11" spans="1:6" s="27" customFormat="1" ht="65.25" customHeight="1">
      <c r="A11" s="53" t="s">
        <v>98</v>
      </c>
      <c r="B11" s="32" t="s">
        <v>95</v>
      </c>
      <c r="C11" s="33">
        <v>39.4</v>
      </c>
      <c r="D11" s="33">
        <v>39.4</v>
      </c>
      <c r="E11" s="33">
        <v>39.4</v>
      </c>
      <c r="F11" s="34">
        <f t="shared" si="0"/>
        <v>100</v>
      </c>
    </row>
    <row r="12" spans="1:6" s="27" customFormat="1" ht="47.25" customHeight="1">
      <c r="A12" s="53" t="s">
        <v>101</v>
      </c>
      <c r="B12" s="32" t="s">
        <v>102</v>
      </c>
      <c r="C12" s="33">
        <v>16.8</v>
      </c>
      <c r="D12" s="33">
        <v>8.4</v>
      </c>
      <c r="E12" s="33">
        <v>16.8</v>
      </c>
      <c r="F12" s="34">
        <f t="shared" si="0"/>
        <v>100</v>
      </c>
    </row>
    <row r="13" spans="1:6" s="27" customFormat="1" ht="15.75">
      <c r="A13" s="54" t="s">
        <v>11</v>
      </c>
      <c r="B13" s="29" t="s">
        <v>71</v>
      </c>
      <c r="C13" s="30">
        <f>SUM(C14:C17)</f>
        <v>45853.799999999996</v>
      </c>
      <c r="D13" s="30">
        <f>SUM(D14:D17)</f>
        <v>5389.200000000001</v>
      </c>
      <c r="E13" s="30">
        <f>SUM(E14:E17)</f>
        <v>45853.799999999996</v>
      </c>
      <c r="F13" s="31">
        <f t="shared" si="0"/>
        <v>100</v>
      </c>
    </row>
    <row r="14" spans="1:6" s="27" customFormat="1" ht="20.25" customHeight="1">
      <c r="A14" s="53" t="s">
        <v>12</v>
      </c>
      <c r="B14" s="32" t="s">
        <v>72</v>
      </c>
      <c r="C14" s="33">
        <v>82.2</v>
      </c>
      <c r="D14" s="33"/>
      <c r="E14" s="33">
        <v>82.2</v>
      </c>
      <c r="F14" s="34">
        <f t="shared" si="0"/>
        <v>100</v>
      </c>
    </row>
    <row r="15" spans="1:6" s="27" customFormat="1" ht="15.75">
      <c r="A15" s="53" t="s">
        <v>13</v>
      </c>
      <c r="B15" s="32" t="s">
        <v>73</v>
      </c>
      <c r="C15" s="33">
        <v>1000</v>
      </c>
      <c r="D15" s="33">
        <v>680</v>
      </c>
      <c r="E15" s="33">
        <v>1000</v>
      </c>
      <c r="F15" s="34">
        <f t="shared" si="0"/>
        <v>100</v>
      </c>
    </row>
    <row r="16" spans="1:6" s="27" customFormat="1" ht="31.5">
      <c r="A16" s="53" t="s">
        <v>14</v>
      </c>
      <c r="B16" s="32" t="s">
        <v>74</v>
      </c>
      <c r="C16" s="33">
        <v>44497</v>
      </c>
      <c r="D16" s="33">
        <v>4643.1</v>
      </c>
      <c r="E16" s="33">
        <v>44497</v>
      </c>
      <c r="F16" s="34">
        <f t="shared" si="0"/>
        <v>100</v>
      </c>
    </row>
    <row r="17" spans="1:6" s="27" customFormat="1" ht="31.5">
      <c r="A17" s="53" t="s">
        <v>15</v>
      </c>
      <c r="B17" s="32" t="s">
        <v>75</v>
      </c>
      <c r="C17" s="33">
        <v>274.6</v>
      </c>
      <c r="D17" s="33">
        <v>66.1</v>
      </c>
      <c r="E17" s="33">
        <v>274.6</v>
      </c>
      <c r="F17" s="34">
        <f t="shared" si="0"/>
        <v>100</v>
      </c>
    </row>
    <row r="18" spans="1:6" s="27" customFormat="1" ht="15.75">
      <c r="A18" s="54" t="s">
        <v>106</v>
      </c>
      <c r="B18" s="29" t="s">
        <v>107</v>
      </c>
      <c r="C18" s="30">
        <f>SUM(C19:C21)</f>
        <v>2484.7999999999997</v>
      </c>
      <c r="D18" s="30">
        <f>SUM(D19:D21)</f>
        <v>267</v>
      </c>
      <c r="E18" s="30">
        <f>SUM(E19:E21)</f>
        <v>2484.7999999999997</v>
      </c>
      <c r="F18" s="31">
        <f t="shared" si="0"/>
        <v>100</v>
      </c>
    </row>
    <row r="19" spans="1:6" s="27" customFormat="1" ht="15.75">
      <c r="A19" s="53" t="s">
        <v>108</v>
      </c>
      <c r="B19" s="32" t="s">
        <v>111</v>
      </c>
      <c r="C19" s="33">
        <v>150</v>
      </c>
      <c r="D19" s="33"/>
      <c r="E19" s="33">
        <v>150</v>
      </c>
      <c r="F19" s="34">
        <f t="shared" si="0"/>
        <v>100</v>
      </c>
    </row>
    <row r="20" spans="1:6" s="27" customFormat="1" ht="15.75">
      <c r="A20" s="53" t="s">
        <v>109</v>
      </c>
      <c r="B20" s="32" t="s">
        <v>112</v>
      </c>
      <c r="C20" s="33">
        <v>2011.2</v>
      </c>
      <c r="D20" s="33">
        <v>203.3</v>
      </c>
      <c r="E20" s="33">
        <v>2011.2</v>
      </c>
      <c r="F20" s="34">
        <f t="shared" si="0"/>
        <v>100</v>
      </c>
    </row>
    <row r="21" spans="1:6" s="27" customFormat="1" ht="15.75">
      <c r="A21" s="53" t="s">
        <v>110</v>
      </c>
      <c r="B21" s="32" t="s">
        <v>113</v>
      </c>
      <c r="C21" s="33">
        <v>323.6</v>
      </c>
      <c r="D21" s="33">
        <v>63.7</v>
      </c>
      <c r="E21" s="33">
        <v>323.6</v>
      </c>
      <c r="F21" s="34">
        <f t="shared" si="0"/>
        <v>100</v>
      </c>
    </row>
    <row r="22" spans="1:6" s="27" customFormat="1" ht="15.75">
      <c r="A22" s="54" t="s">
        <v>16</v>
      </c>
      <c r="B22" s="29" t="s">
        <v>76</v>
      </c>
      <c r="C22" s="30">
        <f>SUM(C23:C28)</f>
        <v>212852.5</v>
      </c>
      <c r="D22" s="30">
        <f>SUM(D23:D28)</f>
        <v>98430.1</v>
      </c>
      <c r="E22" s="30">
        <f>SUM(E23:E28)</f>
        <v>212852.5</v>
      </c>
      <c r="F22" s="31">
        <f t="shared" si="0"/>
        <v>100</v>
      </c>
    </row>
    <row r="23" spans="1:6" s="27" customFormat="1" ht="15.75">
      <c r="A23" s="53" t="s">
        <v>17</v>
      </c>
      <c r="B23" s="32" t="s">
        <v>77</v>
      </c>
      <c r="C23" s="33">
        <v>38875.2</v>
      </c>
      <c r="D23" s="33">
        <v>30246.8</v>
      </c>
      <c r="E23" s="33">
        <v>38875.2</v>
      </c>
      <c r="F23" s="34">
        <f t="shared" si="0"/>
        <v>100</v>
      </c>
    </row>
    <row r="24" spans="1:6" s="27" customFormat="1" ht="15.75">
      <c r="A24" s="53" t="s">
        <v>18</v>
      </c>
      <c r="B24" s="32" t="s">
        <v>78</v>
      </c>
      <c r="C24" s="33">
        <v>161253.5</v>
      </c>
      <c r="D24" s="33">
        <v>58254.2</v>
      </c>
      <c r="E24" s="33">
        <v>161253.5</v>
      </c>
      <c r="F24" s="34">
        <f t="shared" si="0"/>
        <v>100</v>
      </c>
    </row>
    <row r="25" spans="1:6" s="27" customFormat="1" ht="31.5">
      <c r="A25" s="53" t="s">
        <v>114</v>
      </c>
      <c r="B25" s="32" t="s">
        <v>115</v>
      </c>
      <c r="C25" s="33">
        <v>5554.3</v>
      </c>
      <c r="D25" s="33">
        <v>4253.3</v>
      </c>
      <c r="E25" s="33">
        <v>5554.3</v>
      </c>
      <c r="F25" s="34">
        <f>SUM(E25/C25)*100</f>
        <v>100</v>
      </c>
    </row>
    <row r="26" spans="1:6" s="27" customFormat="1" ht="47.25">
      <c r="A26" s="53" t="s">
        <v>96</v>
      </c>
      <c r="B26" s="32" t="s">
        <v>97</v>
      </c>
      <c r="C26" s="33">
        <v>142</v>
      </c>
      <c r="D26" s="33">
        <v>55.8</v>
      </c>
      <c r="E26" s="33">
        <v>142</v>
      </c>
      <c r="F26" s="34">
        <f t="shared" si="0"/>
        <v>100</v>
      </c>
    </row>
    <row r="27" spans="1:6" s="27" customFormat="1" ht="31.5">
      <c r="A27" s="53" t="s">
        <v>19</v>
      </c>
      <c r="B27" s="32" t="s">
        <v>79</v>
      </c>
      <c r="C27" s="33">
        <v>1033.3</v>
      </c>
      <c r="D27" s="33">
        <v>884.1</v>
      </c>
      <c r="E27" s="33">
        <v>1033.3</v>
      </c>
      <c r="F27" s="34">
        <f t="shared" si="0"/>
        <v>100</v>
      </c>
    </row>
    <row r="28" spans="1:6" s="27" customFormat="1" ht="16.5" customHeight="1">
      <c r="A28" s="53" t="s">
        <v>20</v>
      </c>
      <c r="B28" s="32" t="s">
        <v>80</v>
      </c>
      <c r="C28" s="33">
        <v>5994.2</v>
      </c>
      <c r="D28" s="33">
        <v>4735.9</v>
      </c>
      <c r="E28" s="33">
        <v>5994.2</v>
      </c>
      <c r="F28" s="34">
        <f t="shared" si="0"/>
        <v>100</v>
      </c>
    </row>
    <row r="29" spans="1:6" s="27" customFormat="1" ht="16.5" customHeight="1">
      <c r="A29" s="54" t="s">
        <v>116</v>
      </c>
      <c r="B29" s="29" t="s">
        <v>118</v>
      </c>
      <c r="C29" s="30">
        <f>SUM(C30)</f>
        <v>1217.1</v>
      </c>
      <c r="D29" s="30">
        <f>SUM(D30)</f>
        <v>931.8</v>
      </c>
      <c r="E29" s="30">
        <f>SUM(E30)</f>
        <v>1217.1</v>
      </c>
      <c r="F29" s="31">
        <f t="shared" si="0"/>
        <v>100</v>
      </c>
    </row>
    <row r="30" spans="1:6" s="27" customFormat="1" ht="16.5" customHeight="1">
      <c r="A30" s="53" t="s">
        <v>117</v>
      </c>
      <c r="B30" s="32" t="s">
        <v>119</v>
      </c>
      <c r="C30" s="33">
        <v>1217.1</v>
      </c>
      <c r="D30" s="33">
        <v>931.8</v>
      </c>
      <c r="E30" s="33">
        <v>1217.1</v>
      </c>
      <c r="F30" s="34">
        <f t="shared" si="0"/>
        <v>100</v>
      </c>
    </row>
    <row r="31" spans="1:6" s="27" customFormat="1" ht="15.75">
      <c r="A31" s="54" t="s">
        <v>21</v>
      </c>
      <c r="B31" s="29" t="s">
        <v>81</v>
      </c>
      <c r="C31" s="30">
        <f>SUM(C32:C35)</f>
        <v>2942</v>
      </c>
      <c r="D31" s="30">
        <f>SUM(D32:D35)</f>
        <v>1550.5</v>
      </c>
      <c r="E31" s="30">
        <f>SUM(E32:E35)</f>
        <v>2942</v>
      </c>
      <c r="F31" s="31">
        <f t="shared" si="0"/>
        <v>100</v>
      </c>
    </row>
    <row r="32" spans="1:6" s="27" customFormat="1" ht="15.75">
      <c r="A32" s="53" t="s">
        <v>22</v>
      </c>
      <c r="B32" s="32" t="s">
        <v>82</v>
      </c>
      <c r="C32" s="33">
        <v>1200</v>
      </c>
      <c r="D32" s="33">
        <v>811.8</v>
      </c>
      <c r="E32" s="33">
        <v>1200</v>
      </c>
      <c r="F32" s="34">
        <f t="shared" si="0"/>
        <v>100</v>
      </c>
    </row>
    <row r="33" spans="1:6" s="27" customFormat="1" ht="16.5" customHeight="1">
      <c r="A33" s="53" t="s">
        <v>23</v>
      </c>
      <c r="B33" s="32" t="s">
        <v>83</v>
      </c>
      <c r="C33" s="33">
        <v>177.6</v>
      </c>
      <c r="D33" s="33">
        <v>127</v>
      </c>
      <c r="E33" s="33">
        <v>177.6</v>
      </c>
      <c r="F33" s="34">
        <f t="shared" si="0"/>
        <v>100</v>
      </c>
    </row>
    <row r="34" spans="1:6" s="27" customFormat="1" ht="15.75">
      <c r="A34" s="53" t="s">
        <v>24</v>
      </c>
      <c r="B34" s="32" t="s">
        <v>84</v>
      </c>
      <c r="C34" s="33">
        <v>1431.1</v>
      </c>
      <c r="D34" s="33">
        <v>499.7</v>
      </c>
      <c r="E34" s="33">
        <v>1431.1</v>
      </c>
      <c r="F34" s="34">
        <f t="shared" si="0"/>
        <v>100</v>
      </c>
    </row>
    <row r="35" spans="1:6" s="27" customFormat="1" ht="31.5">
      <c r="A35" s="53" t="s">
        <v>25</v>
      </c>
      <c r="B35" s="32" t="s">
        <v>85</v>
      </c>
      <c r="C35" s="33">
        <v>133.3</v>
      </c>
      <c r="D35" s="33">
        <v>112</v>
      </c>
      <c r="E35" s="33">
        <v>133.3</v>
      </c>
      <c r="F35" s="34">
        <f t="shared" si="0"/>
        <v>100</v>
      </c>
    </row>
    <row r="36" spans="1:6" s="27" customFormat="1" ht="15.75">
      <c r="A36" s="54" t="s">
        <v>86</v>
      </c>
      <c r="B36" s="29" t="s">
        <v>87</v>
      </c>
      <c r="C36" s="30">
        <f>SUM(C37)</f>
        <v>1896.1</v>
      </c>
      <c r="D36" s="30">
        <f>SUM(D37)</f>
        <v>1589.2</v>
      </c>
      <c r="E36" s="30">
        <f>SUM(E37)</f>
        <v>1896.1</v>
      </c>
      <c r="F36" s="31">
        <f t="shared" si="0"/>
        <v>100</v>
      </c>
    </row>
    <row r="37" spans="1:6" s="27" customFormat="1" ht="15.75">
      <c r="A37" s="53" t="s">
        <v>26</v>
      </c>
      <c r="B37" s="32" t="s">
        <v>88</v>
      </c>
      <c r="C37" s="33">
        <v>1896.1</v>
      </c>
      <c r="D37" s="33">
        <v>1589.2</v>
      </c>
      <c r="E37" s="33">
        <v>1896.1</v>
      </c>
      <c r="F37" s="34">
        <f t="shared" si="0"/>
        <v>100</v>
      </c>
    </row>
    <row r="38" spans="1:6" s="27" customFormat="1" ht="18" customHeight="1">
      <c r="A38" s="55" t="s">
        <v>89</v>
      </c>
      <c r="B38" s="35"/>
      <c r="C38" s="36">
        <f>SUM(C4+C10+C13+C18+C22+C29+C31+C36)</f>
        <v>293857.89999999997</v>
      </c>
      <c r="D38" s="36">
        <f>SUM(D4+D10+D13+D18+D22+D29+D31+D36)</f>
        <v>129199.3</v>
      </c>
      <c r="E38" s="36">
        <f>SUM(E4+E10+E13+E18+E22+E29+E31+E36)</f>
        <v>293857.89999999997</v>
      </c>
      <c r="F38" s="31">
        <f t="shared" si="0"/>
        <v>100</v>
      </c>
    </row>
    <row r="39" spans="1:6" s="27" customFormat="1" ht="9" customHeight="1" thickBot="1">
      <c r="A39" s="37"/>
      <c r="B39" s="38"/>
      <c r="C39" s="39"/>
      <c r="D39" s="39"/>
      <c r="E39" s="40"/>
      <c r="F39" s="41"/>
    </row>
    <row r="40" spans="1:6" s="27" customFormat="1" ht="32.25" customHeight="1" thickBot="1">
      <c r="A40" s="42" t="s">
        <v>27</v>
      </c>
      <c r="B40" s="43" t="s">
        <v>2</v>
      </c>
      <c r="C40" s="44">
        <f>SUM(доходы!C24-Расходы!C38)</f>
        <v>-4614.699999999953</v>
      </c>
      <c r="D40" s="44">
        <f>SUM(доходы!D24-Расходы!D38)</f>
        <v>5413.300000000003</v>
      </c>
      <c r="E40" s="44">
        <f>SUM(доходы!E24-Расходы!E38)</f>
        <v>-4523.399999999965</v>
      </c>
      <c r="F40" s="45"/>
    </row>
    <row r="41" spans="2:6" s="46" customFormat="1" ht="12.75">
      <c r="B41" s="47"/>
      <c r="C41" s="47"/>
      <c r="D41" s="47"/>
      <c r="E41" s="48"/>
      <c r="F41" s="48"/>
    </row>
  </sheetData>
  <sheetProtection/>
  <printOptions/>
  <pageMargins left="0.7874015748031497" right="0" top="0.3937007874015748" bottom="0.1968503937007874" header="0" footer="0"/>
  <pageSetup fitToHeight="0" horizontalDpi="600" verticalDpi="600" orientation="portrait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5.75390625" style="70" customWidth="1"/>
    <col min="2" max="2" width="27.25390625" style="70" customWidth="1"/>
    <col min="3" max="3" width="14.125" style="70" customWidth="1"/>
    <col min="4" max="4" width="13.375" style="70" customWidth="1"/>
    <col min="5" max="5" width="16.375" style="70" customWidth="1"/>
    <col min="6" max="32" width="9.125" style="70" customWidth="1"/>
  </cols>
  <sheetData>
    <row r="1" spans="1:6" ht="15.75">
      <c r="A1" s="99" t="s">
        <v>120</v>
      </c>
      <c r="B1" s="99"/>
      <c r="C1" s="99"/>
      <c r="D1" s="99"/>
      <c r="E1" s="99"/>
      <c r="F1" s="99"/>
    </row>
    <row r="2" spans="1:6" ht="15.75">
      <c r="A2" s="94"/>
      <c r="B2" s="94"/>
      <c r="C2" s="94"/>
      <c r="D2" s="94"/>
      <c r="E2" s="94"/>
      <c r="F2" s="94"/>
    </row>
    <row r="3" ht="15.75">
      <c r="F3" s="70" t="s">
        <v>122</v>
      </c>
    </row>
    <row r="4" spans="1:6" ht="53.25" customHeight="1">
      <c r="A4" s="5" t="s">
        <v>1</v>
      </c>
      <c r="B4" s="71" t="s">
        <v>121</v>
      </c>
      <c r="C4" s="5" t="s">
        <v>28</v>
      </c>
      <c r="D4" s="5" t="s">
        <v>104</v>
      </c>
      <c r="E4" s="5" t="s">
        <v>105</v>
      </c>
      <c r="F4" s="5" t="s">
        <v>31</v>
      </c>
    </row>
    <row r="5" spans="1:6" ht="47.25">
      <c r="A5" s="42" t="s">
        <v>123</v>
      </c>
      <c r="B5" s="81" t="s">
        <v>133</v>
      </c>
      <c r="C5" s="93">
        <f>SUM(C6)</f>
        <v>4614.699999999953</v>
      </c>
      <c r="D5" s="93">
        <f>SUM(D6)</f>
        <v>-5413.300000000003</v>
      </c>
      <c r="E5" s="93">
        <f>SUM(E6)</f>
        <v>4523.399999999965</v>
      </c>
      <c r="F5" s="93">
        <f>SUM(E5/C5)*100</f>
        <v>98.02153986174639</v>
      </c>
    </row>
    <row r="6" spans="1:6" ht="31.5">
      <c r="A6" s="72" t="s">
        <v>124</v>
      </c>
      <c r="B6" s="82" t="s">
        <v>134</v>
      </c>
      <c r="C6" s="90">
        <f>SUM(C7+C11)</f>
        <v>4614.699999999953</v>
      </c>
      <c r="D6" s="90">
        <f>SUM(D7+D11)</f>
        <v>-5413.300000000003</v>
      </c>
      <c r="E6" s="90">
        <f>SUM(E7+E11)</f>
        <v>4523.399999999965</v>
      </c>
      <c r="F6" s="90">
        <f aca="true" t="shared" si="0" ref="F6:F14">SUM(E6/C6)*100</f>
        <v>98.02153986174639</v>
      </c>
    </row>
    <row r="7" spans="1:6" ht="15.75">
      <c r="A7" s="73" t="s">
        <v>125</v>
      </c>
      <c r="B7" s="83" t="s">
        <v>135</v>
      </c>
      <c r="C7" s="91">
        <f aca="true" t="shared" si="1" ref="C7:E9">SUM(C8)</f>
        <v>-289243.2</v>
      </c>
      <c r="D7" s="91">
        <f t="shared" si="1"/>
        <v>-134612.6</v>
      </c>
      <c r="E7" s="91">
        <f t="shared" si="1"/>
        <v>-289334.5</v>
      </c>
      <c r="F7" s="91">
        <f t="shared" si="0"/>
        <v>100.0315651327326</v>
      </c>
    </row>
    <row r="8" spans="1:6" ht="15.75">
      <c r="A8" s="74" t="s">
        <v>126</v>
      </c>
      <c r="B8" s="84" t="s">
        <v>136</v>
      </c>
      <c r="C8" s="91">
        <f t="shared" si="1"/>
        <v>-289243.2</v>
      </c>
      <c r="D8" s="91">
        <f t="shared" si="1"/>
        <v>-134612.6</v>
      </c>
      <c r="E8" s="91">
        <f t="shared" si="1"/>
        <v>-289334.5</v>
      </c>
      <c r="F8" s="92">
        <f t="shared" si="0"/>
        <v>100.0315651327326</v>
      </c>
    </row>
    <row r="9" spans="1:6" ht="24.75">
      <c r="A9" s="75" t="s">
        <v>127</v>
      </c>
      <c r="B9" s="85" t="s">
        <v>137</v>
      </c>
      <c r="C9" s="91">
        <f t="shared" si="1"/>
        <v>-289243.2</v>
      </c>
      <c r="D9" s="91">
        <f t="shared" si="1"/>
        <v>-134612.6</v>
      </c>
      <c r="E9" s="91">
        <f t="shared" si="1"/>
        <v>-289334.5</v>
      </c>
      <c r="F9" s="91">
        <f t="shared" si="0"/>
        <v>100.0315651327326</v>
      </c>
    </row>
    <row r="10" spans="1:6" ht="24.75">
      <c r="A10" s="76" t="s">
        <v>128</v>
      </c>
      <c r="B10" s="86" t="s">
        <v>138</v>
      </c>
      <c r="C10" s="92">
        <f>SUM(-(доходы!C24))</f>
        <v>-289243.2</v>
      </c>
      <c r="D10" s="92">
        <f>SUM(-(доходы!D24))</f>
        <v>-134612.6</v>
      </c>
      <c r="E10" s="92">
        <f>SUM(-(доходы!E24))</f>
        <v>-289334.5</v>
      </c>
      <c r="F10" s="91">
        <f t="shared" si="0"/>
        <v>100.0315651327326</v>
      </c>
    </row>
    <row r="11" spans="1:6" ht="15.75">
      <c r="A11" s="77" t="s">
        <v>129</v>
      </c>
      <c r="B11" s="87" t="s">
        <v>139</v>
      </c>
      <c r="C11" s="91">
        <f aca="true" t="shared" si="2" ref="C11:E13">SUM(C12)</f>
        <v>293857.89999999997</v>
      </c>
      <c r="D11" s="91">
        <f t="shared" si="2"/>
        <v>129199.3</v>
      </c>
      <c r="E11" s="91">
        <f t="shared" si="2"/>
        <v>293857.89999999997</v>
      </c>
      <c r="F11" s="91">
        <f t="shared" si="0"/>
        <v>100</v>
      </c>
    </row>
    <row r="12" spans="1:6" ht="15.75">
      <c r="A12" s="78" t="s">
        <v>130</v>
      </c>
      <c r="B12" s="88" t="s">
        <v>140</v>
      </c>
      <c r="C12" s="91">
        <f t="shared" si="2"/>
        <v>293857.89999999997</v>
      </c>
      <c r="D12" s="91">
        <f t="shared" si="2"/>
        <v>129199.3</v>
      </c>
      <c r="E12" s="91">
        <f t="shared" si="2"/>
        <v>293857.89999999997</v>
      </c>
      <c r="F12" s="91">
        <f t="shared" si="0"/>
        <v>100</v>
      </c>
    </row>
    <row r="13" spans="1:6" ht="24.75">
      <c r="A13" s="79" t="s">
        <v>131</v>
      </c>
      <c r="B13" s="89" t="s">
        <v>141</v>
      </c>
      <c r="C13" s="91">
        <f t="shared" si="2"/>
        <v>293857.89999999997</v>
      </c>
      <c r="D13" s="91">
        <f t="shared" si="2"/>
        <v>129199.3</v>
      </c>
      <c r="E13" s="91">
        <f t="shared" si="2"/>
        <v>293857.89999999997</v>
      </c>
      <c r="F13" s="91">
        <f t="shared" si="0"/>
        <v>100</v>
      </c>
    </row>
    <row r="14" spans="1:6" ht="24.75">
      <c r="A14" s="80" t="s">
        <v>132</v>
      </c>
      <c r="B14" s="86" t="s">
        <v>142</v>
      </c>
      <c r="C14" s="92">
        <f>SUM(Расходы!C38)</f>
        <v>293857.89999999997</v>
      </c>
      <c r="D14" s="92">
        <f>SUM(Расходы!D38)</f>
        <v>129199.3</v>
      </c>
      <c r="E14" s="92">
        <f>SUM(Расходы!E38)</f>
        <v>293857.89999999997</v>
      </c>
      <c r="F14" s="92">
        <f t="shared" si="0"/>
        <v>100</v>
      </c>
    </row>
  </sheetData>
  <sheetProtection/>
  <mergeCells count="1">
    <mergeCell ref="A1:F1"/>
  </mergeCells>
  <printOptions/>
  <pageMargins left="0.7874015748031497" right="0" top="0.3937007874015748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Fin3</cp:lastModifiedBy>
  <cp:lastPrinted>2017-11-14T05:10:28Z</cp:lastPrinted>
  <dcterms:created xsi:type="dcterms:W3CDTF">2013-11-12T09:29:44Z</dcterms:created>
  <dcterms:modified xsi:type="dcterms:W3CDTF">2017-11-14T05:10:30Z</dcterms:modified>
  <cp:category/>
  <cp:version/>
  <cp:contentType/>
  <cp:contentStatus/>
</cp:coreProperties>
</file>