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0" yWindow="630" windowWidth="23655" windowHeight="9150"/>
  </bookViews>
  <sheets>
    <sheet name="расходы" sheetId="2" r:id="rId1"/>
    <sheet name="программы район" sheetId="3" r:id="rId2"/>
    <sheet name="программы город" sheetId="4" r:id="rId3"/>
    <sheet name="исп.по прог.сел.пос." sheetId="6" r:id="rId4"/>
    <sheet name="конс" sheetId="5" r:id="rId5"/>
  </sheets>
  <definedNames>
    <definedName name="Excel_BuiltIn_Print_Area" localSheetId="2">'программы город'!$H$106</definedName>
    <definedName name="Excel_BuiltIn_Print_Titles" localSheetId="2">'программы город'!$A$5:$IV$6</definedName>
    <definedName name="_xlnm.Print_Titles" localSheetId="3">'исп.по прог.сел.пос.'!$A:$B,'исп.по прог.сел.пос.'!$4:$6</definedName>
    <definedName name="_xlnm.Print_Titles" localSheetId="4">конс!$A:$A,конс!$3:$4</definedName>
    <definedName name="_xlnm.Print_Titles" localSheetId="2">'программы город'!$4:$6</definedName>
    <definedName name="_xlnm.Print_Titles" localSheetId="1">'программы район'!$5:$6</definedName>
    <definedName name="_xlnm.Print_Titles" localSheetId="0">расходы!$A:$E,расходы!$6:$7</definedName>
  </definedNames>
  <calcPr calcId="125725"/>
</workbook>
</file>

<file path=xl/calcChain.xml><?xml version="1.0" encoding="utf-8"?>
<calcChain xmlns="http://schemas.openxmlformats.org/spreadsheetml/2006/main">
  <c r="J522" i="2"/>
  <c r="G522" s="1"/>
  <c r="K522"/>
  <c r="O522"/>
  <c r="P522"/>
  <c r="L522" s="1"/>
  <c r="J523"/>
  <c r="K523"/>
  <c r="O523"/>
  <c r="P523"/>
  <c r="L523" s="1"/>
  <c r="J524"/>
  <c r="K524"/>
  <c r="O524"/>
  <c r="P524"/>
  <c r="L524" s="1"/>
  <c r="J525"/>
  <c r="K525"/>
  <c r="O525"/>
  <c r="P525"/>
  <c r="L525" s="1"/>
  <c r="C48" i="6"/>
  <c r="R7"/>
  <c r="S7"/>
  <c r="T7"/>
  <c r="Q7"/>
  <c r="G7"/>
  <c r="K7"/>
  <c r="L7"/>
  <c r="M7"/>
  <c r="N7"/>
  <c r="O7"/>
  <c r="P7"/>
  <c r="C7"/>
  <c r="D11"/>
  <c r="D7" s="1"/>
  <c r="F11"/>
  <c r="G11"/>
  <c r="K11"/>
  <c r="L11"/>
  <c r="M11"/>
  <c r="N11"/>
  <c r="O11"/>
  <c r="P11"/>
  <c r="Q11"/>
  <c r="R11"/>
  <c r="S11"/>
  <c r="T11"/>
  <c r="C11"/>
  <c r="G48"/>
  <c r="C47"/>
  <c r="C46" s="1"/>
  <c r="C45" s="1"/>
  <c r="I46"/>
  <c r="I45" s="1"/>
  <c r="K46"/>
  <c r="K45" s="1"/>
  <c r="M46"/>
  <c r="M45" s="1"/>
  <c r="O46"/>
  <c r="O45" s="1"/>
  <c r="Q46"/>
  <c r="Q45" s="1"/>
  <c r="S46"/>
  <c r="S45" s="1"/>
  <c r="D47"/>
  <c r="D46" s="1"/>
  <c r="D45" s="1"/>
  <c r="E47"/>
  <c r="E46" s="1"/>
  <c r="E45" s="1"/>
  <c r="F47"/>
  <c r="F46" s="1"/>
  <c r="F45" s="1"/>
  <c r="G47"/>
  <c r="G46" s="1"/>
  <c r="G45" s="1"/>
  <c r="H47"/>
  <c r="H46" s="1"/>
  <c r="H45" s="1"/>
  <c r="I47"/>
  <c r="J47"/>
  <c r="J46" s="1"/>
  <c r="J45" s="1"/>
  <c r="K47"/>
  <c r="L47"/>
  <c r="L46" s="1"/>
  <c r="L45" s="1"/>
  <c r="M47"/>
  <c r="N47"/>
  <c r="N46" s="1"/>
  <c r="N45" s="1"/>
  <c r="O47"/>
  <c r="P47"/>
  <c r="P46" s="1"/>
  <c r="P45" s="1"/>
  <c r="Q47"/>
  <c r="R47"/>
  <c r="R46" s="1"/>
  <c r="R45" s="1"/>
  <c r="S47"/>
  <c r="T47"/>
  <c r="T46" s="1"/>
  <c r="T45" s="1"/>
  <c r="C34"/>
  <c r="G34"/>
  <c r="D36"/>
  <c r="E36"/>
  <c r="F36"/>
  <c r="H36"/>
  <c r="I36"/>
  <c r="J36"/>
  <c r="K36"/>
  <c r="L36"/>
  <c r="M36"/>
  <c r="N36"/>
  <c r="O36"/>
  <c r="P36"/>
  <c r="Q36"/>
  <c r="R36"/>
  <c r="S36"/>
  <c r="T36"/>
  <c r="C37"/>
  <c r="G37"/>
  <c r="C38"/>
  <c r="C36" s="1"/>
  <c r="G38"/>
  <c r="C18"/>
  <c r="G18"/>
  <c r="G13"/>
  <c r="G12" s="1"/>
  <c r="C13"/>
  <c r="C12" s="1"/>
  <c r="D12"/>
  <c r="E12"/>
  <c r="E11" s="1"/>
  <c r="F12"/>
  <c r="H12"/>
  <c r="H11" s="1"/>
  <c r="I12"/>
  <c r="I11" s="1"/>
  <c r="J12"/>
  <c r="J11" s="1"/>
  <c r="K12"/>
  <c r="L12"/>
  <c r="M12"/>
  <c r="N12"/>
  <c r="O12"/>
  <c r="P12"/>
  <c r="Q12"/>
  <c r="R12"/>
  <c r="S12"/>
  <c r="T12"/>
  <c r="D62"/>
  <c r="E62"/>
  <c r="F62"/>
  <c r="H62"/>
  <c r="I62"/>
  <c r="J62"/>
  <c r="K62"/>
  <c r="L62"/>
  <c r="M62"/>
  <c r="N62"/>
  <c r="O62"/>
  <c r="O61" s="1"/>
  <c r="P62"/>
  <c r="Q62"/>
  <c r="Q61" s="1"/>
  <c r="R62"/>
  <c r="S62"/>
  <c r="S61" s="1"/>
  <c r="T62"/>
  <c r="D30"/>
  <c r="E30"/>
  <c r="F30"/>
  <c r="H30"/>
  <c r="I30"/>
  <c r="J30"/>
  <c r="K30"/>
  <c r="L30"/>
  <c r="M30"/>
  <c r="N30"/>
  <c r="O30"/>
  <c r="P30"/>
  <c r="Q30"/>
  <c r="R30"/>
  <c r="S30"/>
  <c r="T30"/>
  <c r="D51"/>
  <c r="E51"/>
  <c r="F51"/>
  <c r="H51"/>
  <c r="I51"/>
  <c r="J51"/>
  <c r="K51"/>
  <c r="L51"/>
  <c r="M51"/>
  <c r="N51"/>
  <c r="O51"/>
  <c r="P51"/>
  <c r="Q51"/>
  <c r="R51"/>
  <c r="S51"/>
  <c r="T51"/>
  <c r="D15"/>
  <c r="E15"/>
  <c r="F15"/>
  <c r="F14" s="1"/>
  <c r="H15"/>
  <c r="I15"/>
  <c r="I14" s="1"/>
  <c r="J15"/>
  <c r="J14" s="1"/>
  <c r="K15"/>
  <c r="K14" s="1"/>
  <c r="L15"/>
  <c r="M15"/>
  <c r="M14" s="1"/>
  <c r="N15"/>
  <c r="O15"/>
  <c r="P15"/>
  <c r="Q15"/>
  <c r="Q14" s="1"/>
  <c r="R15"/>
  <c r="R14" s="1"/>
  <c r="S15"/>
  <c r="T15"/>
  <c r="T14" s="1"/>
  <c r="C65"/>
  <c r="G65"/>
  <c r="C19"/>
  <c r="G19"/>
  <c r="C17"/>
  <c r="G17"/>
  <c r="D57"/>
  <c r="E57"/>
  <c r="F57"/>
  <c r="H57"/>
  <c r="I57"/>
  <c r="J57"/>
  <c r="K57"/>
  <c r="L57"/>
  <c r="M57"/>
  <c r="N57"/>
  <c r="O57"/>
  <c r="P57"/>
  <c r="Q57"/>
  <c r="R57"/>
  <c r="S57"/>
  <c r="T57"/>
  <c r="C58"/>
  <c r="C57" s="1"/>
  <c r="G58"/>
  <c r="G57" s="1"/>
  <c r="D39"/>
  <c r="E39"/>
  <c r="F39"/>
  <c r="H39"/>
  <c r="I39"/>
  <c r="J39"/>
  <c r="K39"/>
  <c r="L39"/>
  <c r="M39"/>
  <c r="N39"/>
  <c r="O39"/>
  <c r="P39"/>
  <c r="Q39"/>
  <c r="R39"/>
  <c r="S39"/>
  <c r="T39"/>
  <c r="G40"/>
  <c r="G39" s="1"/>
  <c r="C40"/>
  <c r="C39" s="1"/>
  <c r="C35"/>
  <c r="G35"/>
  <c r="C32"/>
  <c r="G32"/>
  <c r="C31"/>
  <c r="G31"/>
  <c r="D53"/>
  <c r="E53"/>
  <c r="E50" s="1"/>
  <c r="E49" s="1"/>
  <c r="F53"/>
  <c r="H53"/>
  <c r="H50" s="1"/>
  <c r="H49" s="1"/>
  <c r="I53"/>
  <c r="J53"/>
  <c r="J50" s="1"/>
  <c r="J49" s="1"/>
  <c r="K53"/>
  <c r="L53"/>
  <c r="L50" s="1"/>
  <c r="L49" s="1"/>
  <c r="M53"/>
  <c r="N53"/>
  <c r="O53"/>
  <c r="P53"/>
  <c r="P50" s="1"/>
  <c r="P49" s="1"/>
  <c r="Q53"/>
  <c r="R53"/>
  <c r="R50" s="1"/>
  <c r="R49" s="1"/>
  <c r="S53"/>
  <c r="T53"/>
  <c r="T50" s="1"/>
  <c r="T49" s="1"/>
  <c r="C56"/>
  <c r="G56"/>
  <c r="C55"/>
  <c r="G55"/>
  <c r="G29"/>
  <c r="G28" s="1"/>
  <c r="C29"/>
  <c r="C28" s="1"/>
  <c r="D28"/>
  <c r="E28"/>
  <c r="F28"/>
  <c r="H28"/>
  <c r="H27" s="1"/>
  <c r="I28"/>
  <c r="I27" s="1"/>
  <c r="J28"/>
  <c r="J27" s="1"/>
  <c r="K28"/>
  <c r="K27" s="1"/>
  <c r="L28"/>
  <c r="L27" s="1"/>
  <c r="M28"/>
  <c r="N28"/>
  <c r="O28"/>
  <c r="O27" s="1"/>
  <c r="P28"/>
  <c r="P27" s="1"/>
  <c r="Q28"/>
  <c r="R28"/>
  <c r="S28"/>
  <c r="T28"/>
  <c r="T27" s="1"/>
  <c r="C68"/>
  <c r="G68"/>
  <c r="G71"/>
  <c r="G70" s="1"/>
  <c r="G69" s="1"/>
  <c r="C71"/>
  <c r="C70" s="1"/>
  <c r="C69" s="1"/>
  <c r="T70"/>
  <c r="S70"/>
  <c r="S69" s="1"/>
  <c r="R70"/>
  <c r="R69" s="1"/>
  <c r="Q70"/>
  <c r="Q69" s="1"/>
  <c r="P70"/>
  <c r="P69" s="1"/>
  <c r="O70"/>
  <c r="O69" s="1"/>
  <c r="N70"/>
  <c r="N69" s="1"/>
  <c r="M70"/>
  <c r="M69" s="1"/>
  <c r="L70"/>
  <c r="L69" s="1"/>
  <c r="K70"/>
  <c r="K69" s="1"/>
  <c r="J70"/>
  <c r="J69" s="1"/>
  <c r="I70"/>
  <c r="I69" s="1"/>
  <c r="H70"/>
  <c r="H69" s="1"/>
  <c r="F70"/>
  <c r="F69" s="1"/>
  <c r="E70"/>
  <c r="E69" s="1"/>
  <c r="D70"/>
  <c r="D69" s="1"/>
  <c r="T69"/>
  <c r="G67"/>
  <c r="C67"/>
  <c r="G66"/>
  <c r="C66"/>
  <c r="G64"/>
  <c r="C64"/>
  <c r="G63"/>
  <c r="G62" s="1"/>
  <c r="C63"/>
  <c r="C62" s="1"/>
  <c r="R61"/>
  <c r="P61"/>
  <c r="P72" s="1"/>
  <c r="N61"/>
  <c r="M61"/>
  <c r="L61"/>
  <c r="K61"/>
  <c r="J61"/>
  <c r="I61"/>
  <c r="H61"/>
  <c r="F61"/>
  <c r="E61"/>
  <c r="D61"/>
  <c r="T61"/>
  <c r="G54"/>
  <c r="C54"/>
  <c r="G52"/>
  <c r="G51" s="1"/>
  <c r="C52"/>
  <c r="C51" s="1"/>
  <c r="G44"/>
  <c r="G43" s="1"/>
  <c r="G42" s="1"/>
  <c r="G41" s="1"/>
  <c r="C44"/>
  <c r="C43" s="1"/>
  <c r="C42" s="1"/>
  <c r="C41" s="1"/>
  <c r="T43"/>
  <c r="S43"/>
  <c r="S42" s="1"/>
  <c r="S41" s="1"/>
  <c r="R43"/>
  <c r="R42" s="1"/>
  <c r="R41" s="1"/>
  <c r="Q43"/>
  <c r="Q42" s="1"/>
  <c r="Q41" s="1"/>
  <c r="P43"/>
  <c r="P42" s="1"/>
  <c r="P41" s="1"/>
  <c r="O43"/>
  <c r="O42" s="1"/>
  <c r="O41" s="1"/>
  <c r="N43"/>
  <c r="N42" s="1"/>
  <c r="N41" s="1"/>
  <c r="M43"/>
  <c r="M42" s="1"/>
  <c r="M41" s="1"/>
  <c r="L43"/>
  <c r="L42" s="1"/>
  <c r="L41" s="1"/>
  <c r="K43"/>
  <c r="K42" s="1"/>
  <c r="K41" s="1"/>
  <c r="J43"/>
  <c r="J42" s="1"/>
  <c r="J41" s="1"/>
  <c r="I43"/>
  <c r="I42" s="1"/>
  <c r="I41" s="1"/>
  <c r="H43"/>
  <c r="H42" s="1"/>
  <c r="H41" s="1"/>
  <c r="F43"/>
  <c r="F42" s="1"/>
  <c r="F41" s="1"/>
  <c r="E43"/>
  <c r="E42" s="1"/>
  <c r="E41" s="1"/>
  <c r="D43"/>
  <c r="D42" s="1"/>
  <c r="D41" s="1"/>
  <c r="T42"/>
  <c r="T41" s="1"/>
  <c r="G33"/>
  <c r="C33"/>
  <c r="G26"/>
  <c r="G25" s="1"/>
  <c r="G24" s="1"/>
  <c r="C26"/>
  <c r="C25" s="1"/>
  <c r="C24" s="1"/>
  <c r="T25"/>
  <c r="T24" s="1"/>
  <c r="S25"/>
  <c r="S24" s="1"/>
  <c r="R25"/>
  <c r="R24" s="1"/>
  <c r="Q25"/>
  <c r="Q24" s="1"/>
  <c r="P25"/>
  <c r="P24" s="1"/>
  <c r="O25"/>
  <c r="O24" s="1"/>
  <c r="N25"/>
  <c r="N24" s="1"/>
  <c r="M25"/>
  <c r="M24" s="1"/>
  <c r="L25"/>
  <c r="L24" s="1"/>
  <c r="K25"/>
  <c r="K24" s="1"/>
  <c r="J25"/>
  <c r="J24" s="1"/>
  <c r="I25"/>
  <c r="I24" s="1"/>
  <c r="H25"/>
  <c r="H24" s="1"/>
  <c r="F25"/>
  <c r="F24" s="1"/>
  <c r="E25"/>
  <c r="E24" s="1"/>
  <c r="D25"/>
  <c r="D24" s="1"/>
  <c r="G23"/>
  <c r="G22" s="1"/>
  <c r="G21" s="1"/>
  <c r="C23"/>
  <c r="C22" s="1"/>
  <c r="C21" s="1"/>
  <c r="T22"/>
  <c r="T21" s="1"/>
  <c r="S22"/>
  <c r="S21" s="1"/>
  <c r="R22"/>
  <c r="R21" s="1"/>
  <c r="Q22"/>
  <c r="Q21" s="1"/>
  <c r="P22"/>
  <c r="P21" s="1"/>
  <c r="O22"/>
  <c r="O21" s="1"/>
  <c r="N22"/>
  <c r="N21" s="1"/>
  <c r="M22"/>
  <c r="M21" s="1"/>
  <c r="L22"/>
  <c r="L21" s="1"/>
  <c r="K22"/>
  <c r="K21" s="1"/>
  <c r="J22"/>
  <c r="J21" s="1"/>
  <c r="I22"/>
  <c r="I21" s="1"/>
  <c r="H22"/>
  <c r="H21" s="1"/>
  <c r="F22"/>
  <c r="F21" s="1"/>
  <c r="E22"/>
  <c r="E21" s="1"/>
  <c r="D22"/>
  <c r="D21" s="1"/>
  <c r="G16"/>
  <c r="C16"/>
  <c r="S14"/>
  <c r="P14"/>
  <c r="O14"/>
  <c r="N14"/>
  <c r="L14"/>
  <c r="H14"/>
  <c r="E14"/>
  <c r="D14"/>
  <c r="G10"/>
  <c r="G9" s="1"/>
  <c r="G8" s="1"/>
  <c r="C10"/>
  <c r="C9" s="1"/>
  <c r="C8" s="1"/>
  <c r="T9"/>
  <c r="T8" s="1"/>
  <c r="S9"/>
  <c r="S8" s="1"/>
  <c r="R9"/>
  <c r="R8" s="1"/>
  <c r="Q9"/>
  <c r="Q8" s="1"/>
  <c r="P9"/>
  <c r="P8" s="1"/>
  <c r="O9"/>
  <c r="O8" s="1"/>
  <c r="N9"/>
  <c r="N8" s="1"/>
  <c r="M9"/>
  <c r="M8" s="1"/>
  <c r="L9"/>
  <c r="L8" s="1"/>
  <c r="K9"/>
  <c r="K8" s="1"/>
  <c r="J9"/>
  <c r="J8" s="1"/>
  <c r="I9"/>
  <c r="I8" s="1"/>
  <c r="H9"/>
  <c r="H8" s="1"/>
  <c r="F9"/>
  <c r="F8" s="1"/>
  <c r="E9"/>
  <c r="E8" s="1"/>
  <c r="D9"/>
  <c r="D8" s="1"/>
  <c r="H5" i="2"/>
  <c r="I5"/>
  <c r="M5"/>
  <c r="N5"/>
  <c r="Q5"/>
  <c r="R5"/>
  <c r="S5"/>
  <c r="T5"/>
  <c r="U5"/>
  <c r="V5"/>
  <c r="W5"/>
  <c r="X5"/>
  <c r="Y5"/>
  <c r="Z5"/>
  <c r="AB5"/>
  <c r="AA5"/>
  <c r="O53"/>
  <c r="O55"/>
  <c r="L55" s="1"/>
  <c r="O58"/>
  <c r="O59"/>
  <c r="L59" s="1"/>
  <c r="O67"/>
  <c r="L67" s="1"/>
  <c r="O73"/>
  <c r="O72"/>
  <c r="O78"/>
  <c r="H552"/>
  <c r="I552"/>
  <c r="J1163"/>
  <c r="G1163" s="1"/>
  <c r="K1163"/>
  <c r="O1163"/>
  <c r="P1163"/>
  <c r="P73"/>
  <c r="P72"/>
  <c r="K73"/>
  <c r="K72"/>
  <c r="K67"/>
  <c r="P67"/>
  <c r="P59"/>
  <c r="P60"/>
  <c r="P56"/>
  <c r="P57"/>
  <c r="P58"/>
  <c r="P53"/>
  <c r="L53" s="1"/>
  <c r="P54"/>
  <c r="P55"/>
  <c r="K59"/>
  <c r="K60"/>
  <c r="K53"/>
  <c r="K54"/>
  <c r="K55"/>
  <c r="K56"/>
  <c r="K57"/>
  <c r="K58"/>
  <c r="K52"/>
  <c r="K38"/>
  <c r="K25"/>
  <c r="K26"/>
  <c r="K27"/>
  <c r="K24"/>
  <c r="K23" s="1"/>
  <c r="P25"/>
  <c r="P26"/>
  <c r="P24"/>
  <c r="H251"/>
  <c r="I251"/>
  <c r="M251"/>
  <c r="N251"/>
  <c r="Q251"/>
  <c r="R251"/>
  <c r="S251"/>
  <c r="T251"/>
  <c r="U251"/>
  <c r="V251"/>
  <c r="W251"/>
  <c r="X251"/>
  <c r="Y251"/>
  <c r="Z251"/>
  <c r="AA251"/>
  <c r="AB251"/>
  <c r="H1093"/>
  <c r="I1093"/>
  <c r="M1093"/>
  <c r="N1093"/>
  <c r="Q1093"/>
  <c r="R1093"/>
  <c r="S1093"/>
  <c r="T1093"/>
  <c r="U1093"/>
  <c r="V1093"/>
  <c r="W1093"/>
  <c r="X1093"/>
  <c r="Y1093"/>
  <c r="Z1093"/>
  <c r="AA1093"/>
  <c r="AB1093"/>
  <c r="H77"/>
  <c r="I77"/>
  <c r="M77"/>
  <c r="N77"/>
  <c r="Q77"/>
  <c r="R77"/>
  <c r="S77"/>
  <c r="T77"/>
  <c r="U77"/>
  <c r="V77"/>
  <c r="W77"/>
  <c r="X77"/>
  <c r="Y77"/>
  <c r="Z77"/>
  <c r="AA77"/>
  <c r="AB77"/>
  <c r="H23"/>
  <c r="I23"/>
  <c r="L23"/>
  <c r="M23"/>
  <c r="N23"/>
  <c r="Q23"/>
  <c r="R23"/>
  <c r="S23"/>
  <c r="T23"/>
  <c r="U23"/>
  <c r="V23"/>
  <c r="W23"/>
  <c r="X23"/>
  <c r="Y23"/>
  <c r="Z23"/>
  <c r="AA23"/>
  <c r="AB23"/>
  <c r="H12"/>
  <c r="I12"/>
  <c r="M12"/>
  <c r="N12"/>
  <c r="Q12"/>
  <c r="R12"/>
  <c r="S12"/>
  <c r="T12"/>
  <c r="U12"/>
  <c r="V12"/>
  <c r="W12"/>
  <c r="X12"/>
  <c r="Y12"/>
  <c r="Z12"/>
  <c r="AA12"/>
  <c r="AB12"/>
  <c r="J531"/>
  <c r="K531"/>
  <c r="O531"/>
  <c r="P531"/>
  <c r="J532"/>
  <c r="K532"/>
  <c r="O532"/>
  <c r="P532"/>
  <c r="J533"/>
  <c r="K533"/>
  <c r="O533"/>
  <c r="P533"/>
  <c r="J260"/>
  <c r="K260"/>
  <c r="O260"/>
  <c r="P260"/>
  <c r="J253"/>
  <c r="K253"/>
  <c r="O253"/>
  <c r="P253"/>
  <c r="J255"/>
  <c r="K255"/>
  <c r="O255"/>
  <c r="P255"/>
  <c r="J1261"/>
  <c r="K1261"/>
  <c r="O1261"/>
  <c r="P1261"/>
  <c r="J1262"/>
  <c r="K1262"/>
  <c r="O1262"/>
  <c r="P1262"/>
  <c r="J1263"/>
  <c r="K1263"/>
  <c r="O1263"/>
  <c r="P1263"/>
  <c r="P1145"/>
  <c r="O1145"/>
  <c r="K1145"/>
  <c r="J1145"/>
  <c r="P1144"/>
  <c r="O1144"/>
  <c r="K1144"/>
  <c r="J1144"/>
  <c r="G1144" s="1"/>
  <c r="P1143"/>
  <c r="O1143"/>
  <c r="K1143"/>
  <c r="J1143"/>
  <c r="J1136"/>
  <c r="K1136"/>
  <c r="O1136"/>
  <c r="P1136"/>
  <c r="J1137"/>
  <c r="K1137"/>
  <c r="O1137"/>
  <c r="P1137"/>
  <c r="J1138"/>
  <c r="K1138"/>
  <c r="O1138"/>
  <c r="P1138"/>
  <c r="L1138" s="1"/>
  <c r="J955"/>
  <c r="K955"/>
  <c r="O955"/>
  <c r="P955"/>
  <c r="J956"/>
  <c r="K956"/>
  <c r="O956"/>
  <c r="P956"/>
  <c r="J957"/>
  <c r="K957"/>
  <c r="O957"/>
  <c r="P957"/>
  <c r="J859"/>
  <c r="K859"/>
  <c r="O859"/>
  <c r="P859"/>
  <c r="J860"/>
  <c r="K860"/>
  <c r="O860"/>
  <c r="P860"/>
  <c r="L860" s="1"/>
  <c r="J861"/>
  <c r="K861"/>
  <c r="O861"/>
  <c r="P861"/>
  <c r="L861" s="1"/>
  <c r="J744"/>
  <c r="K744"/>
  <c r="O744"/>
  <c r="P744"/>
  <c r="J745"/>
  <c r="K745"/>
  <c r="O745"/>
  <c r="P745"/>
  <c r="J746"/>
  <c r="K746"/>
  <c r="O746"/>
  <c r="P746"/>
  <c r="J1097"/>
  <c r="K1097"/>
  <c r="O1097"/>
  <c r="P1097"/>
  <c r="J1100"/>
  <c r="K1100"/>
  <c r="O1100"/>
  <c r="P1100"/>
  <c r="J1095"/>
  <c r="K1095"/>
  <c r="O1095"/>
  <c r="P1095"/>
  <c r="J86"/>
  <c r="K86"/>
  <c r="O86"/>
  <c r="P86"/>
  <c r="J87"/>
  <c r="K87"/>
  <c r="O87"/>
  <c r="P87"/>
  <c r="J82"/>
  <c r="K82"/>
  <c r="O82"/>
  <c r="P82"/>
  <c r="J83"/>
  <c r="K83"/>
  <c r="O83"/>
  <c r="P83"/>
  <c r="J79"/>
  <c r="K79"/>
  <c r="O79"/>
  <c r="P79"/>
  <c r="J80"/>
  <c r="K80"/>
  <c r="O80"/>
  <c r="P80"/>
  <c r="H37"/>
  <c r="Q37"/>
  <c r="R37"/>
  <c r="M37"/>
  <c r="N37"/>
  <c r="I37"/>
  <c r="T37"/>
  <c r="U37"/>
  <c r="V37"/>
  <c r="W37"/>
  <c r="X37"/>
  <c r="Y37"/>
  <c r="Z37"/>
  <c r="AA37"/>
  <c r="AB37"/>
  <c r="S37"/>
  <c r="J48"/>
  <c r="K48"/>
  <c r="O48"/>
  <c r="P48"/>
  <c r="J49"/>
  <c r="K49"/>
  <c r="O49"/>
  <c r="P49"/>
  <c r="J42"/>
  <c r="K42"/>
  <c r="O42"/>
  <c r="P42"/>
  <c r="J43"/>
  <c r="K43"/>
  <c r="O43"/>
  <c r="P43"/>
  <c r="J39"/>
  <c r="K39"/>
  <c r="O39"/>
  <c r="P39"/>
  <c r="J40"/>
  <c r="K40"/>
  <c r="O40"/>
  <c r="P40"/>
  <c r="J30"/>
  <c r="K30"/>
  <c r="O30"/>
  <c r="P30"/>
  <c r="J29"/>
  <c r="K29"/>
  <c r="O29"/>
  <c r="P29"/>
  <c r="J27"/>
  <c r="O27"/>
  <c r="J25"/>
  <c r="O25"/>
  <c r="J19"/>
  <c r="K19"/>
  <c r="O19"/>
  <c r="P19"/>
  <c r="J16"/>
  <c r="K16"/>
  <c r="O16"/>
  <c r="P16"/>
  <c r="J14"/>
  <c r="K14"/>
  <c r="O14"/>
  <c r="P14"/>
  <c r="AC62" i="5"/>
  <c r="AB62"/>
  <c r="I64"/>
  <c r="H62"/>
  <c r="G62"/>
  <c r="G12"/>
  <c r="AC12"/>
  <c r="AB12"/>
  <c r="Z12"/>
  <c r="Y12"/>
  <c r="Y10" s="1"/>
  <c r="W12"/>
  <c r="W10" s="1"/>
  <c r="V12"/>
  <c r="T12"/>
  <c r="S12"/>
  <c r="S10" s="1"/>
  <c r="Q12"/>
  <c r="P12"/>
  <c r="R12" s="1"/>
  <c r="K12"/>
  <c r="J12"/>
  <c r="H12"/>
  <c r="G10"/>
  <c r="B16"/>
  <c r="C16"/>
  <c r="D16" s="1"/>
  <c r="I16"/>
  <c r="H1173" i="2"/>
  <c r="I1173"/>
  <c r="M1173"/>
  <c r="N1173"/>
  <c r="Q1173"/>
  <c r="R1173"/>
  <c r="S1173"/>
  <c r="T1173"/>
  <c r="U1173"/>
  <c r="V1173"/>
  <c r="W1173"/>
  <c r="X1173"/>
  <c r="Y1173"/>
  <c r="Z1173"/>
  <c r="AA1173"/>
  <c r="AB1173"/>
  <c r="P1174"/>
  <c r="P1173" s="1"/>
  <c r="O1174"/>
  <c r="O1173" s="1"/>
  <c r="K1174"/>
  <c r="K1173" s="1"/>
  <c r="J1174"/>
  <c r="O66" i="5"/>
  <c r="L66"/>
  <c r="C66"/>
  <c r="B66"/>
  <c r="AC65"/>
  <c r="AB65"/>
  <c r="Z65"/>
  <c r="Y65"/>
  <c r="W65"/>
  <c r="V65"/>
  <c r="T65"/>
  <c r="S65"/>
  <c r="Q65"/>
  <c r="P65"/>
  <c r="N65"/>
  <c r="O65" s="1"/>
  <c r="M65"/>
  <c r="K65"/>
  <c r="J65"/>
  <c r="H65"/>
  <c r="G65"/>
  <c r="F65"/>
  <c r="E65"/>
  <c r="C65"/>
  <c r="N64"/>
  <c r="M64"/>
  <c r="C64"/>
  <c r="AD63"/>
  <c r="AA63"/>
  <c r="X63"/>
  <c r="U63"/>
  <c r="R63"/>
  <c r="N63"/>
  <c r="M63"/>
  <c r="B63" s="1"/>
  <c r="L63"/>
  <c r="I63"/>
  <c r="Z62"/>
  <c r="Y62"/>
  <c r="W62"/>
  <c r="X62" s="1"/>
  <c r="V62"/>
  <c r="T62"/>
  <c r="S62"/>
  <c r="Q62"/>
  <c r="R62" s="1"/>
  <c r="P62"/>
  <c r="M62"/>
  <c r="K62"/>
  <c r="J62"/>
  <c r="I62"/>
  <c r="F62"/>
  <c r="E62"/>
  <c r="AD61"/>
  <c r="AA61"/>
  <c r="X61"/>
  <c r="U61"/>
  <c r="R61"/>
  <c r="N61"/>
  <c r="O61" s="1"/>
  <c r="M61"/>
  <c r="I61"/>
  <c r="B61"/>
  <c r="AD60"/>
  <c r="AA60"/>
  <c r="X60"/>
  <c r="U60"/>
  <c r="R60"/>
  <c r="N60"/>
  <c r="O60" s="1"/>
  <c r="M60"/>
  <c r="I60"/>
  <c r="B60"/>
  <c r="AD59"/>
  <c r="AA59"/>
  <c r="X59"/>
  <c r="U59"/>
  <c r="R59"/>
  <c r="N59"/>
  <c r="O59" s="1"/>
  <c r="M59"/>
  <c r="L59"/>
  <c r="I59"/>
  <c r="B59"/>
  <c r="AD58"/>
  <c r="AA58"/>
  <c r="X58"/>
  <c r="U58"/>
  <c r="R58"/>
  <c r="N58"/>
  <c r="C58" s="1"/>
  <c r="M58"/>
  <c r="M57" s="1"/>
  <c r="I58"/>
  <c r="B58"/>
  <c r="AC57"/>
  <c r="AB57"/>
  <c r="Z57"/>
  <c r="Y57"/>
  <c r="AA57" s="1"/>
  <c r="W57"/>
  <c r="V57"/>
  <c r="T57"/>
  <c r="S57"/>
  <c r="U57" s="1"/>
  <c r="Q57"/>
  <c r="P57"/>
  <c r="K57"/>
  <c r="L57" s="1"/>
  <c r="J57"/>
  <c r="H57"/>
  <c r="G57"/>
  <c r="F57"/>
  <c r="E57"/>
  <c r="AD56"/>
  <c r="AA56"/>
  <c r="X56"/>
  <c r="U56"/>
  <c r="R56"/>
  <c r="N56"/>
  <c r="M56"/>
  <c r="B56" s="1"/>
  <c r="L56"/>
  <c r="I56"/>
  <c r="C56"/>
  <c r="AD55"/>
  <c r="AA55"/>
  <c r="X55"/>
  <c r="U55"/>
  <c r="R55"/>
  <c r="N55"/>
  <c r="M55"/>
  <c r="B55" s="1"/>
  <c r="B54" s="1"/>
  <c r="L55"/>
  <c r="I55"/>
  <c r="AC54"/>
  <c r="AD54" s="1"/>
  <c r="AB54"/>
  <c r="Z54"/>
  <c r="Y54"/>
  <c r="W54"/>
  <c r="X54" s="1"/>
  <c r="V54"/>
  <c r="T54"/>
  <c r="S54"/>
  <c r="Q54"/>
  <c r="R54" s="1"/>
  <c r="P54"/>
  <c r="K54"/>
  <c r="J54"/>
  <c r="H54"/>
  <c r="G54"/>
  <c r="I54" s="1"/>
  <c r="F54"/>
  <c r="E54"/>
  <c r="AD53"/>
  <c r="AA53"/>
  <c r="X53"/>
  <c r="U53"/>
  <c r="R53"/>
  <c r="N53"/>
  <c r="C53" s="1"/>
  <c r="M53"/>
  <c r="I53"/>
  <c r="B53"/>
  <c r="AD52"/>
  <c r="AA52"/>
  <c r="X52"/>
  <c r="U52"/>
  <c r="R52"/>
  <c r="N52"/>
  <c r="C52" s="1"/>
  <c r="M52"/>
  <c r="L52"/>
  <c r="I52"/>
  <c r="B52"/>
  <c r="AD51"/>
  <c r="AA51"/>
  <c r="X51"/>
  <c r="U51"/>
  <c r="R51"/>
  <c r="N51"/>
  <c r="C51" s="1"/>
  <c r="M51"/>
  <c r="B51" s="1"/>
  <c r="B47" s="1"/>
  <c r="I51"/>
  <c r="AD50"/>
  <c r="AA50"/>
  <c r="X50"/>
  <c r="U50"/>
  <c r="R50"/>
  <c r="I50"/>
  <c r="C50"/>
  <c r="B50"/>
  <c r="AD49"/>
  <c r="AA49"/>
  <c r="X49"/>
  <c r="U49"/>
  <c r="R49"/>
  <c r="N49"/>
  <c r="C49" s="1"/>
  <c r="M49"/>
  <c r="I49"/>
  <c r="B49"/>
  <c r="AD48"/>
  <c r="AA48"/>
  <c r="X48"/>
  <c r="U48"/>
  <c r="R48"/>
  <c r="N48"/>
  <c r="C48" s="1"/>
  <c r="D48" s="1"/>
  <c r="M48"/>
  <c r="I48"/>
  <c r="B48"/>
  <c r="AC47"/>
  <c r="AB47"/>
  <c r="AD47" s="1"/>
  <c r="Z47"/>
  <c r="Y47"/>
  <c r="W47"/>
  <c r="V47"/>
  <c r="T47"/>
  <c r="S47"/>
  <c r="Q47"/>
  <c r="P47"/>
  <c r="R47" s="1"/>
  <c r="K47"/>
  <c r="J47"/>
  <c r="H47"/>
  <c r="I47" s="1"/>
  <c r="G47"/>
  <c r="F47"/>
  <c r="E47"/>
  <c r="AD46"/>
  <c r="AA46"/>
  <c r="X46"/>
  <c r="U46"/>
  <c r="R46"/>
  <c r="N46"/>
  <c r="M46"/>
  <c r="L46"/>
  <c r="I46"/>
  <c r="C46"/>
  <c r="AD45"/>
  <c r="AA45"/>
  <c r="X45"/>
  <c r="U45"/>
  <c r="R45"/>
  <c r="N45"/>
  <c r="O45" s="1"/>
  <c r="M45"/>
  <c r="I45"/>
  <c r="B45"/>
  <c r="AD44"/>
  <c r="AA44"/>
  <c r="X44"/>
  <c r="U44"/>
  <c r="R44"/>
  <c r="N44"/>
  <c r="M44"/>
  <c r="B44" s="1"/>
  <c r="L44"/>
  <c r="I44"/>
  <c r="AC43"/>
  <c r="AB43"/>
  <c r="Z43"/>
  <c r="Y43"/>
  <c r="AA43" s="1"/>
  <c r="W43"/>
  <c r="V43"/>
  <c r="T43"/>
  <c r="S43"/>
  <c r="U43" s="1"/>
  <c r="Q43"/>
  <c r="P43"/>
  <c r="K43"/>
  <c r="J43"/>
  <c r="H43"/>
  <c r="G43"/>
  <c r="F43"/>
  <c r="E43"/>
  <c r="AD42"/>
  <c r="AA42"/>
  <c r="X42"/>
  <c r="U42"/>
  <c r="R42"/>
  <c r="N42"/>
  <c r="M42"/>
  <c r="B42" s="1"/>
  <c r="L42"/>
  <c r="I42"/>
  <c r="AD41"/>
  <c r="AA41"/>
  <c r="X41"/>
  <c r="U41"/>
  <c r="R41"/>
  <c r="N41"/>
  <c r="M41"/>
  <c r="O41" s="1"/>
  <c r="L41"/>
  <c r="I41"/>
  <c r="C41"/>
  <c r="AD40"/>
  <c r="AA40"/>
  <c r="X40"/>
  <c r="U40"/>
  <c r="R40"/>
  <c r="N40"/>
  <c r="M40"/>
  <c r="B40" s="1"/>
  <c r="I40"/>
  <c r="C40"/>
  <c r="AD39"/>
  <c r="AA39"/>
  <c r="X39"/>
  <c r="U39"/>
  <c r="R39"/>
  <c r="N39"/>
  <c r="M39"/>
  <c r="B39" s="1"/>
  <c r="I39"/>
  <c r="C39"/>
  <c r="AC38"/>
  <c r="AB38"/>
  <c r="Z38"/>
  <c r="AA38" s="1"/>
  <c r="Y38"/>
  <c r="W38"/>
  <c r="V38"/>
  <c r="T38"/>
  <c r="U38" s="1"/>
  <c r="S38"/>
  <c r="Q38"/>
  <c r="P38"/>
  <c r="N38"/>
  <c r="K38"/>
  <c r="J38"/>
  <c r="L38" s="1"/>
  <c r="H38"/>
  <c r="G38"/>
  <c r="F38"/>
  <c r="E38"/>
  <c r="AD37"/>
  <c r="AA37"/>
  <c r="X37"/>
  <c r="U37"/>
  <c r="R37"/>
  <c r="N37"/>
  <c r="C37" s="1"/>
  <c r="M37"/>
  <c r="L37"/>
  <c r="I37"/>
  <c r="B37"/>
  <c r="AD36"/>
  <c r="AA36"/>
  <c r="X36"/>
  <c r="U36"/>
  <c r="R36"/>
  <c r="N36"/>
  <c r="M36"/>
  <c r="L36"/>
  <c r="I36"/>
  <c r="C36"/>
  <c r="AD35"/>
  <c r="AA35"/>
  <c r="X35"/>
  <c r="U35"/>
  <c r="R35"/>
  <c r="N35"/>
  <c r="O35" s="1"/>
  <c r="M35"/>
  <c r="I35"/>
  <c r="B35"/>
  <c r="AC34"/>
  <c r="AB34"/>
  <c r="Z34"/>
  <c r="Y34"/>
  <c r="W34"/>
  <c r="V34"/>
  <c r="T34"/>
  <c r="S34"/>
  <c r="Q34"/>
  <c r="P34"/>
  <c r="K34"/>
  <c r="J34"/>
  <c r="H34"/>
  <c r="I34" s="1"/>
  <c r="G34"/>
  <c r="F34"/>
  <c r="E34"/>
  <c r="AD33"/>
  <c r="AA33"/>
  <c r="X33"/>
  <c r="U33"/>
  <c r="R33"/>
  <c r="N33"/>
  <c r="M33"/>
  <c r="O33" s="1"/>
  <c r="L33"/>
  <c r="I33"/>
  <c r="C33"/>
  <c r="AC32"/>
  <c r="AB32"/>
  <c r="Z32"/>
  <c r="Y32"/>
  <c r="W32"/>
  <c r="V32"/>
  <c r="T32"/>
  <c r="U32" s="1"/>
  <c r="S32"/>
  <c r="Q32"/>
  <c r="P32"/>
  <c r="N32"/>
  <c r="K32"/>
  <c r="J32"/>
  <c r="L32" s="1"/>
  <c r="H32"/>
  <c r="G32"/>
  <c r="F32"/>
  <c r="E32"/>
  <c r="AD31"/>
  <c r="AA31"/>
  <c r="X31"/>
  <c r="U31"/>
  <c r="R31"/>
  <c r="N31"/>
  <c r="M31"/>
  <c r="L31"/>
  <c r="I31"/>
  <c r="C31"/>
  <c r="AD30"/>
  <c r="AA30"/>
  <c r="X30"/>
  <c r="U30"/>
  <c r="R30"/>
  <c r="N30"/>
  <c r="O30" s="1"/>
  <c r="M30"/>
  <c r="I30"/>
  <c r="B30"/>
  <c r="N29"/>
  <c r="C29" s="1"/>
  <c r="M29"/>
  <c r="B29" s="1"/>
  <c r="L29"/>
  <c r="I29"/>
  <c r="AD28"/>
  <c r="AA28"/>
  <c r="X28"/>
  <c r="U28"/>
  <c r="R28"/>
  <c r="N28"/>
  <c r="M28"/>
  <c r="B28" s="1"/>
  <c r="I28"/>
  <c r="C28"/>
  <c r="AD27"/>
  <c r="AA27"/>
  <c r="X27"/>
  <c r="U27"/>
  <c r="R27"/>
  <c r="N27"/>
  <c r="C27" s="1"/>
  <c r="M27"/>
  <c r="B27" s="1"/>
  <c r="I27"/>
  <c r="N26"/>
  <c r="C26" s="1"/>
  <c r="M26"/>
  <c r="B26"/>
  <c r="AD25"/>
  <c r="AA25"/>
  <c r="X25"/>
  <c r="U25"/>
  <c r="R25"/>
  <c r="N25"/>
  <c r="C25" s="1"/>
  <c r="M25"/>
  <c r="I25"/>
  <c r="B25"/>
  <c r="AC24"/>
  <c r="AB24"/>
  <c r="AB23" s="1"/>
  <c r="Z24"/>
  <c r="Y24"/>
  <c r="AA24" s="1"/>
  <c r="W24"/>
  <c r="V24"/>
  <c r="T24"/>
  <c r="S24"/>
  <c r="Q24"/>
  <c r="P24"/>
  <c r="P23" s="1"/>
  <c r="K24"/>
  <c r="J24"/>
  <c r="H24"/>
  <c r="G24"/>
  <c r="F24"/>
  <c r="E24"/>
  <c r="AD22"/>
  <c r="AA22"/>
  <c r="X22"/>
  <c r="U22"/>
  <c r="R22"/>
  <c r="N22"/>
  <c r="C22" s="1"/>
  <c r="M22"/>
  <c r="B22" s="1"/>
  <c r="I22"/>
  <c r="R21"/>
  <c r="N21"/>
  <c r="M21"/>
  <c r="B21" s="1"/>
  <c r="L21"/>
  <c r="I21"/>
  <c r="R20"/>
  <c r="N20"/>
  <c r="M20"/>
  <c r="O20" s="1"/>
  <c r="L20"/>
  <c r="I20"/>
  <c r="C20"/>
  <c r="AD19"/>
  <c r="AA19"/>
  <c r="U19"/>
  <c r="R19"/>
  <c r="N19"/>
  <c r="M19"/>
  <c r="L19"/>
  <c r="I19"/>
  <c r="C19"/>
  <c r="AD18"/>
  <c r="AA18"/>
  <c r="X18"/>
  <c r="U18"/>
  <c r="R18"/>
  <c r="N18"/>
  <c r="M18"/>
  <c r="B18" s="1"/>
  <c r="L18"/>
  <c r="I18"/>
  <c r="AD17"/>
  <c r="AA17"/>
  <c r="X17"/>
  <c r="U17"/>
  <c r="R17"/>
  <c r="N17"/>
  <c r="M17"/>
  <c r="L17"/>
  <c r="I17"/>
  <c r="C17"/>
  <c r="AD15"/>
  <c r="AA15"/>
  <c r="X15"/>
  <c r="U15"/>
  <c r="R15"/>
  <c r="N15"/>
  <c r="M15"/>
  <c r="B15" s="1"/>
  <c r="L15"/>
  <c r="I15"/>
  <c r="C15"/>
  <c r="AD14"/>
  <c r="AA14"/>
  <c r="X14"/>
  <c r="U14"/>
  <c r="R14"/>
  <c r="N14"/>
  <c r="N12" s="1"/>
  <c r="M14"/>
  <c r="B14" s="1"/>
  <c r="L14"/>
  <c r="I14"/>
  <c r="C14"/>
  <c r="AD12"/>
  <c r="X12"/>
  <c r="K10"/>
  <c r="AC10"/>
  <c r="Q10"/>
  <c r="F10"/>
  <c r="E10"/>
  <c r="AD9"/>
  <c r="AA9"/>
  <c r="X9"/>
  <c r="U9"/>
  <c r="R9"/>
  <c r="N9"/>
  <c r="M9"/>
  <c r="B9" s="1"/>
  <c r="L9"/>
  <c r="I9"/>
  <c r="AD8"/>
  <c r="AA8"/>
  <c r="X8"/>
  <c r="U8"/>
  <c r="R8"/>
  <c r="N8"/>
  <c r="M8"/>
  <c r="L8"/>
  <c r="I8"/>
  <c r="C8"/>
  <c r="AC6"/>
  <c r="AB6"/>
  <c r="Z6"/>
  <c r="Y6"/>
  <c r="W6"/>
  <c r="V6"/>
  <c r="T6"/>
  <c r="S6"/>
  <c r="Q6"/>
  <c r="Q5" s="1"/>
  <c r="P6"/>
  <c r="K6"/>
  <c r="J6"/>
  <c r="H6"/>
  <c r="G6"/>
  <c r="F6"/>
  <c r="E6"/>
  <c r="H104" i="4"/>
  <c r="M104" s="1"/>
  <c r="C104"/>
  <c r="L103"/>
  <c r="K103"/>
  <c r="J103"/>
  <c r="I103"/>
  <c r="H103"/>
  <c r="M103" s="1"/>
  <c r="G103"/>
  <c r="F103"/>
  <c r="E103"/>
  <c r="D103"/>
  <c r="C103"/>
  <c r="L102"/>
  <c r="K102"/>
  <c r="J102"/>
  <c r="I102"/>
  <c r="H102"/>
  <c r="M102" s="1"/>
  <c r="G102"/>
  <c r="F102"/>
  <c r="E102"/>
  <c r="D102"/>
  <c r="C102"/>
  <c r="H101"/>
  <c r="M101" s="1"/>
  <c r="C101"/>
  <c r="H100"/>
  <c r="M100" s="1"/>
  <c r="C100"/>
  <c r="H99"/>
  <c r="M99" s="1"/>
  <c r="C99"/>
  <c r="L98"/>
  <c r="K98"/>
  <c r="J98"/>
  <c r="I98"/>
  <c r="H98"/>
  <c r="M98" s="1"/>
  <c r="G98"/>
  <c r="F98"/>
  <c r="E98"/>
  <c r="D98"/>
  <c r="C98"/>
  <c r="L97"/>
  <c r="L105" s="1"/>
  <c r="K97"/>
  <c r="K105" s="1"/>
  <c r="J97"/>
  <c r="J105" s="1"/>
  <c r="I97"/>
  <c r="I105" s="1"/>
  <c r="H97"/>
  <c r="M97" s="1"/>
  <c r="G97"/>
  <c r="G105" s="1"/>
  <c r="F97"/>
  <c r="F105" s="1"/>
  <c r="E97"/>
  <c r="E105" s="1"/>
  <c r="D97"/>
  <c r="D105" s="1"/>
  <c r="C97"/>
  <c r="C105" s="1"/>
  <c r="H94"/>
  <c r="M94" s="1"/>
  <c r="C94"/>
  <c r="L93"/>
  <c r="K93"/>
  <c r="J93"/>
  <c r="I93"/>
  <c r="H93"/>
  <c r="M93" s="1"/>
  <c r="G93"/>
  <c r="F93"/>
  <c r="E93"/>
  <c r="D93"/>
  <c r="C93"/>
  <c r="L92"/>
  <c r="K92"/>
  <c r="J92"/>
  <c r="I92"/>
  <c r="H92"/>
  <c r="M92" s="1"/>
  <c r="G92"/>
  <c r="F92"/>
  <c r="E92"/>
  <c r="D92"/>
  <c r="C92"/>
  <c r="L91"/>
  <c r="K91"/>
  <c r="J91"/>
  <c r="I91"/>
  <c r="H91"/>
  <c r="M91" s="1"/>
  <c r="G91"/>
  <c r="F91"/>
  <c r="E91"/>
  <c r="D91"/>
  <c r="C91"/>
  <c r="H90"/>
  <c r="M90" s="1"/>
  <c r="C90"/>
  <c r="H89"/>
  <c r="C89"/>
  <c r="M89" s="1"/>
  <c r="L88"/>
  <c r="K88"/>
  <c r="J88"/>
  <c r="I88"/>
  <c r="H88"/>
  <c r="M88" s="1"/>
  <c r="G88"/>
  <c r="F88"/>
  <c r="E88"/>
  <c r="D88"/>
  <c r="C88"/>
  <c r="H87"/>
  <c r="C87"/>
  <c r="M87" s="1"/>
  <c r="H86"/>
  <c r="M86" s="1"/>
  <c r="C86"/>
  <c r="H85"/>
  <c r="M85" s="1"/>
  <c r="C85"/>
  <c r="L84"/>
  <c r="K84"/>
  <c r="J84"/>
  <c r="I84"/>
  <c r="H84"/>
  <c r="M84" s="1"/>
  <c r="G84"/>
  <c r="F84"/>
  <c r="E84"/>
  <c r="D84"/>
  <c r="C84"/>
  <c r="L83"/>
  <c r="K83"/>
  <c r="J83"/>
  <c r="I83"/>
  <c r="H83"/>
  <c r="M83" s="1"/>
  <c r="G83"/>
  <c r="F83"/>
  <c r="E83"/>
  <c r="D83"/>
  <c r="C83"/>
  <c r="L82"/>
  <c r="K82"/>
  <c r="J82"/>
  <c r="I82"/>
  <c r="H82"/>
  <c r="G82"/>
  <c r="F82"/>
  <c r="E82"/>
  <c r="D82"/>
  <c r="C82"/>
  <c r="M81"/>
  <c r="H81"/>
  <c r="C81"/>
  <c r="H80"/>
  <c r="M80" s="1"/>
  <c r="C80"/>
  <c r="L79"/>
  <c r="K79"/>
  <c r="J79"/>
  <c r="I79"/>
  <c r="G79"/>
  <c r="F79"/>
  <c r="E79"/>
  <c r="D79"/>
  <c r="C79"/>
  <c r="H78"/>
  <c r="M78" s="1"/>
  <c r="C78"/>
  <c r="L77"/>
  <c r="K77"/>
  <c r="K76" s="1"/>
  <c r="K75" s="1"/>
  <c r="J77"/>
  <c r="I77"/>
  <c r="I76" s="1"/>
  <c r="I75" s="1"/>
  <c r="G77"/>
  <c r="G76" s="1"/>
  <c r="G75" s="1"/>
  <c r="F77"/>
  <c r="E77"/>
  <c r="E76" s="1"/>
  <c r="E75" s="1"/>
  <c r="D77"/>
  <c r="C77"/>
  <c r="C76" s="1"/>
  <c r="C75" s="1"/>
  <c r="L76"/>
  <c r="L75" s="1"/>
  <c r="J76"/>
  <c r="J75" s="1"/>
  <c r="F76"/>
  <c r="F75" s="1"/>
  <c r="D76"/>
  <c r="D75" s="1"/>
  <c r="H74"/>
  <c r="M74" s="1"/>
  <c r="C74"/>
  <c r="L73"/>
  <c r="K73"/>
  <c r="K72" s="1"/>
  <c r="K71" s="1"/>
  <c r="J73"/>
  <c r="I73"/>
  <c r="I72" s="1"/>
  <c r="I71" s="1"/>
  <c r="G73"/>
  <c r="G72" s="1"/>
  <c r="G71" s="1"/>
  <c r="F73"/>
  <c r="E73"/>
  <c r="E72" s="1"/>
  <c r="E71" s="1"/>
  <c r="D73"/>
  <c r="C73"/>
  <c r="C72" s="1"/>
  <c r="C71" s="1"/>
  <c r="L72"/>
  <c r="L71" s="1"/>
  <c r="J72"/>
  <c r="J71" s="1"/>
  <c r="F72"/>
  <c r="F71" s="1"/>
  <c r="D72"/>
  <c r="D71" s="1"/>
  <c r="H70"/>
  <c r="M70" s="1"/>
  <c r="C70"/>
  <c r="H69"/>
  <c r="C69"/>
  <c r="C68" s="1"/>
  <c r="C67" s="1"/>
  <c r="C66" s="1"/>
  <c r="C65" s="1"/>
  <c r="L68"/>
  <c r="L67" s="1"/>
  <c r="L66" s="1"/>
  <c r="L65" s="1"/>
  <c r="K68"/>
  <c r="J68"/>
  <c r="J67" s="1"/>
  <c r="J66" s="1"/>
  <c r="J65" s="1"/>
  <c r="I68"/>
  <c r="H68"/>
  <c r="G68"/>
  <c r="F68"/>
  <c r="F67" s="1"/>
  <c r="F66" s="1"/>
  <c r="F65" s="1"/>
  <c r="E68"/>
  <c r="D68"/>
  <c r="D67" s="1"/>
  <c r="D66" s="1"/>
  <c r="D65" s="1"/>
  <c r="K67"/>
  <c r="K66" s="1"/>
  <c r="K65" s="1"/>
  <c r="I67"/>
  <c r="I66" s="1"/>
  <c r="I65" s="1"/>
  <c r="G67"/>
  <c r="G66" s="1"/>
  <c r="G65" s="1"/>
  <c r="E67"/>
  <c r="E66" s="1"/>
  <c r="E65" s="1"/>
  <c r="H64"/>
  <c r="M64" s="1"/>
  <c r="C64"/>
  <c r="L63"/>
  <c r="K63"/>
  <c r="J63"/>
  <c r="I63"/>
  <c r="G63"/>
  <c r="F63"/>
  <c r="E63"/>
  <c r="D63"/>
  <c r="C63"/>
  <c r="H62"/>
  <c r="M62" s="1"/>
  <c r="C62"/>
  <c r="H61"/>
  <c r="C61"/>
  <c r="M61" s="1"/>
  <c r="H60"/>
  <c r="M60" s="1"/>
  <c r="C60"/>
  <c r="H59"/>
  <c r="C59"/>
  <c r="C58" s="1"/>
  <c r="L58"/>
  <c r="K58"/>
  <c r="J58"/>
  <c r="I58"/>
  <c r="H58"/>
  <c r="G58"/>
  <c r="F58"/>
  <c r="E58"/>
  <c r="D58"/>
  <c r="H57"/>
  <c r="C57"/>
  <c r="M57" s="1"/>
  <c r="H56"/>
  <c r="M56" s="1"/>
  <c r="C56"/>
  <c r="L55"/>
  <c r="K55"/>
  <c r="J55"/>
  <c r="I55"/>
  <c r="G55"/>
  <c r="F55"/>
  <c r="E55"/>
  <c r="D55"/>
  <c r="C55"/>
  <c r="H54"/>
  <c r="M54" s="1"/>
  <c r="C54"/>
  <c r="H53"/>
  <c r="C53"/>
  <c r="C52" s="1"/>
  <c r="L52"/>
  <c r="K52"/>
  <c r="J52"/>
  <c r="I52"/>
  <c r="H52"/>
  <c r="G52"/>
  <c r="F52"/>
  <c r="E52"/>
  <c r="D52"/>
  <c r="H51"/>
  <c r="C51"/>
  <c r="M51" s="1"/>
  <c r="H50"/>
  <c r="M50" s="1"/>
  <c r="C50"/>
  <c r="L49"/>
  <c r="K49"/>
  <c r="K48" s="1"/>
  <c r="K47" s="1"/>
  <c r="J49"/>
  <c r="I49"/>
  <c r="I48" s="1"/>
  <c r="I47" s="1"/>
  <c r="G49"/>
  <c r="G48" s="1"/>
  <c r="G47" s="1"/>
  <c r="F49"/>
  <c r="E49"/>
  <c r="E48" s="1"/>
  <c r="E47" s="1"/>
  <c r="D49"/>
  <c r="C49"/>
  <c r="C48" s="1"/>
  <c r="C47" s="1"/>
  <c r="L48"/>
  <c r="L47" s="1"/>
  <c r="J48"/>
  <c r="J47" s="1"/>
  <c r="F48"/>
  <c r="F47" s="1"/>
  <c r="D48"/>
  <c r="D47" s="1"/>
  <c r="H46"/>
  <c r="M46" s="1"/>
  <c r="C46"/>
  <c r="L45"/>
  <c r="K45"/>
  <c r="J45"/>
  <c r="I45"/>
  <c r="G45"/>
  <c r="F45"/>
  <c r="E45"/>
  <c r="D45"/>
  <c r="C45"/>
  <c r="H44"/>
  <c r="M44" s="1"/>
  <c r="C44"/>
  <c r="L43"/>
  <c r="K43"/>
  <c r="J43"/>
  <c r="I43"/>
  <c r="G43"/>
  <c r="F43"/>
  <c r="E43"/>
  <c r="D43"/>
  <c r="C43"/>
  <c r="H42"/>
  <c r="M42" s="1"/>
  <c r="C42"/>
  <c r="H41"/>
  <c r="C41"/>
  <c r="M41" s="1"/>
  <c r="H40"/>
  <c r="M40" s="1"/>
  <c r="C40"/>
  <c r="H39"/>
  <c r="C39"/>
  <c r="M39" s="1"/>
  <c r="H38"/>
  <c r="M38" s="1"/>
  <c r="C38"/>
  <c r="H37"/>
  <c r="C37"/>
  <c r="C36" s="1"/>
  <c r="L36"/>
  <c r="K36"/>
  <c r="J36"/>
  <c r="I36"/>
  <c r="H36"/>
  <c r="G36"/>
  <c r="F36"/>
  <c r="E36"/>
  <c r="D36"/>
  <c r="H35"/>
  <c r="C35"/>
  <c r="M35" s="1"/>
  <c r="H34"/>
  <c r="M34" s="1"/>
  <c r="C34"/>
  <c r="H33"/>
  <c r="C33"/>
  <c r="C32" s="1"/>
  <c r="L32"/>
  <c r="L31" s="1"/>
  <c r="L30" s="1"/>
  <c r="K32"/>
  <c r="J32"/>
  <c r="J31" s="1"/>
  <c r="J30" s="1"/>
  <c r="I32"/>
  <c r="H32"/>
  <c r="M32" s="1"/>
  <c r="G32"/>
  <c r="F32"/>
  <c r="F31" s="1"/>
  <c r="F30" s="1"/>
  <c r="E32"/>
  <c r="D32"/>
  <c r="D31" s="1"/>
  <c r="D30" s="1"/>
  <c r="K31"/>
  <c r="K30" s="1"/>
  <c r="I31"/>
  <c r="I30" s="1"/>
  <c r="G31"/>
  <c r="G30" s="1"/>
  <c r="E31"/>
  <c r="E30" s="1"/>
  <c r="H29"/>
  <c r="C29"/>
  <c r="C28" s="1"/>
  <c r="L28"/>
  <c r="K28"/>
  <c r="J28"/>
  <c r="I28"/>
  <c r="H28"/>
  <c r="G28"/>
  <c r="F28"/>
  <c r="E28"/>
  <c r="D28"/>
  <c r="H27"/>
  <c r="C27"/>
  <c r="M27" s="1"/>
  <c r="J26"/>
  <c r="J25" s="1"/>
  <c r="I26"/>
  <c r="H26"/>
  <c r="E26"/>
  <c r="D26"/>
  <c r="C26" s="1"/>
  <c r="C25" s="1"/>
  <c r="L25"/>
  <c r="K25"/>
  <c r="I25"/>
  <c r="G25"/>
  <c r="F25"/>
  <c r="E25"/>
  <c r="H24"/>
  <c r="M24" s="1"/>
  <c r="C24"/>
  <c r="H23"/>
  <c r="C23"/>
  <c r="M23" s="1"/>
  <c r="H22"/>
  <c r="M22" s="1"/>
  <c r="C22"/>
  <c r="H21"/>
  <c r="C21"/>
  <c r="M21" s="1"/>
  <c r="H20"/>
  <c r="M20" s="1"/>
  <c r="C20"/>
  <c r="L19"/>
  <c r="K19"/>
  <c r="J19"/>
  <c r="I19"/>
  <c r="G19"/>
  <c r="F19"/>
  <c r="E19"/>
  <c r="D19"/>
  <c r="C19"/>
  <c r="H18"/>
  <c r="M18" s="1"/>
  <c r="C18"/>
  <c r="H17"/>
  <c r="C17"/>
  <c r="M17" s="1"/>
  <c r="H16"/>
  <c r="M16" s="1"/>
  <c r="C16"/>
  <c r="H15"/>
  <c r="C15"/>
  <c r="M15" s="1"/>
  <c r="H14"/>
  <c r="M14" s="1"/>
  <c r="C14"/>
  <c r="H13"/>
  <c r="C13"/>
  <c r="C12" s="1"/>
  <c r="L12"/>
  <c r="L11" s="1"/>
  <c r="K12"/>
  <c r="J12"/>
  <c r="J11" s="1"/>
  <c r="I12"/>
  <c r="H12"/>
  <c r="M12" s="1"/>
  <c r="G12"/>
  <c r="F12"/>
  <c r="F11" s="1"/>
  <c r="E12"/>
  <c r="D12"/>
  <c r="K11"/>
  <c r="I11"/>
  <c r="G11"/>
  <c r="E11"/>
  <c r="H10"/>
  <c r="M10" s="1"/>
  <c r="C10"/>
  <c r="L9"/>
  <c r="K9"/>
  <c r="K8" s="1"/>
  <c r="K7" s="1"/>
  <c r="J9"/>
  <c r="I9"/>
  <c r="I8" s="1"/>
  <c r="I7" s="1"/>
  <c r="G9"/>
  <c r="G8" s="1"/>
  <c r="G7" s="1"/>
  <c r="F9"/>
  <c r="E9"/>
  <c r="E8" s="1"/>
  <c r="E7" s="1"/>
  <c r="D9"/>
  <c r="C9"/>
  <c r="C8" s="1"/>
  <c r="L8"/>
  <c r="L7" s="1"/>
  <c r="J8"/>
  <c r="F8"/>
  <c r="F7" s="1"/>
  <c r="D8"/>
  <c r="G220" i="3"/>
  <c r="K220" s="1"/>
  <c r="C220"/>
  <c r="G219"/>
  <c r="C219"/>
  <c r="K219" s="1"/>
  <c r="G218"/>
  <c r="K218" s="1"/>
  <c r="C218"/>
  <c r="G217"/>
  <c r="C217"/>
  <c r="K217" s="1"/>
  <c r="G216"/>
  <c r="K216" s="1"/>
  <c r="C216"/>
  <c r="G215"/>
  <c r="C215"/>
  <c r="K215" s="1"/>
  <c r="G214"/>
  <c r="K214" s="1"/>
  <c r="C214"/>
  <c r="G213"/>
  <c r="C213"/>
  <c r="K213" s="1"/>
  <c r="G212"/>
  <c r="K212" s="1"/>
  <c r="C212"/>
  <c r="G211"/>
  <c r="C211"/>
  <c r="K211" s="1"/>
  <c r="G210"/>
  <c r="K210" s="1"/>
  <c r="C210"/>
  <c r="G209"/>
  <c r="C209"/>
  <c r="K209" s="1"/>
  <c r="J208"/>
  <c r="J207" s="1"/>
  <c r="J221" s="1"/>
  <c r="I208"/>
  <c r="H208"/>
  <c r="H207" s="1"/>
  <c r="H221" s="1"/>
  <c r="F208"/>
  <c r="F207" s="1"/>
  <c r="F221" s="1"/>
  <c r="E208"/>
  <c r="D208"/>
  <c r="D207" s="1"/>
  <c r="D221" s="1"/>
  <c r="I207"/>
  <c r="I221" s="1"/>
  <c r="E207"/>
  <c r="E221" s="1"/>
  <c r="G204"/>
  <c r="K204" s="1"/>
  <c r="C204"/>
  <c r="G203"/>
  <c r="C203"/>
  <c r="K203" s="1"/>
  <c r="J202"/>
  <c r="J201" s="1"/>
  <c r="I202"/>
  <c r="H202"/>
  <c r="H201" s="1"/>
  <c r="F202"/>
  <c r="F201" s="1"/>
  <c r="E202"/>
  <c r="D202"/>
  <c r="D201" s="1"/>
  <c r="I201"/>
  <c r="E201"/>
  <c r="G200"/>
  <c r="K200" s="1"/>
  <c r="C200"/>
  <c r="J199"/>
  <c r="I199"/>
  <c r="I198" s="1"/>
  <c r="I197" s="1"/>
  <c r="H199"/>
  <c r="G199"/>
  <c r="K199" s="1"/>
  <c r="F199"/>
  <c r="E199"/>
  <c r="E198" s="1"/>
  <c r="E197" s="1"/>
  <c r="D199"/>
  <c r="C199"/>
  <c r="C198" s="1"/>
  <c r="J198"/>
  <c r="J197" s="1"/>
  <c r="H198"/>
  <c r="F198"/>
  <c r="F197" s="1"/>
  <c r="D198"/>
  <c r="D197" s="1"/>
  <c r="G196"/>
  <c r="K196" s="1"/>
  <c r="C196"/>
  <c r="G195"/>
  <c r="C195"/>
  <c r="K195" s="1"/>
  <c r="G194"/>
  <c r="K194" s="1"/>
  <c r="C194"/>
  <c r="J193"/>
  <c r="I193"/>
  <c r="H193"/>
  <c r="G193"/>
  <c r="K193" s="1"/>
  <c r="F193"/>
  <c r="E193"/>
  <c r="D193"/>
  <c r="C193"/>
  <c r="J192"/>
  <c r="I192"/>
  <c r="H192"/>
  <c r="G192"/>
  <c r="K192" s="1"/>
  <c r="F192"/>
  <c r="E192"/>
  <c r="D192"/>
  <c r="C192"/>
  <c r="J191"/>
  <c r="I191"/>
  <c r="H191"/>
  <c r="G191"/>
  <c r="K191" s="1"/>
  <c r="F191"/>
  <c r="E191"/>
  <c r="D191"/>
  <c r="C191"/>
  <c r="G190"/>
  <c r="K190" s="1"/>
  <c r="C190"/>
  <c r="G189"/>
  <c r="C189"/>
  <c r="K189" s="1"/>
  <c r="J188"/>
  <c r="I188"/>
  <c r="H188"/>
  <c r="G188"/>
  <c r="K188" s="1"/>
  <c r="F188"/>
  <c r="E188"/>
  <c r="D188"/>
  <c r="C188"/>
  <c r="J187"/>
  <c r="I187"/>
  <c r="H187"/>
  <c r="G187"/>
  <c r="K187" s="1"/>
  <c r="F187"/>
  <c r="E187"/>
  <c r="D187"/>
  <c r="C187"/>
  <c r="J186"/>
  <c r="I186"/>
  <c r="H186"/>
  <c r="G186"/>
  <c r="K186" s="1"/>
  <c r="F186"/>
  <c r="E186"/>
  <c r="D186"/>
  <c r="C186"/>
  <c r="G185"/>
  <c r="K185" s="1"/>
  <c r="C185"/>
  <c r="G184"/>
  <c r="C184"/>
  <c r="K184" s="1"/>
  <c r="G183"/>
  <c r="K183" s="1"/>
  <c r="C183"/>
  <c r="J182"/>
  <c r="I182"/>
  <c r="H182"/>
  <c r="G182"/>
  <c r="K182" s="1"/>
  <c r="F182"/>
  <c r="E182"/>
  <c r="D182"/>
  <c r="C182"/>
  <c r="J181"/>
  <c r="I181"/>
  <c r="H181"/>
  <c r="G181"/>
  <c r="K181" s="1"/>
  <c r="F181"/>
  <c r="E181"/>
  <c r="D181"/>
  <c r="C181"/>
  <c r="J180"/>
  <c r="I180"/>
  <c r="H180"/>
  <c r="G180"/>
  <c r="K180" s="1"/>
  <c r="F180"/>
  <c r="E180"/>
  <c r="D180"/>
  <c r="C180"/>
  <c r="G179"/>
  <c r="K179" s="1"/>
  <c r="C179"/>
  <c r="G178"/>
  <c r="C178"/>
  <c r="K178" s="1"/>
  <c r="J177"/>
  <c r="I177"/>
  <c r="H177"/>
  <c r="G177"/>
  <c r="K177" s="1"/>
  <c r="F177"/>
  <c r="E177"/>
  <c r="D177"/>
  <c r="C177"/>
  <c r="G176"/>
  <c r="C176"/>
  <c r="K176" s="1"/>
  <c r="G175"/>
  <c r="K175" s="1"/>
  <c r="C175"/>
  <c r="G174"/>
  <c r="C174"/>
  <c r="K174" s="1"/>
  <c r="J173"/>
  <c r="J172" s="1"/>
  <c r="I173"/>
  <c r="H173"/>
  <c r="H172" s="1"/>
  <c r="G173"/>
  <c r="K173" s="1"/>
  <c r="F173"/>
  <c r="F172" s="1"/>
  <c r="E173"/>
  <c r="D173"/>
  <c r="D172" s="1"/>
  <c r="C173"/>
  <c r="I172"/>
  <c r="G172"/>
  <c r="K172" s="1"/>
  <c r="E172"/>
  <c r="C172"/>
  <c r="G171"/>
  <c r="K171" s="1"/>
  <c r="C171"/>
  <c r="J170"/>
  <c r="I170"/>
  <c r="I169" s="1"/>
  <c r="I168" s="1"/>
  <c r="H170"/>
  <c r="G170"/>
  <c r="G169" s="1"/>
  <c r="F170"/>
  <c r="E170"/>
  <c r="E169" s="1"/>
  <c r="E168" s="1"/>
  <c r="D170"/>
  <c r="C170"/>
  <c r="C169" s="1"/>
  <c r="C168" s="1"/>
  <c r="J169"/>
  <c r="J168" s="1"/>
  <c r="H169"/>
  <c r="F169"/>
  <c r="F168" s="1"/>
  <c r="D169"/>
  <c r="G167"/>
  <c r="K167" s="1"/>
  <c r="C167"/>
  <c r="G166"/>
  <c r="C166"/>
  <c r="K166" s="1"/>
  <c r="G165"/>
  <c r="K165" s="1"/>
  <c r="C165"/>
  <c r="J164"/>
  <c r="I164"/>
  <c r="H164"/>
  <c r="F164"/>
  <c r="E164"/>
  <c r="D164"/>
  <c r="C164"/>
  <c r="G163"/>
  <c r="K163" s="1"/>
  <c r="C163"/>
  <c r="G162"/>
  <c r="C162"/>
  <c r="K162" s="1"/>
  <c r="G161"/>
  <c r="K161" s="1"/>
  <c r="C161"/>
  <c r="G160"/>
  <c r="C160"/>
  <c r="K160" s="1"/>
  <c r="G159"/>
  <c r="K159" s="1"/>
  <c r="C159"/>
  <c r="J158"/>
  <c r="I158"/>
  <c r="H158"/>
  <c r="G158"/>
  <c r="F158"/>
  <c r="E158"/>
  <c r="D158"/>
  <c r="C158"/>
  <c r="J157"/>
  <c r="I157"/>
  <c r="H157"/>
  <c r="F157"/>
  <c r="E157"/>
  <c r="D157"/>
  <c r="C157"/>
  <c r="J156"/>
  <c r="I156"/>
  <c r="H156"/>
  <c r="F156"/>
  <c r="E156"/>
  <c r="D156"/>
  <c r="C156"/>
  <c r="G155"/>
  <c r="K155" s="1"/>
  <c r="C155"/>
  <c r="J154"/>
  <c r="I154"/>
  <c r="H154"/>
  <c r="G154"/>
  <c r="K154" s="1"/>
  <c r="F154"/>
  <c r="E154"/>
  <c r="D154"/>
  <c r="C154"/>
  <c r="G153"/>
  <c r="K153" s="1"/>
  <c r="C153"/>
  <c r="J152"/>
  <c r="I152"/>
  <c r="H152"/>
  <c r="G152"/>
  <c r="K152" s="1"/>
  <c r="F152"/>
  <c r="E152"/>
  <c r="D152"/>
  <c r="C152"/>
  <c r="G151"/>
  <c r="K151" s="1"/>
  <c r="C151"/>
  <c r="G150"/>
  <c r="C150"/>
  <c r="K150" s="1"/>
  <c r="J149"/>
  <c r="I149"/>
  <c r="H149"/>
  <c r="G149"/>
  <c r="K149" s="1"/>
  <c r="F149"/>
  <c r="E149"/>
  <c r="D149"/>
  <c r="C149"/>
  <c r="G148"/>
  <c r="C148"/>
  <c r="K148" s="1"/>
  <c r="G147"/>
  <c r="K147" s="1"/>
  <c r="C147"/>
  <c r="J146"/>
  <c r="I146"/>
  <c r="I145" s="1"/>
  <c r="I144" s="1"/>
  <c r="H146"/>
  <c r="G146"/>
  <c r="G145" s="1"/>
  <c r="F146"/>
  <c r="E146"/>
  <c r="E145" s="1"/>
  <c r="E144" s="1"/>
  <c r="D146"/>
  <c r="C146"/>
  <c r="C145" s="1"/>
  <c r="C144" s="1"/>
  <c r="J145"/>
  <c r="J144" s="1"/>
  <c r="H145"/>
  <c r="H144" s="1"/>
  <c r="F145"/>
  <c r="F144" s="1"/>
  <c r="D145"/>
  <c r="D144" s="1"/>
  <c r="G143"/>
  <c r="K143" s="1"/>
  <c r="C143"/>
  <c r="J142"/>
  <c r="I142"/>
  <c r="I141" s="1"/>
  <c r="I140" s="1"/>
  <c r="H142"/>
  <c r="G142"/>
  <c r="G141" s="1"/>
  <c r="F142"/>
  <c r="E142"/>
  <c r="E141" s="1"/>
  <c r="E140" s="1"/>
  <c r="D142"/>
  <c r="C142"/>
  <c r="C141" s="1"/>
  <c r="C140" s="1"/>
  <c r="J141"/>
  <c r="J140" s="1"/>
  <c r="H141"/>
  <c r="H140" s="1"/>
  <c r="F141"/>
  <c r="F140" s="1"/>
  <c r="D141"/>
  <c r="D140" s="1"/>
  <c r="G139"/>
  <c r="K139" s="1"/>
  <c r="C139"/>
  <c r="J138"/>
  <c r="I138"/>
  <c r="I137" s="1"/>
  <c r="I136" s="1"/>
  <c r="H138"/>
  <c r="G138"/>
  <c r="G137" s="1"/>
  <c r="F138"/>
  <c r="E138"/>
  <c r="E137" s="1"/>
  <c r="E136" s="1"/>
  <c r="D138"/>
  <c r="C138"/>
  <c r="C137" s="1"/>
  <c r="C136" s="1"/>
  <c r="J137"/>
  <c r="J136" s="1"/>
  <c r="H137"/>
  <c r="H136" s="1"/>
  <c r="F137"/>
  <c r="F136" s="1"/>
  <c r="D137"/>
  <c r="D136" s="1"/>
  <c r="G135"/>
  <c r="K135" s="1"/>
  <c r="C135"/>
  <c r="J134"/>
  <c r="I134"/>
  <c r="H134"/>
  <c r="G134"/>
  <c r="K134" s="1"/>
  <c r="F134"/>
  <c r="E134"/>
  <c r="D134"/>
  <c r="C134"/>
  <c r="G133"/>
  <c r="K133" s="1"/>
  <c r="C133"/>
  <c r="G132"/>
  <c r="C132"/>
  <c r="K132" s="1"/>
  <c r="G131"/>
  <c r="K131" s="1"/>
  <c r="C131"/>
  <c r="G130"/>
  <c r="C130"/>
  <c r="K130" s="1"/>
  <c r="G129"/>
  <c r="K129" s="1"/>
  <c r="C129"/>
  <c r="J128"/>
  <c r="I128"/>
  <c r="H128"/>
  <c r="G128"/>
  <c r="K128" s="1"/>
  <c r="F128"/>
  <c r="E128"/>
  <c r="D128"/>
  <c r="C128"/>
  <c r="J127"/>
  <c r="I127"/>
  <c r="H127"/>
  <c r="G127"/>
  <c r="K127" s="1"/>
  <c r="F127"/>
  <c r="E127"/>
  <c r="D127"/>
  <c r="C127"/>
  <c r="J126"/>
  <c r="I126"/>
  <c r="H126"/>
  <c r="G126"/>
  <c r="K126" s="1"/>
  <c r="F126"/>
  <c r="E126"/>
  <c r="D126"/>
  <c r="C126"/>
  <c r="G125"/>
  <c r="K125" s="1"/>
  <c r="C125"/>
  <c r="J124"/>
  <c r="I124"/>
  <c r="H124"/>
  <c r="G124"/>
  <c r="K124" s="1"/>
  <c r="F124"/>
  <c r="E124"/>
  <c r="D124"/>
  <c r="C124"/>
  <c r="G123"/>
  <c r="K123" s="1"/>
  <c r="C123"/>
  <c r="J122"/>
  <c r="I122"/>
  <c r="H122"/>
  <c r="G122"/>
  <c r="K122" s="1"/>
  <c r="F122"/>
  <c r="E122"/>
  <c r="D122"/>
  <c r="C122"/>
  <c r="J121"/>
  <c r="I121"/>
  <c r="H121"/>
  <c r="G121"/>
  <c r="K121" s="1"/>
  <c r="F121"/>
  <c r="E121"/>
  <c r="D121"/>
  <c r="C121"/>
  <c r="J120"/>
  <c r="I120"/>
  <c r="H120"/>
  <c r="G120"/>
  <c r="K120" s="1"/>
  <c r="F120"/>
  <c r="E120"/>
  <c r="D120"/>
  <c r="C120"/>
  <c r="G119"/>
  <c r="K119" s="1"/>
  <c r="C119"/>
  <c r="J118"/>
  <c r="I118"/>
  <c r="H118"/>
  <c r="G118"/>
  <c r="K118" s="1"/>
  <c r="F118"/>
  <c r="E118"/>
  <c r="D118"/>
  <c r="C118"/>
  <c r="G117"/>
  <c r="K117" s="1"/>
  <c r="C117"/>
  <c r="G116"/>
  <c r="C116"/>
  <c r="K116" s="1"/>
  <c r="G115"/>
  <c r="K115" s="1"/>
  <c r="C115"/>
  <c r="J114"/>
  <c r="I114"/>
  <c r="H114"/>
  <c r="G114"/>
  <c r="K114" s="1"/>
  <c r="F114"/>
  <c r="E114"/>
  <c r="D114"/>
  <c r="C114"/>
  <c r="J113"/>
  <c r="I113"/>
  <c r="H113"/>
  <c r="G113"/>
  <c r="K113" s="1"/>
  <c r="F113"/>
  <c r="E113"/>
  <c r="D113"/>
  <c r="C113"/>
  <c r="J112"/>
  <c r="I112"/>
  <c r="H112"/>
  <c r="G112"/>
  <c r="K112" s="1"/>
  <c r="F112"/>
  <c r="E112"/>
  <c r="D112"/>
  <c r="C112"/>
  <c r="G111"/>
  <c r="K111" s="1"/>
  <c r="C111"/>
  <c r="G110"/>
  <c r="C110"/>
  <c r="K110" s="1"/>
  <c r="G109"/>
  <c r="K109" s="1"/>
  <c r="C109"/>
  <c r="G108"/>
  <c r="C108"/>
  <c r="K108" s="1"/>
  <c r="G107"/>
  <c r="K107" s="1"/>
  <c r="C107"/>
  <c r="J106"/>
  <c r="I106"/>
  <c r="H106"/>
  <c r="G106"/>
  <c r="K106" s="1"/>
  <c r="F106"/>
  <c r="E106"/>
  <c r="D106"/>
  <c r="C106"/>
  <c r="J105"/>
  <c r="I105"/>
  <c r="H105"/>
  <c r="G105"/>
  <c r="K105" s="1"/>
  <c r="F105"/>
  <c r="E105"/>
  <c r="D105"/>
  <c r="C105"/>
  <c r="J104"/>
  <c r="I104"/>
  <c r="H104"/>
  <c r="G104"/>
  <c r="K104" s="1"/>
  <c r="F104"/>
  <c r="E104"/>
  <c r="D104"/>
  <c r="C104"/>
  <c r="G103"/>
  <c r="K103" s="1"/>
  <c r="C103"/>
  <c r="G102"/>
  <c r="K102" s="1"/>
  <c r="C102"/>
  <c r="J101"/>
  <c r="I101"/>
  <c r="H101"/>
  <c r="G101"/>
  <c r="K101" s="1"/>
  <c r="F101"/>
  <c r="E101"/>
  <c r="D101"/>
  <c r="C101"/>
  <c r="J100"/>
  <c r="I100"/>
  <c r="H100"/>
  <c r="G100"/>
  <c r="K100" s="1"/>
  <c r="F100"/>
  <c r="E100"/>
  <c r="D100"/>
  <c r="C100"/>
  <c r="G99"/>
  <c r="C99"/>
  <c r="J98"/>
  <c r="I98"/>
  <c r="H98"/>
  <c r="G98"/>
  <c r="F98"/>
  <c r="E98"/>
  <c r="D98"/>
  <c r="C98"/>
  <c r="G97"/>
  <c r="K97" s="1"/>
  <c r="C97"/>
  <c r="G96"/>
  <c r="K96" s="1"/>
  <c r="C96"/>
  <c r="G95"/>
  <c r="C95"/>
  <c r="K95" s="1"/>
  <c r="J94"/>
  <c r="I94"/>
  <c r="H94"/>
  <c r="G94"/>
  <c r="K94" s="1"/>
  <c r="F94"/>
  <c r="E94"/>
  <c r="D94"/>
  <c r="C94"/>
  <c r="J93"/>
  <c r="I93"/>
  <c r="H93"/>
  <c r="G93"/>
  <c r="F93"/>
  <c r="E93"/>
  <c r="E92" s="1"/>
  <c r="D93"/>
  <c r="C93"/>
  <c r="J92"/>
  <c r="I92"/>
  <c r="H92"/>
  <c r="G92"/>
  <c r="F92"/>
  <c r="D92"/>
  <c r="C92"/>
  <c r="G91"/>
  <c r="K91" s="1"/>
  <c r="C91"/>
  <c r="J90"/>
  <c r="I90"/>
  <c r="H90"/>
  <c r="G90"/>
  <c r="K90" s="1"/>
  <c r="F90"/>
  <c r="E90"/>
  <c r="D90"/>
  <c r="C90"/>
  <c r="J89"/>
  <c r="I89"/>
  <c r="H89"/>
  <c r="G89"/>
  <c r="K89" s="1"/>
  <c r="F89"/>
  <c r="E89"/>
  <c r="D89"/>
  <c r="C89"/>
  <c r="J88"/>
  <c r="I88"/>
  <c r="H88"/>
  <c r="G88"/>
  <c r="K88" s="1"/>
  <c r="F88"/>
  <c r="E88"/>
  <c r="D88"/>
  <c r="C88"/>
  <c r="G87"/>
  <c r="K87" s="1"/>
  <c r="C87"/>
  <c r="J86"/>
  <c r="I86"/>
  <c r="H86"/>
  <c r="G86"/>
  <c r="K86" s="1"/>
  <c r="F86"/>
  <c r="E86"/>
  <c r="D86"/>
  <c r="C86"/>
  <c r="G85"/>
  <c r="K85" s="1"/>
  <c r="C85"/>
  <c r="G84"/>
  <c r="K84" s="1"/>
  <c r="C84"/>
  <c r="G83"/>
  <c r="K83" s="1"/>
  <c r="C83"/>
  <c r="J82"/>
  <c r="I82"/>
  <c r="H82"/>
  <c r="G82"/>
  <c r="K82" s="1"/>
  <c r="F82"/>
  <c r="E82"/>
  <c r="D82"/>
  <c r="C82"/>
  <c r="G81"/>
  <c r="K81" s="1"/>
  <c r="C81"/>
  <c r="G80"/>
  <c r="C80"/>
  <c r="K80" s="1"/>
  <c r="G79"/>
  <c r="K79" s="1"/>
  <c r="C79"/>
  <c r="G78"/>
  <c r="C78"/>
  <c r="J77"/>
  <c r="I77"/>
  <c r="H77"/>
  <c r="G77"/>
  <c r="K77" s="1"/>
  <c r="F77"/>
  <c r="E77"/>
  <c r="D77"/>
  <c r="C77"/>
  <c r="G76"/>
  <c r="K76" s="1"/>
  <c r="C76"/>
  <c r="G75"/>
  <c r="C75"/>
  <c r="K75" s="1"/>
  <c r="J74"/>
  <c r="I74"/>
  <c r="H74"/>
  <c r="G74"/>
  <c r="K74" s="1"/>
  <c r="F74"/>
  <c r="E74"/>
  <c r="D74"/>
  <c r="C74"/>
  <c r="G73"/>
  <c r="C73"/>
  <c r="K73" s="1"/>
  <c r="J72"/>
  <c r="I72"/>
  <c r="H72"/>
  <c r="G72"/>
  <c r="K72" s="1"/>
  <c r="F72"/>
  <c r="E72"/>
  <c r="D72"/>
  <c r="C72"/>
  <c r="J71"/>
  <c r="I71"/>
  <c r="H71"/>
  <c r="G71"/>
  <c r="K71" s="1"/>
  <c r="F71"/>
  <c r="E71"/>
  <c r="D71"/>
  <c r="C71"/>
  <c r="G70"/>
  <c r="C70"/>
  <c r="K70" s="1"/>
  <c r="J69"/>
  <c r="I69"/>
  <c r="H69"/>
  <c r="G69"/>
  <c r="K69" s="1"/>
  <c r="F69"/>
  <c r="E69"/>
  <c r="D69"/>
  <c r="C69"/>
  <c r="J68"/>
  <c r="I68"/>
  <c r="H68"/>
  <c r="G68"/>
  <c r="K68" s="1"/>
  <c r="F68"/>
  <c r="E68"/>
  <c r="D68"/>
  <c r="C68"/>
  <c r="J67"/>
  <c r="I67"/>
  <c r="H67"/>
  <c r="G67"/>
  <c r="K67" s="1"/>
  <c r="F67"/>
  <c r="E67"/>
  <c r="D67"/>
  <c r="C67"/>
  <c r="G66"/>
  <c r="K66" s="1"/>
  <c r="C66"/>
  <c r="J65"/>
  <c r="I65"/>
  <c r="H65"/>
  <c r="G65"/>
  <c r="K65" s="1"/>
  <c r="F65"/>
  <c r="E65"/>
  <c r="D65"/>
  <c r="C65"/>
  <c r="G64"/>
  <c r="K64" s="1"/>
  <c r="C64"/>
  <c r="J63"/>
  <c r="I63"/>
  <c r="H63"/>
  <c r="G63"/>
  <c r="K63" s="1"/>
  <c r="F63"/>
  <c r="E63"/>
  <c r="D63"/>
  <c r="C63"/>
  <c r="G62"/>
  <c r="K62" s="1"/>
  <c r="C62"/>
  <c r="J61"/>
  <c r="I61"/>
  <c r="H61"/>
  <c r="G61"/>
  <c r="K61" s="1"/>
  <c r="F61"/>
  <c r="E61"/>
  <c r="D61"/>
  <c r="C61"/>
  <c r="G60"/>
  <c r="K60" s="1"/>
  <c r="C60"/>
  <c r="G59"/>
  <c r="K59" s="1"/>
  <c r="C59"/>
  <c r="G58"/>
  <c r="K58" s="1"/>
  <c r="C58"/>
  <c r="J57"/>
  <c r="I57"/>
  <c r="H57"/>
  <c r="G57"/>
  <c r="K57" s="1"/>
  <c r="F57"/>
  <c r="E57"/>
  <c r="D57"/>
  <c r="C57"/>
  <c r="G56"/>
  <c r="K56" s="1"/>
  <c r="C56"/>
  <c r="G55"/>
  <c r="K55" s="1"/>
  <c r="C55"/>
  <c r="J54"/>
  <c r="I54"/>
  <c r="H54"/>
  <c r="G54"/>
  <c r="K54" s="1"/>
  <c r="F54"/>
  <c r="E54"/>
  <c r="D54"/>
  <c r="C54"/>
  <c r="G53"/>
  <c r="K53" s="1"/>
  <c r="C53"/>
  <c r="G52"/>
  <c r="K52" s="1"/>
  <c r="C52"/>
  <c r="G51"/>
  <c r="K51" s="1"/>
  <c r="C51"/>
  <c r="G50"/>
  <c r="K50" s="1"/>
  <c r="C50"/>
  <c r="J49"/>
  <c r="I49"/>
  <c r="H49"/>
  <c r="G49"/>
  <c r="K49" s="1"/>
  <c r="F49"/>
  <c r="E49"/>
  <c r="D49"/>
  <c r="C49"/>
  <c r="G48"/>
  <c r="C48"/>
  <c r="K48" s="1"/>
  <c r="G47"/>
  <c r="K47" s="1"/>
  <c r="C47"/>
  <c r="G46"/>
  <c r="C46"/>
  <c r="K46" s="1"/>
  <c r="G45"/>
  <c r="K45" s="1"/>
  <c r="C45"/>
  <c r="G44"/>
  <c r="C44"/>
  <c r="K44" s="1"/>
  <c r="J43"/>
  <c r="I43"/>
  <c r="H43"/>
  <c r="G43"/>
  <c r="K43" s="1"/>
  <c r="F43"/>
  <c r="E43"/>
  <c r="D43"/>
  <c r="C43"/>
  <c r="G42"/>
  <c r="C42"/>
  <c r="K42" s="1"/>
  <c r="G41"/>
  <c r="K41" s="1"/>
  <c r="C41"/>
  <c r="G40"/>
  <c r="C40"/>
  <c r="K40" s="1"/>
  <c r="G39"/>
  <c r="K39" s="1"/>
  <c r="C39"/>
  <c r="G38"/>
  <c r="C38"/>
  <c r="K38" s="1"/>
  <c r="G37"/>
  <c r="K37" s="1"/>
  <c r="C37"/>
  <c r="G36"/>
  <c r="C36"/>
  <c r="K36" s="1"/>
  <c r="G35"/>
  <c r="K35" s="1"/>
  <c r="C35"/>
  <c r="G34"/>
  <c r="C34"/>
  <c r="K34" s="1"/>
  <c r="G33"/>
  <c r="K33" s="1"/>
  <c r="C33"/>
  <c r="G32"/>
  <c r="C32"/>
  <c r="K32" s="1"/>
  <c r="G31"/>
  <c r="K31" s="1"/>
  <c r="C31"/>
  <c r="G30"/>
  <c r="C30"/>
  <c r="K30" s="1"/>
  <c r="G29"/>
  <c r="K29" s="1"/>
  <c r="C29"/>
  <c r="G28"/>
  <c r="C28"/>
  <c r="K28" s="1"/>
  <c r="G27"/>
  <c r="K27" s="1"/>
  <c r="C27"/>
  <c r="J26"/>
  <c r="I26"/>
  <c r="H26"/>
  <c r="G26"/>
  <c r="K26" s="1"/>
  <c r="F26"/>
  <c r="E26"/>
  <c r="D26"/>
  <c r="C26"/>
  <c r="G25"/>
  <c r="K25" s="1"/>
  <c r="C25"/>
  <c r="G24"/>
  <c r="C24"/>
  <c r="K24" s="1"/>
  <c r="G23"/>
  <c r="K23" s="1"/>
  <c r="C23"/>
  <c r="G22"/>
  <c r="C22"/>
  <c r="K22" s="1"/>
  <c r="G21"/>
  <c r="K21" s="1"/>
  <c r="C21"/>
  <c r="G20"/>
  <c r="C20"/>
  <c r="K20" s="1"/>
  <c r="G19"/>
  <c r="K19" s="1"/>
  <c r="C19"/>
  <c r="G18"/>
  <c r="C18"/>
  <c r="K18" s="1"/>
  <c r="G17"/>
  <c r="K17" s="1"/>
  <c r="C17"/>
  <c r="G16"/>
  <c r="C16"/>
  <c r="K16" s="1"/>
  <c r="G15"/>
  <c r="K15" s="1"/>
  <c r="C15"/>
  <c r="J14"/>
  <c r="I14"/>
  <c r="H14"/>
  <c r="G14"/>
  <c r="K14" s="1"/>
  <c r="F14"/>
  <c r="E14"/>
  <c r="D14"/>
  <c r="C14"/>
  <c r="J13"/>
  <c r="I13"/>
  <c r="H13"/>
  <c r="G13"/>
  <c r="K13" s="1"/>
  <c r="F13"/>
  <c r="E13"/>
  <c r="D13"/>
  <c r="C13"/>
  <c r="G12"/>
  <c r="C12"/>
  <c r="K12" s="1"/>
  <c r="J11"/>
  <c r="I11"/>
  <c r="H11"/>
  <c r="G11" s="1"/>
  <c r="K11" s="1"/>
  <c r="F11"/>
  <c r="E11"/>
  <c r="D11"/>
  <c r="C11" s="1"/>
  <c r="G10"/>
  <c r="C10"/>
  <c r="K10" s="1"/>
  <c r="J9"/>
  <c r="I9"/>
  <c r="H9"/>
  <c r="G9" s="1"/>
  <c r="F9"/>
  <c r="E9"/>
  <c r="D9"/>
  <c r="C9" s="1"/>
  <c r="C8" s="1"/>
  <c r="C7" s="1"/>
  <c r="J8"/>
  <c r="I8"/>
  <c r="H8"/>
  <c r="F8"/>
  <c r="E8"/>
  <c r="D8"/>
  <c r="J7"/>
  <c r="J205" s="1"/>
  <c r="I7"/>
  <c r="I205" s="1"/>
  <c r="H7"/>
  <c r="F7"/>
  <c r="E7"/>
  <c r="D7"/>
  <c r="H7" i="6" l="1"/>
  <c r="G525" i="2"/>
  <c r="G524"/>
  <c r="G523"/>
  <c r="I7" i="6"/>
  <c r="J7"/>
  <c r="F7"/>
  <c r="E7"/>
  <c r="K99" i="3"/>
  <c r="K92"/>
  <c r="K93"/>
  <c r="K98"/>
  <c r="L1137" i="2"/>
  <c r="L1136"/>
  <c r="G1143"/>
  <c r="L1143"/>
  <c r="L1263"/>
  <c r="G1263"/>
  <c r="L1262"/>
  <c r="G1262"/>
  <c r="L1261"/>
  <c r="G1261"/>
  <c r="L1163"/>
  <c r="L58"/>
  <c r="R72" i="6"/>
  <c r="E27"/>
  <c r="G36"/>
  <c r="F27"/>
  <c r="D27"/>
  <c r="S72"/>
  <c r="Q72"/>
  <c r="G15"/>
  <c r="S27"/>
  <c r="S20" s="1"/>
  <c r="R27"/>
  <c r="R20" s="1"/>
  <c r="R59" s="1"/>
  <c r="Q27"/>
  <c r="N27"/>
  <c r="M27"/>
  <c r="N50"/>
  <c r="N49" s="1"/>
  <c r="T72"/>
  <c r="E72"/>
  <c r="H72"/>
  <c r="J72"/>
  <c r="L72"/>
  <c r="N72"/>
  <c r="G30"/>
  <c r="C30"/>
  <c r="O72"/>
  <c r="D72"/>
  <c r="F72"/>
  <c r="I72"/>
  <c r="K72"/>
  <c r="M72"/>
  <c r="F50"/>
  <c r="F49" s="1"/>
  <c r="D50"/>
  <c r="D49" s="1"/>
  <c r="I50"/>
  <c r="I49" s="1"/>
  <c r="C61"/>
  <c r="C72" s="1"/>
  <c r="S50"/>
  <c r="S49" s="1"/>
  <c r="S59" s="1"/>
  <c r="Q50"/>
  <c r="Q49" s="1"/>
  <c r="O50"/>
  <c r="O49" s="1"/>
  <c r="M50"/>
  <c r="M49" s="1"/>
  <c r="K50"/>
  <c r="K49" s="1"/>
  <c r="G61"/>
  <c r="G72" s="1"/>
  <c r="C15"/>
  <c r="C14" s="1"/>
  <c r="G14"/>
  <c r="G53"/>
  <c r="C53"/>
  <c r="Q20"/>
  <c r="Q59" s="1"/>
  <c r="O20"/>
  <c r="O59" s="1"/>
  <c r="M20"/>
  <c r="M59" s="1"/>
  <c r="K20"/>
  <c r="K59" s="1"/>
  <c r="I20"/>
  <c r="I59" s="1"/>
  <c r="F20"/>
  <c r="D20"/>
  <c r="D59" s="1"/>
  <c r="T20"/>
  <c r="T59" s="1"/>
  <c r="P20"/>
  <c r="P59" s="1"/>
  <c r="N20"/>
  <c r="N59" s="1"/>
  <c r="L20"/>
  <c r="L59" s="1"/>
  <c r="J20"/>
  <c r="J59" s="1"/>
  <c r="H20"/>
  <c r="H59" s="1"/>
  <c r="E20"/>
  <c r="E59" s="1"/>
  <c r="P23" i="2"/>
  <c r="L253"/>
  <c r="L533"/>
  <c r="L532"/>
  <c r="L531"/>
  <c r="L957"/>
  <c r="G957"/>
  <c r="L956"/>
  <c r="G956"/>
  <c r="L955"/>
  <c r="G955"/>
  <c r="L1144"/>
  <c r="G1145"/>
  <c r="L1145"/>
  <c r="G255"/>
  <c r="G533"/>
  <c r="G532"/>
  <c r="G531"/>
  <c r="L260"/>
  <c r="G260"/>
  <c r="G253"/>
  <c r="L255"/>
  <c r="G1138"/>
  <c r="G1137"/>
  <c r="G1136"/>
  <c r="G861"/>
  <c r="G860"/>
  <c r="L859"/>
  <c r="G859"/>
  <c r="G1174"/>
  <c r="G1173" s="1"/>
  <c r="L1174"/>
  <c r="L1173" s="1"/>
  <c r="L746"/>
  <c r="G746"/>
  <c r="L745"/>
  <c r="G745"/>
  <c r="L744"/>
  <c r="G744"/>
  <c r="L1097"/>
  <c r="G1097"/>
  <c r="G14"/>
  <c r="L16"/>
  <c r="G19"/>
  <c r="L30"/>
  <c r="L40"/>
  <c r="L39"/>
  <c r="G43"/>
  <c r="L80"/>
  <c r="L79"/>
  <c r="L83"/>
  <c r="L82"/>
  <c r="L87"/>
  <c r="L86"/>
  <c r="G1095"/>
  <c r="G42"/>
  <c r="G49"/>
  <c r="G48"/>
  <c r="G80"/>
  <c r="G79"/>
  <c r="G83"/>
  <c r="G82"/>
  <c r="G87"/>
  <c r="G86"/>
  <c r="L1095"/>
  <c r="L1100"/>
  <c r="G1100"/>
  <c r="J1173"/>
  <c r="G16"/>
  <c r="L19"/>
  <c r="G25"/>
  <c r="L29"/>
  <c r="G30"/>
  <c r="L49"/>
  <c r="G39"/>
  <c r="G40"/>
  <c r="L48"/>
  <c r="L43"/>
  <c r="L42"/>
  <c r="L14"/>
  <c r="F23" i="5"/>
  <c r="E5"/>
  <c r="R34"/>
  <c r="O64"/>
  <c r="AD34"/>
  <c r="AD62"/>
  <c r="AC5"/>
  <c r="AA32"/>
  <c r="AA6"/>
  <c r="Y5"/>
  <c r="X34"/>
  <c r="X47"/>
  <c r="V23"/>
  <c r="W5"/>
  <c r="N6"/>
  <c r="O8"/>
  <c r="U24"/>
  <c r="M54"/>
  <c r="M43"/>
  <c r="O44"/>
  <c r="O18"/>
  <c r="M12"/>
  <c r="O12" s="1"/>
  <c r="U6"/>
  <c r="S5"/>
  <c r="L43"/>
  <c r="L24"/>
  <c r="D40"/>
  <c r="H23"/>
  <c r="L6"/>
  <c r="K5"/>
  <c r="F5"/>
  <c r="F67" s="1"/>
  <c r="R6"/>
  <c r="X6"/>
  <c r="AD6"/>
  <c r="O9"/>
  <c r="L12"/>
  <c r="U12"/>
  <c r="AA12"/>
  <c r="O17"/>
  <c r="O19"/>
  <c r="O21"/>
  <c r="J23"/>
  <c r="T23"/>
  <c r="Z23"/>
  <c r="E23"/>
  <c r="E67" s="1"/>
  <c r="I24"/>
  <c r="M24"/>
  <c r="R24"/>
  <c r="X24"/>
  <c r="AD24"/>
  <c r="O25"/>
  <c r="O27"/>
  <c r="D29"/>
  <c r="C30"/>
  <c r="D30" s="1"/>
  <c r="O31"/>
  <c r="I32"/>
  <c r="R32"/>
  <c r="X32"/>
  <c r="AD32"/>
  <c r="L34"/>
  <c r="N34"/>
  <c r="U34"/>
  <c r="AA34"/>
  <c r="C35"/>
  <c r="D35" s="1"/>
  <c r="O36"/>
  <c r="I38"/>
  <c r="R38"/>
  <c r="X38"/>
  <c r="AD38"/>
  <c r="O42"/>
  <c r="I43"/>
  <c r="R43"/>
  <c r="X43"/>
  <c r="AD43"/>
  <c r="C45"/>
  <c r="D45" s="1"/>
  <c r="O46"/>
  <c r="L47"/>
  <c r="N47"/>
  <c r="U47"/>
  <c r="AA47"/>
  <c r="M47"/>
  <c r="D50"/>
  <c r="O51"/>
  <c r="L54"/>
  <c r="U54"/>
  <c r="AA54"/>
  <c r="O55"/>
  <c r="D56"/>
  <c r="I57"/>
  <c r="R57"/>
  <c r="X57"/>
  <c r="AD57"/>
  <c r="O58"/>
  <c r="C60"/>
  <c r="D60" s="1"/>
  <c r="C61"/>
  <c r="D61" s="1"/>
  <c r="L62"/>
  <c r="U62"/>
  <c r="AA62"/>
  <c r="O63"/>
  <c r="L65"/>
  <c r="D66"/>
  <c r="D25"/>
  <c r="D27"/>
  <c r="D28"/>
  <c r="D37"/>
  <c r="D39"/>
  <c r="M38"/>
  <c r="O38" s="1"/>
  <c r="D49"/>
  <c r="D51"/>
  <c r="D52"/>
  <c r="D53"/>
  <c r="D58"/>
  <c r="D22"/>
  <c r="I12"/>
  <c r="G5"/>
  <c r="I6"/>
  <c r="D26"/>
  <c r="C24"/>
  <c r="D14"/>
  <c r="D15"/>
  <c r="M6"/>
  <c r="O6" s="1"/>
  <c r="B8"/>
  <c r="B6" s="1"/>
  <c r="C9"/>
  <c r="D9" s="1"/>
  <c r="H10"/>
  <c r="I10" s="1"/>
  <c r="J10"/>
  <c r="L10" s="1"/>
  <c r="N10"/>
  <c r="P10"/>
  <c r="R10" s="1"/>
  <c r="T10"/>
  <c r="U10" s="1"/>
  <c r="V10"/>
  <c r="V5" s="1"/>
  <c r="Z10"/>
  <c r="AA10" s="1"/>
  <c r="AB10"/>
  <c r="AD10" s="1"/>
  <c r="C12"/>
  <c r="B17"/>
  <c r="D17" s="1"/>
  <c r="C18"/>
  <c r="D18" s="1"/>
  <c r="B19"/>
  <c r="D19" s="1"/>
  <c r="B20"/>
  <c r="D20" s="1"/>
  <c r="C21"/>
  <c r="D21" s="1"/>
  <c r="G23"/>
  <c r="G67" s="1"/>
  <c r="K23"/>
  <c r="L23" s="1"/>
  <c r="Q23"/>
  <c r="R23" s="1"/>
  <c r="S23"/>
  <c r="S67" s="1"/>
  <c r="W23"/>
  <c r="Y23"/>
  <c r="AC23"/>
  <c r="AD23" s="1"/>
  <c r="N24"/>
  <c r="B31"/>
  <c r="D31" s="1"/>
  <c r="C32"/>
  <c r="M32"/>
  <c r="O32" s="1"/>
  <c r="B33"/>
  <c r="B32" s="1"/>
  <c r="C34"/>
  <c r="M34"/>
  <c r="O34" s="1"/>
  <c r="B36"/>
  <c r="B34" s="1"/>
  <c r="B41"/>
  <c r="B38" s="1"/>
  <c r="C42"/>
  <c r="D42" s="1"/>
  <c r="N43"/>
  <c r="C44"/>
  <c r="B46"/>
  <c r="D46" s="1"/>
  <c r="C47"/>
  <c r="D47" s="1"/>
  <c r="N54"/>
  <c r="C55"/>
  <c r="B57"/>
  <c r="N57"/>
  <c r="O57" s="1"/>
  <c r="C59"/>
  <c r="N62"/>
  <c r="O62" s="1"/>
  <c r="C63"/>
  <c r="B64"/>
  <c r="D64" s="1"/>
  <c r="B65"/>
  <c r="D65" s="1"/>
  <c r="J7" i="4"/>
  <c r="C11"/>
  <c r="C7" s="1"/>
  <c r="C95" s="1"/>
  <c r="M28"/>
  <c r="C31"/>
  <c r="C30" s="1"/>
  <c r="M36"/>
  <c r="M52"/>
  <c r="M58"/>
  <c r="M68"/>
  <c r="F95"/>
  <c r="J95"/>
  <c r="L95"/>
  <c r="D11"/>
  <c r="D7" s="1"/>
  <c r="D95" s="1"/>
  <c r="M26"/>
  <c r="E95"/>
  <c r="G95"/>
  <c r="I95"/>
  <c r="K95"/>
  <c r="M13"/>
  <c r="M29"/>
  <c r="M33"/>
  <c r="M37"/>
  <c r="M53"/>
  <c r="M59"/>
  <c r="M69"/>
  <c r="H9"/>
  <c r="H19"/>
  <c r="M19" s="1"/>
  <c r="D25"/>
  <c r="H25"/>
  <c r="M25" s="1"/>
  <c r="H43"/>
  <c r="M43" s="1"/>
  <c r="H45"/>
  <c r="M45" s="1"/>
  <c r="H49"/>
  <c r="H55"/>
  <c r="M55" s="1"/>
  <c r="H63"/>
  <c r="M63" s="1"/>
  <c r="H67"/>
  <c r="H73"/>
  <c r="H77"/>
  <c r="H79"/>
  <c r="M79" s="1"/>
  <c r="M82"/>
  <c r="H105"/>
  <c r="M105" s="1"/>
  <c r="G164" i="3"/>
  <c r="E205"/>
  <c r="K158"/>
  <c r="E222"/>
  <c r="E206" s="1"/>
  <c r="J222"/>
  <c r="J206" s="1"/>
  <c r="G8"/>
  <c r="K9"/>
  <c r="I222"/>
  <c r="I206" s="1"/>
  <c r="K137"/>
  <c r="G136"/>
  <c r="K136" s="1"/>
  <c r="K141"/>
  <c r="G140"/>
  <c r="K140" s="1"/>
  <c r="K145"/>
  <c r="G144"/>
  <c r="K144" s="1"/>
  <c r="K169"/>
  <c r="G168"/>
  <c r="K168" s="1"/>
  <c r="F205"/>
  <c r="D168"/>
  <c r="D205" s="1"/>
  <c r="H168"/>
  <c r="H197"/>
  <c r="H205" s="1"/>
  <c r="K138"/>
  <c r="K142"/>
  <c r="K146"/>
  <c r="K170"/>
  <c r="G198"/>
  <c r="C202"/>
  <c r="C201" s="1"/>
  <c r="C197" s="1"/>
  <c r="C205" s="1"/>
  <c r="G202"/>
  <c r="C208"/>
  <c r="C207" s="1"/>
  <c r="C221" s="1"/>
  <c r="G208"/>
  <c r="F59" i="6" l="1"/>
  <c r="F73" s="1"/>
  <c r="F60" s="1"/>
  <c r="S73"/>
  <c r="S60" s="1"/>
  <c r="Q73"/>
  <c r="Q60" s="1"/>
  <c r="G27"/>
  <c r="G20" s="1"/>
  <c r="C27"/>
  <c r="C20" s="1"/>
  <c r="M73"/>
  <c r="M60" s="1"/>
  <c r="H73"/>
  <c r="H60" s="1"/>
  <c r="J73"/>
  <c r="J60" s="1"/>
  <c r="R73"/>
  <c r="R60" s="1"/>
  <c r="D73"/>
  <c r="D60" s="1"/>
  <c r="I73"/>
  <c r="I60" s="1"/>
  <c r="P73"/>
  <c r="P60" s="1"/>
  <c r="O73"/>
  <c r="O60" s="1"/>
  <c r="E73"/>
  <c r="E60" s="1"/>
  <c r="L73"/>
  <c r="L60" s="1"/>
  <c r="G50"/>
  <c r="G49" s="1"/>
  <c r="C50"/>
  <c r="C49" s="1"/>
  <c r="C59" s="1"/>
  <c r="N73"/>
  <c r="N60" s="1"/>
  <c r="K73"/>
  <c r="K60" s="1"/>
  <c r="T73"/>
  <c r="T60" s="1"/>
  <c r="O54" i="5"/>
  <c r="Y67"/>
  <c r="X23"/>
  <c r="N5"/>
  <c r="O43"/>
  <c r="O47"/>
  <c r="Z5"/>
  <c r="AA5" s="1"/>
  <c r="V67"/>
  <c r="X5"/>
  <c r="D55"/>
  <c r="C54"/>
  <c r="D54" s="1"/>
  <c r="D63"/>
  <c r="C62"/>
  <c r="D59"/>
  <c r="C57"/>
  <c r="D57" s="1"/>
  <c r="C10"/>
  <c r="D34"/>
  <c r="B24"/>
  <c r="D24" s="1"/>
  <c r="C6"/>
  <c r="AB5"/>
  <c r="T5"/>
  <c r="P5"/>
  <c r="H5"/>
  <c r="B62"/>
  <c r="M23"/>
  <c r="U23"/>
  <c r="B43"/>
  <c r="I23"/>
  <c r="X10"/>
  <c r="D8"/>
  <c r="W67"/>
  <c r="D44"/>
  <c r="C43"/>
  <c r="D43" s="1"/>
  <c r="O24"/>
  <c r="N23"/>
  <c r="O23" s="1"/>
  <c r="B12"/>
  <c r="B10" s="1"/>
  <c r="B5" s="1"/>
  <c r="M10"/>
  <c r="O10" s="1"/>
  <c r="C38"/>
  <c r="D38" s="1"/>
  <c r="D32"/>
  <c r="J5"/>
  <c r="D41"/>
  <c r="D33"/>
  <c r="AA23"/>
  <c r="K67"/>
  <c r="D36"/>
  <c r="AC67"/>
  <c r="Q67"/>
  <c r="D106" i="4"/>
  <c r="D96" s="1"/>
  <c r="C106"/>
  <c r="C96" s="1"/>
  <c r="M77"/>
  <c r="H76"/>
  <c r="M67"/>
  <c r="H66"/>
  <c r="I106"/>
  <c r="I96"/>
  <c r="E106"/>
  <c r="E96"/>
  <c r="L106"/>
  <c r="L96"/>
  <c r="H31"/>
  <c r="H11"/>
  <c r="M11" s="1"/>
  <c r="M73"/>
  <c r="H72"/>
  <c r="M49"/>
  <c r="H48"/>
  <c r="M9"/>
  <c r="H8"/>
  <c r="K106"/>
  <c r="K96"/>
  <c r="G106"/>
  <c r="G96"/>
  <c r="J106"/>
  <c r="J96"/>
  <c r="F106"/>
  <c r="F96"/>
  <c r="K164" i="3"/>
  <c r="G157"/>
  <c r="C222"/>
  <c r="C206" s="1"/>
  <c r="H222"/>
  <c r="H206" s="1"/>
  <c r="D222"/>
  <c r="D206" s="1"/>
  <c r="G207"/>
  <c r="K208"/>
  <c r="G201"/>
  <c r="K201" s="1"/>
  <c r="K202"/>
  <c r="G197"/>
  <c r="K197" s="1"/>
  <c r="K198"/>
  <c r="F222"/>
  <c r="F206" s="1"/>
  <c r="K8"/>
  <c r="G7"/>
  <c r="G59" i="6" l="1"/>
  <c r="C73"/>
  <c r="C60" s="1"/>
  <c r="G73"/>
  <c r="G60" s="1"/>
  <c r="Z67" i="5"/>
  <c r="AA67" s="1"/>
  <c r="X67"/>
  <c r="M5"/>
  <c r="M67" s="1"/>
  <c r="N67"/>
  <c r="J67"/>
  <c r="L5"/>
  <c r="I5"/>
  <c r="H67"/>
  <c r="I67" s="1"/>
  <c r="U5"/>
  <c r="T67"/>
  <c r="U67" s="1"/>
  <c r="D6"/>
  <c r="C5"/>
  <c r="C23"/>
  <c r="D12"/>
  <c r="P67"/>
  <c r="R67" s="1"/>
  <c r="R5"/>
  <c r="AB67"/>
  <c r="AD67" s="1"/>
  <c r="AD5"/>
  <c r="B23"/>
  <c r="B67" s="1"/>
  <c r="D10"/>
  <c r="D62"/>
  <c r="M31" i="4"/>
  <c r="H30"/>
  <c r="M30" s="1"/>
  <c r="M8"/>
  <c r="H7"/>
  <c r="M7" s="1"/>
  <c r="M48"/>
  <c r="H47"/>
  <c r="M47" s="1"/>
  <c r="M72"/>
  <c r="H71"/>
  <c r="M71" s="1"/>
  <c r="M66"/>
  <c r="H65"/>
  <c r="M65" s="1"/>
  <c r="M76"/>
  <c r="H75"/>
  <c r="G156" i="3"/>
  <c r="K156" s="1"/>
  <c r="K157"/>
  <c r="G221"/>
  <c r="K221" s="1"/>
  <c r="K207"/>
  <c r="G205"/>
  <c r="K7"/>
  <c r="O5" i="5" l="1"/>
  <c r="C67"/>
  <c r="D67" s="1"/>
  <c r="D5"/>
  <c r="D23"/>
  <c r="M75" i="4"/>
  <c r="H95"/>
  <c r="K205" i="3"/>
  <c r="G222"/>
  <c r="K222" s="1"/>
  <c r="H106" i="4" l="1"/>
  <c r="M106" s="1"/>
  <c r="M95"/>
  <c r="G206" i="3"/>
  <c r="K206" s="1"/>
  <c r="H96" i="4" l="1"/>
  <c r="M96" s="1"/>
  <c r="H1133" i="2"/>
  <c r="I1133"/>
  <c r="I1132" s="1"/>
  <c r="I1131" s="1"/>
  <c r="M1133"/>
  <c r="N1133"/>
  <c r="N1132" s="1"/>
  <c r="N1131" s="1"/>
  <c r="Q1133"/>
  <c r="R1133"/>
  <c r="R1132" s="1"/>
  <c r="R1131" s="1"/>
  <c r="S1133"/>
  <c r="T1133"/>
  <c r="T1132" s="1"/>
  <c r="T1131" s="1"/>
  <c r="U1133"/>
  <c r="V1133"/>
  <c r="V1132" s="1"/>
  <c r="V1131" s="1"/>
  <c r="W1133"/>
  <c r="X1133"/>
  <c r="X1132" s="1"/>
  <c r="X1131" s="1"/>
  <c r="Y1133"/>
  <c r="Z1133"/>
  <c r="Z1132" s="1"/>
  <c r="Z1131" s="1"/>
  <c r="AA1133"/>
  <c r="AB1133"/>
  <c r="AB1132" s="1"/>
  <c r="AB1131" s="1"/>
  <c r="H1395"/>
  <c r="H1394" s="1"/>
  <c r="H1393" s="1"/>
  <c r="I1395"/>
  <c r="I1394" s="1"/>
  <c r="I1393" s="1"/>
  <c r="M1395"/>
  <c r="M1394" s="1"/>
  <c r="M1393" s="1"/>
  <c r="N1395"/>
  <c r="N1394" s="1"/>
  <c r="N1393" s="1"/>
  <c r="Q1395"/>
  <c r="Q1394" s="1"/>
  <c r="Q1393" s="1"/>
  <c r="R1395"/>
  <c r="R1394" s="1"/>
  <c r="R1393" s="1"/>
  <c r="S1395"/>
  <c r="S1394" s="1"/>
  <c r="S1393" s="1"/>
  <c r="T1395"/>
  <c r="T1394" s="1"/>
  <c r="T1393" s="1"/>
  <c r="U1395"/>
  <c r="U1394" s="1"/>
  <c r="U1393" s="1"/>
  <c r="V1395"/>
  <c r="V1394" s="1"/>
  <c r="V1393" s="1"/>
  <c r="W1395"/>
  <c r="W1394" s="1"/>
  <c r="W1393" s="1"/>
  <c r="X1395"/>
  <c r="X1394" s="1"/>
  <c r="X1393" s="1"/>
  <c r="Y1395"/>
  <c r="Y1394" s="1"/>
  <c r="Y1393" s="1"/>
  <c r="Z1395"/>
  <c r="Z1394" s="1"/>
  <c r="Z1393" s="1"/>
  <c r="AA1395"/>
  <c r="AA1394" s="1"/>
  <c r="AA1393" s="1"/>
  <c r="AB1395"/>
  <c r="AB1394" s="1"/>
  <c r="AB1393" s="1"/>
  <c r="P1396"/>
  <c r="P1395" s="1"/>
  <c r="P1394" s="1"/>
  <c r="P1393" s="1"/>
  <c r="O1396"/>
  <c r="O1395" s="1"/>
  <c r="O1394" s="1"/>
  <c r="O1393" s="1"/>
  <c r="K1396"/>
  <c r="K1395" s="1"/>
  <c r="K1394" s="1"/>
  <c r="K1393" s="1"/>
  <c r="J1396"/>
  <c r="J1395" s="1"/>
  <c r="J1394" s="1"/>
  <c r="J1393" s="1"/>
  <c r="H322"/>
  <c r="I322"/>
  <c r="M322"/>
  <c r="N322"/>
  <c r="Q322"/>
  <c r="R322"/>
  <c r="S322"/>
  <c r="T322"/>
  <c r="U322"/>
  <c r="V322"/>
  <c r="W322"/>
  <c r="X322"/>
  <c r="Y322"/>
  <c r="Z322"/>
  <c r="AA322"/>
  <c r="AB322"/>
  <c r="J326"/>
  <c r="K326"/>
  <c r="O326"/>
  <c r="P326"/>
  <c r="H528"/>
  <c r="I528"/>
  <c r="I527" s="1"/>
  <c r="I526" s="1"/>
  <c r="M528"/>
  <c r="M527" s="1"/>
  <c r="M526" s="1"/>
  <c r="N528"/>
  <c r="Q528"/>
  <c r="Q527" s="1"/>
  <c r="Q526" s="1"/>
  <c r="R528"/>
  <c r="R527" s="1"/>
  <c r="R526" s="1"/>
  <c r="S528"/>
  <c r="S527" s="1"/>
  <c r="S526" s="1"/>
  <c r="T528"/>
  <c r="T527" s="1"/>
  <c r="T526" s="1"/>
  <c r="U528"/>
  <c r="U527" s="1"/>
  <c r="U526" s="1"/>
  <c r="V528"/>
  <c r="V527" s="1"/>
  <c r="V526" s="1"/>
  <c r="W528"/>
  <c r="W527" s="1"/>
  <c r="W526" s="1"/>
  <c r="X528"/>
  <c r="X527" s="1"/>
  <c r="X526" s="1"/>
  <c r="Y528"/>
  <c r="Z528"/>
  <c r="Z527" s="1"/>
  <c r="Z526" s="1"/>
  <c r="AA528"/>
  <c r="AA527" s="1"/>
  <c r="AA526" s="1"/>
  <c r="AB528"/>
  <c r="AB527" s="1"/>
  <c r="AB526" s="1"/>
  <c r="J530"/>
  <c r="K530"/>
  <c r="O530"/>
  <c r="P530"/>
  <c r="H527"/>
  <c r="H526" s="1"/>
  <c r="N527"/>
  <c r="N526" s="1"/>
  <c r="Y527"/>
  <c r="Y526" s="1"/>
  <c r="P529"/>
  <c r="O529"/>
  <c r="K529"/>
  <c r="J529"/>
  <c r="J528" s="1"/>
  <c r="J527" s="1"/>
  <c r="J526" s="1"/>
  <c r="H209"/>
  <c r="I209"/>
  <c r="M209"/>
  <c r="N209"/>
  <c r="Q209"/>
  <c r="R209"/>
  <c r="S209"/>
  <c r="T209"/>
  <c r="U209"/>
  <c r="V209"/>
  <c r="W209"/>
  <c r="X209"/>
  <c r="Y209"/>
  <c r="Z209"/>
  <c r="AA209"/>
  <c r="AB209"/>
  <c r="J214"/>
  <c r="K214"/>
  <c r="O214"/>
  <c r="P214"/>
  <c r="H71"/>
  <c r="I71"/>
  <c r="M71"/>
  <c r="Q71"/>
  <c r="R71"/>
  <c r="S71"/>
  <c r="T71"/>
  <c r="U71"/>
  <c r="V71"/>
  <c r="W71"/>
  <c r="X71"/>
  <c r="Y71"/>
  <c r="Z71"/>
  <c r="AA71"/>
  <c r="AB71"/>
  <c r="J72"/>
  <c r="N72"/>
  <c r="L72" s="1"/>
  <c r="L71" s="1"/>
  <c r="L70" s="1"/>
  <c r="L69" s="1"/>
  <c r="J1135"/>
  <c r="K1135"/>
  <c r="O1135"/>
  <c r="P1135"/>
  <c r="H600"/>
  <c r="I600"/>
  <c r="M600"/>
  <c r="N600"/>
  <c r="Q600"/>
  <c r="R600"/>
  <c r="S600"/>
  <c r="T600"/>
  <c r="U600"/>
  <c r="V600"/>
  <c r="W600"/>
  <c r="W599" s="1"/>
  <c r="W598" s="1"/>
  <c r="X600"/>
  <c r="Y600"/>
  <c r="Z600"/>
  <c r="AA600"/>
  <c r="AB600"/>
  <c r="AB599" s="1"/>
  <c r="AB598" s="1"/>
  <c r="J602"/>
  <c r="K602"/>
  <c r="O602"/>
  <c r="P602"/>
  <c r="J603"/>
  <c r="K603"/>
  <c r="O603"/>
  <c r="P603"/>
  <c r="J604"/>
  <c r="K604"/>
  <c r="O604"/>
  <c r="P604"/>
  <c r="H581"/>
  <c r="H580" s="1"/>
  <c r="H579" s="1"/>
  <c r="I581"/>
  <c r="I580" s="1"/>
  <c r="I579" s="1"/>
  <c r="M581"/>
  <c r="M580" s="1"/>
  <c r="M579" s="1"/>
  <c r="N581"/>
  <c r="N580" s="1"/>
  <c r="N579" s="1"/>
  <c r="Q581"/>
  <c r="Q580" s="1"/>
  <c r="Q579" s="1"/>
  <c r="R581"/>
  <c r="R580" s="1"/>
  <c r="R579" s="1"/>
  <c r="S581"/>
  <c r="S580" s="1"/>
  <c r="S579" s="1"/>
  <c r="T581"/>
  <c r="T580" s="1"/>
  <c r="T579" s="1"/>
  <c r="U581"/>
  <c r="U580" s="1"/>
  <c r="U579" s="1"/>
  <c r="V581"/>
  <c r="V580" s="1"/>
  <c r="V579" s="1"/>
  <c r="W581"/>
  <c r="W580" s="1"/>
  <c r="W579" s="1"/>
  <c r="X581"/>
  <c r="X580" s="1"/>
  <c r="X579" s="1"/>
  <c r="Y581"/>
  <c r="Y580" s="1"/>
  <c r="Y579" s="1"/>
  <c r="Z581"/>
  <c r="Z580" s="1"/>
  <c r="Z579" s="1"/>
  <c r="AA581"/>
  <c r="AA580" s="1"/>
  <c r="AA579" s="1"/>
  <c r="AB581"/>
  <c r="AB580" s="1"/>
  <c r="AB579" s="1"/>
  <c r="P583"/>
  <c r="O583"/>
  <c r="K583"/>
  <c r="J583"/>
  <c r="P582"/>
  <c r="O582"/>
  <c r="K582"/>
  <c r="J582"/>
  <c r="J547"/>
  <c r="K547"/>
  <c r="O547"/>
  <c r="P547"/>
  <c r="H427"/>
  <c r="I427"/>
  <c r="M427"/>
  <c r="N427"/>
  <c r="Q427"/>
  <c r="R427"/>
  <c r="S427"/>
  <c r="T427"/>
  <c r="U427"/>
  <c r="V427"/>
  <c r="W427"/>
  <c r="X427"/>
  <c r="Y427"/>
  <c r="Z427"/>
  <c r="AA427"/>
  <c r="AB427"/>
  <c r="P428"/>
  <c r="P427" s="1"/>
  <c r="O428"/>
  <c r="K428"/>
  <c r="K427" s="1"/>
  <c r="J428"/>
  <c r="J427" s="1"/>
  <c r="H425"/>
  <c r="I425"/>
  <c r="I424" s="1"/>
  <c r="M425"/>
  <c r="N425"/>
  <c r="Q425"/>
  <c r="R425"/>
  <c r="R424" s="1"/>
  <c r="R423" s="1"/>
  <c r="S425"/>
  <c r="T425"/>
  <c r="T424" s="1"/>
  <c r="T423" s="1"/>
  <c r="U425"/>
  <c r="V425"/>
  <c r="W425"/>
  <c r="X425"/>
  <c r="X424" s="1"/>
  <c r="X423" s="1"/>
  <c r="Y425"/>
  <c r="Z425"/>
  <c r="Z424" s="1"/>
  <c r="Z423" s="1"/>
  <c r="AA425"/>
  <c r="AB425"/>
  <c r="AB424" s="1"/>
  <c r="AB423" s="1"/>
  <c r="P426"/>
  <c r="P425" s="1"/>
  <c r="O426"/>
  <c r="K426"/>
  <c r="K425" s="1"/>
  <c r="J426"/>
  <c r="J425" s="1"/>
  <c r="H392"/>
  <c r="H391" s="1"/>
  <c r="H390" s="1"/>
  <c r="I392"/>
  <c r="I391" s="1"/>
  <c r="I390" s="1"/>
  <c r="M392"/>
  <c r="M391" s="1"/>
  <c r="M390" s="1"/>
  <c r="N392"/>
  <c r="N391" s="1"/>
  <c r="N390" s="1"/>
  <c r="Q392"/>
  <c r="Q391" s="1"/>
  <c r="Q390" s="1"/>
  <c r="R392"/>
  <c r="R391" s="1"/>
  <c r="R390" s="1"/>
  <c r="S392"/>
  <c r="S391" s="1"/>
  <c r="S390" s="1"/>
  <c r="T392"/>
  <c r="T391" s="1"/>
  <c r="T390" s="1"/>
  <c r="U392"/>
  <c r="U391" s="1"/>
  <c r="U390" s="1"/>
  <c r="V392"/>
  <c r="V391" s="1"/>
  <c r="V390" s="1"/>
  <c r="W392"/>
  <c r="W391" s="1"/>
  <c r="W390" s="1"/>
  <c r="X392"/>
  <c r="X391" s="1"/>
  <c r="X390" s="1"/>
  <c r="Y392"/>
  <c r="Y391" s="1"/>
  <c r="Y390" s="1"/>
  <c r="Z392"/>
  <c r="Z391" s="1"/>
  <c r="Z390" s="1"/>
  <c r="AA392"/>
  <c r="AA391" s="1"/>
  <c r="AA390" s="1"/>
  <c r="AB392"/>
  <c r="AB391" s="1"/>
  <c r="AB390" s="1"/>
  <c r="P393"/>
  <c r="P392" s="1"/>
  <c r="P391" s="1"/>
  <c r="P390" s="1"/>
  <c r="O393"/>
  <c r="O392" s="1"/>
  <c r="O391" s="1"/>
  <c r="O390" s="1"/>
  <c r="K393"/>
  <c r="K392" s="1"/>
  <c r="K391" s="1"/>
  <c r="K390" s="1"/>
  <c r="J393"/>
  <c r="J392" s="1"/>
  <c r="J391" s="1"/>
  <c r="J390" s="1"/>
  <c r="J397"/>
  <c r="K397"/>
  <c r="O397"/>
  <c r="P397"/>
  <c r="J324"/>
  <c r="K324"/>
  <c r="O324"/>
  <c r="P324"/>
  <c r="J269"/>
  <c r="K269"/>
  <c r="O269"/>
  <c r="P269"/>
  <c r="J270"/>
  <c r="K270"/>
  <c r="O270"/>
  <c r="P270"/>
  <c r="J1190"/>
  <c r="K1190"/>
  <c r="O1190"/>
  <c r="P1190"/>
  <c r="J210"/>
  <c r="K210"/>
  <c r="O210"/>
  <c r="P210"/>
  <c r="J59"/>
  <c r="J15"/>
  <c r="K15"/>
  <c r="O15"/>
  <c r="P15"/>
  <c r="H1188"/>
  <c r="H1187" s="1"/>
  <c r="H1186" s="1"/>
  <c r="I1188"/>
  <c r="I1187" s="1"/>
  <c r="I1186" s="1"/>
  <c r="M1188"/>
  <c r="M1187" s="1"/>
  <c r="M1186" s="1"/>
  <c r="N1188"/>
  <c r="N1187" s="1"/>
  <c r="N1186" s="1"/>
  <c r="Q1188"/>
  <c r="Q1187" s="1"/>
  <c r="Q1186" s="1"/>
  <c r="R1188"/>
  <c r="R1187" s="1"/>
  <c r="R1186" s="1"/>
  <c r="S1188"/>
  <c r="S1187" s="1"/>
  <c r="S1186" s="1"/>
  <c r="T1188"/>
  <c r="T1187" s="1"/>
  <c r="T1186" s="1"/>
  <c r="U1188"/>
  <c r="U1187" s="1"/>
  <c r="U1186" s="1"/>
  <c r="V1188"/>
  <c r="V1187" s="1"/>
  <c r="V1186" s="1"/>
  <c r="W1188"/>
  <c r="W1187" s="1"/>
  <c r="W1186" s="1"/>
  <c r="X1188"/>
  <c r="X1187" s="1"/>
  <c r="X1186" s="1"/>
  <c r="Y1188"/>
  <c r="Y1187" s="1"/>
  <c r="Y1186" s="1"/>
  <c r="Z1188"/>
  <c r="Z1187" s="1"/>
  <c r="Z1186" s="1"/>
  <c r="AA1188"/>
  <c r="AA1187" s="1"/>
  <c r="AA1186" s="1"/>
  <c r="AB1188"/>
  <c r="AB1187" s="1"/>
  <c r="AB1186" s="1"/>
  <c r="J1189"/>
  <c r="K1189"/>
  <c r="O1189"/>
  <c r="P1189"/>
  <c r="P1191"/>
  <c r="O1191"/>
  <c r="K1191"/>
  <c r="J1191"/>
  <c r="H1198"/>
  <c r="H1197" s="1"/>
  <c r="H1196" s="1"/>
  <c r="I1198"/>
  <c r="M1198"/>
  <c r="N1198"/>
  <c r="Q1198"/>
  <c r="R1198"/>
  <c r="S1198"/>
  <c r="T1198"/>
  <c r="U1198"/>
  <c r="V1198"/>
  <c r="W1198"/>
  <c r="X1198"/>
  <c r="Y1198"/>
  <c r="Z1198"/>
  <c r="AA1198"/>
  <c r="AB1198"/>
  <c r="J1201"/>
  <c r="K1201"/>
  <c r="O1201"/>
  <c r="P1201"/>
  <c r="H1179"/>
  <c r="I1179"/>
  <c r="M1179"/>
  <c r="N1179"/>
  <c r="Q1179"/>
  <c r="R1179"/>
  <c r="S1179"/>
  <c r="T1179"/>
  <c r="U1179"/>
  <c r="V1179"/>
  <c r="W1179"/>
  <c r="X1179"/>
  <c r="Y1179"/>
  <c r="Z1179"/>
  <c r="AA1179"/>
  <c r="AB1179"/>
  <c r="J1181"/>
  <c r="K1181"/>
  <c r="O1181"/>
  <c r="P1181"/>
  <c r="J1160"/>
  <c r="K1160"/>
  <c r="O1160"/>
  <c r="P1160"/>
  <c r="H1132"/>
  <c r="H1131" s="1"/>
  <c r="M1132"/>
  <c r="M1131" s="1"/>
  <c r="Q1132"/>
  <c r="Q1131" s="1"/>
  <c r="S1132"/>
  <c r="S1131" s="1"/>
  <c r="U1132"/>
  <c r="U1131" s="1"/>
  <c r="W1132"/>
  <c r="W1131" s="1"/>
  <c r="Y1132"/>
  <c r="Y1131" s="1"/>
  <c r="AA1132"/>
  <c r="AA1131" s="1"/>
  <c r="P1134"/>
  <c r="O1134"/>
  <c r="O1133" s="1"/>
  <c r="K1134"/>
  <c r="J1134"/>
  <c r="J1133" s="1"/>
  <c r="H145"/>
  <c r="I145"/>
  <c r="I144" s="1"/>
  <c r="I143" s="1"/>
  <c r="M145"/>
  <c r="M144" s="1"/>
  <c r="M143" s="1"/>
  <c r="N145"/>
  <c r="Q145"/>
  <c r="Q144" s="1"/>
  <c r="Q143" s="1"/>
  <c r="R145"/>
  <c r="S145"/>
  <c r="S144" s="1"/>
  <c r="S143" s="1"/>
  <c r="T145"/>
  <c r="U145"/>
  <c r="U144" s="1"/>
  <c r="U143" s="1"/>
  <c r="V145"/>
  <c r="W145"/>
  <c r="W144" s="1"/>
  <c r="W143" s="1"/>
  <c r="X145"/>
  <c r="Y145"/>
  <c r="Y144" s="1"/>
  <c r="Y143" s="1"/>
  <c r="Z145"/>
  <c r="Z144" s="1"/>
  <c r="Z143" s="1"/>
  <c r="AA145"/>
  <c r="AB145"/>
  <c r="J147"/>
  <c r="K147"/>
  <c r="O147"/>
  <c r="P147"/>
  <c r="H544"/>
  <c r="I544"/>
  <c r="I543" s="1"/>
  <c r="I542" s="1"/>
  <c r="M544"/>
  <c r="M543" s="1"/>
  <c r="M542" s="1"/>
  <c r="N544"/>
  <c r="Q544"/>
  <c r="Q543" s="1"/>
  <c r="Q542" s="1"/>
  <c r="R544"/>
  <c r="S544"/>
  <c r="S543" s="1"/>
  <c r="S542" s="1"/>
  <c r="T544"/>
  <c r="U544"/>
  <c r="U543" s="1"/>
  <c r="U542" s="1"/>
  <c r="V544"/>
  <c r="W544"/>
  <c r="W543" s="1"/>
  <c r="W542" s="1"/>
  <c r="X544"/>
  <c r="Y544"/>
  <c r="Y543" s="1"/>
  <c r="Y542" s="1"/>
  <c r="Z544"/>
  <c r="Z543" s="1"/>
  <c r="Z542" s="1"/>
  <c r="AA544"/>
  <c r="AB544"/>
  <c r="AB543" s="1"/>
  <c r="AB542" s="1"/>
  <c r="J549"/>
  <c r="K549"/>
  <c r="O549"/>
  <c r="P549"/>
  <c r="J538"/>
  <c r="K538"/>
  <c r="O538"/>
  <c r="P538"/>
  <c r="J539"/>
  <c r="K539"/>
  <c r="O539"/>
  <c r="P539"/>
  <c r="H536"/>
  <c r="I536"/>
  <c r="M536"/>
  <c r="N536"/>
  <c r="Q536"/>
  <c r="R536"/>
  <c r="S536"/>
  <c r="T536"/>
  <c r="U536"/>
  <c r="V536"/>
  <c r="W536"/>
  <c r="X536"/>
  <c r="Y536"/>
  <c r="Z536"/>
  <c r="AA536"/>
  <c r="AB536"/>
  <c r="H256"/>
  <c r="I256"/>
  <c r="M256"/>
  <c r="N256"/>
  <c r="Q256"/>
  <c r="R256"/>
  <c r="S256"/>
  <c r="T256"/>
  <c r="U256"/>
  <c r="V256"/>
  <c r="W256"/>
  <c r="X256"/>
  <c r="Y256"/>
  <c r="Z256"/>
  <c r="AA256"/>
  <c r="AB256"/>
  <c r="P257"/>
  <c r="P256" s="1"/>
  <c r="O257"/>
  <c r="K257"/>
  <c r="K256" s="1"/>
  <c r="J257"/>
  <c r="J256" s="1"/>
  <c r="J54"/>
  <c r="O54"/>
  <c r="L54" s="1"/>
  <c r="H103"/>
  <c r="H102" s="1"/>
  <c r="H101" s="1"/>
  <c r="I103"/>
  <c r="I102" s="1"/>
  <c r="I101" s="1"/>
  <c r="M103"/>
  <c r="M102" s="1"/>
  <c r="M101" s="1"/>
  <c r="N103"/>
  <c r="Q103"/>
  <c r="Q102" s="1"/>
  <c r="Q101" s="1"/>
  <c r="R103"/>
  <c r="R102" s="1"/>
  <c r="R101" s="1"/>
  <c r="S103"/>
  <c r="S102" s="1"/>
  <c r="S101" s="1"/>
  <c r="T103"/>
  <c r="U103"/>
  <c r="U102" s="1"/>
  <c r="U101" s="1"/>
  <c r="V103"/>
  <c r="W103"/>
  <c r="W102" s="1"/>
  <c r="W101" s="1"/>
  <c r="X103"/>
  <c r="X102" s="1"/>
  <c r="X101" s="1"/>
  <c r="Y103"/>
  <c r="Y102" s="1"/>
  <c r="Y101" s="1"/>
  <c r="Z103"/>
  <c r="Z102" s="1"/>
  <c r="Z101" s="1"/>
  <c r="AA103"/>
  <c r="AA102" s="1"/>
  <c r="AA101" s="1"/>
  <c r="AB103"/>
  <c r="AB102" s="1"/>
  <c r="AB101" s="1"/>
  <c r="J105"/>
  <c r="K105"/>
  <c r="O105"/>
  <c r="P105"/>
  <c r="H599"/>
  <c r="H598" s="1"/>
  <c r="H1289"/>
  <c r="H1288" s="1"/>
  <c r="H1287" s="1"/>
  <c r="I1289"/>
  <c r="I1288" s="1"/>
  <c r="I1287" s="1"/>
  <c r="M1289"/>
  <c r="M1288" s="1"/>
  <c r="M1287" s="1"/>
  <c r="N1289"/>
  <c r="N1288" s="1"/>
  <c r="N1287" s="1"/>
  <c r="Q1289"/>
  <c r="Q1288" s="1"/>
  <c r="Q1287" s="1"/>
  <c r="R1289"/>
  <c r="R1288" s="1"/>
  <c r="R1287" s="1"/>
  <c r="S1289"/>
  <c r="S1288" s="1"/>
  <c r="S1287" s="1"/>
  <c r="T1289"/>
  <c r="T1288" s="1"/>
  <c r="T1287" s="1"/>
  <c r="U1289"/>
  <c r="U1288" s="1"/>
  <c r="U1287" s="1"/>
  <c r="V1289"/>
  <c r="V1288" s="1"/>
  <c r="V1287" s="1"/>
  <c r="W1289"/>
  <c r="W1288" s="1"/>
  <c r="W1287" s="1"/>
  <c r="X1289"/>
  <c r="X1288" s="1"/>
  <c r="X1287" s="1"/>
  <c r="Y1289"/>
  <c r="Y1288" s="1"/>
  <c r="Y1287" s="1"/>
  <c r="Z1289"/>
  <c r="Z1288" s="1"/>
  <c r="Z1287" s="1"/>
  <c r="AA1289"/>
  <c r="AA1288" s="1"/>
  <c r="AA1287" s="1"/>
  <c r="AB1289"/>
  <c r="AB1288" s="1"/>
  <c r="AB1287" s="1"/>
  <c r="P1290"/>
  <c r="P1289" s="1"/>
  <c r="P1288" s="1"/>
  <c r="P1287" s="1"/>
  <c r="O1290"/>
  <c r="O1289" s="1"/>
  <c r="O1288" s="1"/>
  <c r="O1287" s="1"/>
  <c r="K1290"/>
  <c r="K1289" s="1"/>
  <c r="K1288" s="1"/>
  <c r="K1287" s="1"/>
  <c r="J1290"/>
  <c r="J1289" s="1"/>
  <c r="J1288" s="1"/>
  <c r="J1287" s="1"/>
  <c r="H1126"/>
  <c r="H1125" s="1"/>
  <c r="H1124" s="1"/>
  <c r="I1126"/>
  <c r="I1125" s="1"/>
  <c r="I1124" s="1"/>
  <c r="M1126"/>
  <c r="M1125" s="1"/>
  <c r="M1124" s="1"/>
  <c r="N1126"/>
  <c r="N1125" s="1"/>
  <c r="N1124" s="1"/>
  <c r="Q1126"/>
  <c r="Q1125" s="1"/>
  <c r="Q1124" s="1"/>
  <c r="R1126"/>
  <c r="R1125" s="1"/>
  <c r="R1124" s="1"/>
  <c r="S1126"/>
  <c r="S1125" s="1"/>
  <c r="S1124" s="1"/>
  <c r="T1126"/>
  <c r="T1125" s="1"/>
  <c r="T1124" s="1"/>
  <c r="U1126"/>
  <c r="U1125" s="1"/>
  <c r="U1124" s="1"/>
  <c r="V1126"/>
  <c r="V1125" s="1"/>
  <c r="V1124" s="1"/>
  <c r="W1126"/>
  <c r="W1125" s="1"/>
  <c r="W1124" s="1"/>
  <c r="X1126"/>
  <c r="X1125" s="1"/>
  <c r="X1124" s="1"/>
  <c r="Y1126"/>
  <c r="Y1125" s="1"/>
  <c r="Y1124" s="1"/>
  <c r="Z1126"/>
  <c r="Z1125" s="1"/>
  <c r="Z1124" s="1"/>
  <c r="AA1126"/>
  <c r="AA1125" s="1"/>
  <c r="AA1124" s="1"/>
  <c r="AB1126"/>
  <c r="AB1125" s="1"/>
  <c r="AB1124" s="1"/>
  <c r="P1127"/>
  <c r="P1126" s="1"/>
  <c r="P1125" s="1"/>
  <c r="P1124" s="1"/>
  <c r="O1127"/>
  <c r="O1126" s="1"/>
  <c r="O1125" s="1"/>
  <c r="O1124" s="1"/>
  <c r="K1127"/>
  <c r="K1126" s="1"/>
  <c r="K1125" s="1"/>
  <c r="K1124" s="1"/>
  <c r="J1127"/>
  <c r="J1126" s="1"/>
  <c r="J1125" s="1"/>
  <c r="J1124" s="1"/>
  <c r="K1164"/>
  <c r="P1164"/>
  <c r="T102"/>
  <c r="T101" s="1"/>
  <c r="N102"/>
  <c r="N101" s="1"/>
  <c r="V102"/>
  <c r="V101" s="1"/>
  <c r="P104"/>
  <c r="O104"/>
  <c r="K104"/>
  <c r="J104"/>
  <c r="H98"/>
  <c r="I98"/>
  <c r="M98"/>
  <c r="N98"/>
  <c r="Q98"/>
  <c r="R98"/>
  <c r="S98"/>
  <c r="H95"/>
  <c r="H94" s="1"/>
  <c r="I95"/>
  <c r="I94" s="1"/>
  <c r="M95"/>
  <c r="M94" s="1"/>
  <c r="N95"/>
  <c r="N94" s="1"/>
  <c r="Q95"/>
  <c r="Q94" s="1"/>
  <c r="R95"/>
  <c r="R94" s="1"/>
  <c r="S95"/>
  <c r="S94" s="1"/>
  <c r="T95"/>
  <c r="T94" s="1"/>
  <c r="U95"/>
  <c r="U94" s="1"/>
  <c r="V95"/>
  <c r="V94" s="1"/>
  <c r="W95"/>
  <c r="W94" s="1"/>
  <c r="X95"/>
  <c r="X94" s="1"/>
  <c r="Y95"/>
  <c r="Y94" s="1"/>
  <c r="Z95"/>
  <c r="Z94" s="1"/>
  <c r="AA95"/>
  <c r="AA94" s="1"/>
  <c r="AB95"/>
  <c r="AB94" s="1"/>
  <c r="P96"/>
  <c r="P95" s="1"/>
  <c r="P94" s="1"/>
  <c r="O96"/>
  <c r="K96"/>
  <c r="K95" s="1"/>
  <c r="K94" s="1"/>
  <c r="J96"/>
  <c r="J95" s="1"/>
  <c r="J94" s="1"/>
  <c r="P99"/>
  <c r="P98" s="1"/>
  <c r="P97" s="1"/>
  <c r="O99"/>
  <c r="K99"/>
  <c r="K98" s="1"/>
  <c r="K97" s="1"/>
  <c r="K93" s="1"/>
  <c r="J99"/>
  <c r="P1180"/>
  <c r="O1180"/>
  <c r="K1180"/>
  <c r="J1180"/>
  <c r="J1179" s="1"/>
  <c r="I599"/>
  <c r="I598" s="1"/>
  <c r="M599"/>
  <c r="M598" s="1"/>
  <c r="N599"/>
  <c r="N598" s="1"/>
  <c r="Q599"/>
  <c r="Q598" s="1"/>
  <c r="R599"/>
  <c r="R598" s="1"/>
  <c r="S599"/>
  <c r="S598" s="1"/>
  <c r="T599"/>
  <c r="T598" s="1"/>
  <c r="U599"/>
  <c r="U598" s="1"/>
  <c r="V599"/>
  <c r="V598" s="1"/>
  <c r="X599"/>
  <c r="X598" s="1"/>
  <c r="Y599"/>
  <c r="Y598" s="1"/>
  <c r="Z599"/>
  <c r="Z598" s="1"/>
  <c r="AA599"/>
  <c r="AA598" s="1"/>
  <c r="P601"/>
  <c r="P600" s="1"/>
  <c r="O601"/>
  <c r="O600" s="1"/>
  <c r="K601"/>
  <c r="K600" s="1"/>
  <c r="J601"/>
  <c r="J600" s="1"/>
  <c r="H586"/>
  <c r="H585" s="1"/>
  <c r="H584" s="1"/>
  <c r="I586"/>
  <c r="I585" s="1"/>
  <c r="I584" s="1"/>
  <c r="M586"/>
  <c r="M585" s="1"/>
  <c r="M584" s="1"/>
  <c r="N586"/>
  <c r="N585" s="1"/>
  <c r="N584" s="1"/>
  <c r="Q586"/>
  <c r="Q585" s="1"/>
  <c r="Q584" s="1"/>
  <c r="R586"/>
  <c r="R585" s="1"/>
  <c r="R584" s="1"/>
  <c r="S586"/>
  <c r="S585" s="1"/>
  <c r="S584" s="1"/>
  <c r="T586"/>
  <c r="T585" s="1"/>
  <c r="T584" s="1"/>
  <c r="U586"/>
  <c r="U585" s="1"/>
  <c r="U584" s="1"/>
  <c r="V586"/>
  <c r="V585" s="1"/>
  <c r="V584" s="1"/>
  <c r="W586"/>
  <c r="W585" s="1"/>
  <c r="W584" s="1"/>
  <c r="X586"/>
  <c r="X585" s="1"/>
  <c r="X584" s="1"/>
  <c r="Y586"/>
  <c r="Y585" s="1"/>
  <c r="Y584" s="1"/>
  <c r="Z586"/>
  <c r="Z585" s="1"/>
  <c r="Z584" s="1"/>
  <c r="AA586"/>
  <c r="AA585" s="1"/>
  <c r="AA584" s="1"/>
  <c r="AB586"/>
  <c r="AB585" s="1"/>
  <c r="AB584" s="1"/>
  <c r="P587"/>
  <c r="P586" s="1"/>
  <c r="P585" s="1"/>
  <c r="P584" s="1"/>
  <c r="O587"/>
  <c r="O586" s="1"/>
  <c r="O585" s="1"/>
  <c r="O584" s="1"/>
  <c r="K587"/>
  <c r="K586" s="1"/>
  <c r="K585" s="1"/>
  <c r="K584" s="1"/>
  <c r="J587"/>
  <c r="H543"/>
  <c r="H542" s="1"/>
  <c r="N543"/>
  <c r="N542" s="1"/>
  <c r="R543"/>
  <c r="R542" s="1"/>
  <c r="T543"/>
  <c r="T542" s="1"/>
  <c r="V543"/>
  <c r="V542" s="1"/>
  <c r="X543"/>
  <c r="X542" s="1"/>
  <c r="AA543"/>
  <c r="AA542" s="1"/>
  <c r="P548"/>
  <c r="O548"/>
  <c r="K548"/>
  <c r="J548"/>
  <c r="P546"/>
  <c r="O546"/>
  <c r="K546"/>
  <c r="J546"/>
  <c r="P545"/>
  <c r="P544" s="1"/>
  <c r="O545"/>
  <c r="O544" s="1"/>
  <c r="K545"/>
  <c r="K544" s="1"/>
  <c r="J545"/>
  <c r="J544" s="1"/>
  <c r="H540"/>
  <c r="I540"/>
  <c r="M540"/>
  <c r="N540"/>
  <c r="N535" s="1"/>
  <c r="Q540"/>
  <c r="R540"/>
  <c r="R535" s="1"/>
  <c r="S540"/>
  <c r="T540"/>
  <c r="T535" s="1"/>
  <c r="U540"/>
  <c r="V540"/>
  <c r="V535" s="1"/>
  <c r="W540"/>
  <c r="X540"/>
  <c r="Y540"/>
  <c r="Z540"/>
  <c r="AA540"/>
  <c r="AB540"/>
  <c r="P541"/>
  <c r="P540" s="1"/>
  <c r="O541"/>
  <c r="O540" s="1"/>
  <c r="K541"/>
  <c r="K540" s="1"/>
  <c r="J541"/>
  <c r="J540" s="1"/>
  <c r="P537"/>
  <c r="O537"/>
  <c r="K537"/>
  <c r="J537"/>
  <c r="H519"/>
  <c r="H518" s="1"/>
  <c r="H517" s="1"/>
  <c r="I519"/>
  <c r="I518" s="1"/>
  <c r="I517" s="1"/>
  <c r="M519"/>
  <c r="M518" s="1"/>
  <c r="M517" s="1"/>
  <c r="N519"/>
  <c r="N518" s="1"/>
  <c r="N517" s="1"/>
  <c r="Q519"/>
  <c r="Q518" s="1"/>
  <c r="Q517" s="1"/>
  <c r="R519"/>
  <c r="R518" s="1"/>
  <c r="R517" s="1"/>
  <c r="S519"/>
  <c r="S518" s="1"/>
  <c r="S517" s="1"/>
  <c r="T519"/>
  <c r="T518" s="1"/>
  <c r="T517" s="1"/>
  <c r="U519"/>
  <c r="U518" s="1"/>
  <c r="U517" s="1"/>
  <c r="V519"/>
  <c r="V518" s="1"/>
  <c r="V517" s="1"/>
  <c r="W519"/>
  <c r="W518" s="1"/>
  <c r="W517" s="1"/>
  <c r="X519"/>
  <c r="X518" s="1"/>
  <c r="X517" s="1"/>
  <c r="Y519"/>
  <c r="Y518" s="1"/>
  <c r="Y517" s="1"/>
  <c r="Z519"/>
  <c r="Z518" s="1"/>
  <c r="Z517" s="1"/>
  <c r="AA519"/>
  <c r="AB519"/>
  <c r="AB518" s="1"/>
  <c r="AB517" s="1"/>
  <c r="J520"/>
  <c r="K520"/>
  <c r="O520"/>
  <c r="P520"/>
  <c r="AA518"/>
  <c r="AA517" s="1"/>
  <c r="P521"/>
  <c r="O521"/>
  <c r="K521"/>
  <c r="J521"/>
  <c r="I321"/>
  <c r="I320" s="1"/>
  <c r="R321"/>
  <c r="R320" s="1"/>
  <c r="S321"/>
  <c r="S320" s="1"/>
  <c r="T321"/>
  <c r="T320" s="1"/>
  <c r="V321"/>
  <c r="V320" s="1"/>
  <c r="W321"/>
  <c r="W320" s="1"/>
  <c r="X321"/>
  <c r="X320" s="1"/>
  <c r="Z321"/>
  <c r="Z320" s="1"/>
  <c r="AA321"/>
  <c r="AA320" s="1"/>
  <c r="AB321"/>
  <c r="AB320" s="1"/>
  <c r="P325"/>
  <c r="J325"/>
  <c r="K325"/>
  <c r="O325"/>
  <c r="H321"/>
  <c r="H320" s="1"/>
  <c r="N321"/>
  <c r="N320" s="1"/>
  <c r="M321"/>
  <c r="M320" s="1"/>
  <c r="Q321"/>
  <c r="Q320" s="1"/>
  <c r="U321"/>
  <c r="U320" s="1"/>
  <c r="Y321"/>
  <c r="Y320" s="1"/>
  <c r="P323"/>
  <c r="P322" s="1"/>
  <c r="O323"/>
  <c r="O322" s="1"/>
  <c r="K323"/>
  <c r="K322" s="1"/>
  <c r="J323"/>
  <c r="J271"/>
  <c r="K271"/>
  <c r="O271"/>
  <c r="P271"/>
  <c r="H268"/>
  <c r="I268"/>
  <c r="I267" s="1"/>
  <c r="I266" s="1"/>
  <c r="M268"/>
  <c r="M267" s="1"/>
  <c r="M266" s="1"/>
  <c r="N268"/>
  <c r="Q268"/>
  <c r="R268"/>
  <c r="R267" s="1"/>
  <c r="R266" s="1"/>
  <c r="S268"/>
  <c r="S267" s="1"/>
  <c r="S266" s="1"/>
  <c r="T268"/>
  <c r="T267" s="1"/>
  <c r="T266" s="1"/>
  <c r="U268"/>
  <c r="U267" s="1"/>
  <c r="U266" s="1"/>
  <c r="V268"/>
  <c r="V267" s="1"/>
  <c r="V266" s="1"/>
  <c r="W268"/>
  <c r="W267" s="1"/>
  <c r="W266" s="1"/>
  <c r="X268"/>
  <c r="X267" s="1"/>
  <c r="X266" s="1"/>
  <c r="Y268"/>
  <c r="Y267" s="1"/>
  <c r="Y266" s="1"/>
  <c r="Z268"/>
  <c r="Z267" s="1"/>
  <c r="Z266" s="1"/>
  <c r="AA268"/>
  <c r="AA267" s="1"/>
  <c r="AA266" s="1"/>
  <c r="AB268"/>
  <c r="AB267" s="1"/>
  <c r="AB266" s="1"/>
  <c r="H267"/>
  <c r="H266" s="1"/>
  <c r="N267"/>
  <c r="N266" s="1"/>
  <c r="Q267"/>
  <c r="Q266" s="1"/>
  <c r="H227"/>
  <c r="H226" s="1"/>
  <c r="H225" s="1"/>
  <c r="I227"/>
  <c r="I226" s="1"/>
  <c r="I225" s="1"/>
  <c r="M227"/>
  <c r="M226" s="1"/>
  <c r="M225" s="1"/>
  <c r="N227"/>
  <c r="N226" s="1"/>
  <c r="N225" s="1"/>
  <c r="Q227"/>
  <c r="Q226" s="1"/>
  <c r="Q225" s="1"/>
  <c r="R227"/>
  <c r="R226" s="1"/>
  <c r="R225" s="1"/>
  <c r="S227"/>
  <c r="S226" s="1"/>
  <c r="S225" s="1"/>
  <c r="T227"/>
  <c r="T226" s="1"/>
  <c r="T225" s="1"/>
  <c r="U227"/>
  <c r="U226" s="1"/>
  <c r="U225" s="1"/>
  <c r="V227"/>
  <c r="V226" s="1"/>
  <c r="V225" s="1"/>
  <c r="W227"/>
  <c r="W226" s="1"/>
  <c r="W225" s="1"/>
  <c r="X227"/>
  <c r="X226" s="1"/>
  <c r="X225" s="1"/>
  <c r="Y227"/>
  <c r="Y226" s="1"/>
  <c r="Y225" s="1"/>
  <c r="Z227"/>
  <c r="Z226" s="1"/>
  <c r="Z225" s="1"/>
  <c r="AA227"/>
  <c r="AA226" s="1"/>
  <c r="AA225" s="1"/>
  <c r="AB227"/>
  <c r="AB226" s="1"/>
  <c r="AB225" s="1"/>
  <c r="P228"/>
  <c r="P227" s="1"/>
  <c r="P226" s="1"/>
  <c r="P225" s="1"/>
  <c r="O228"/>
  <c r="O227" s="1"/>
  <c r="O226" s="1"/>
  <c r="O225" s="1"/>
  <c r="K228"/>
  <c r="K227" s="1"/>
  <c r="K226" s="1"/>
  <c r="K225" s="1"/>
  <c r="J228"/>
  <c r="J227" s="1"/>
  <c r="J226" s="1"/>
  <c r="J225" s="1"/>
  <c r="H215"/>
  <c r="I215"/>
  <c r="M215"/>
  <c r="N215"/>
  <c r="Q215"/>
  <c r="R215"/>
  <c r="S215"/>
  <c r="T215"/>
  <c r="U215"/>
  <c r="V215"/>
  <c r="W215"/>
  <c r="X215"/>
  <c r="Y215"/>
  <c r="Z215"/>
  <c r="AA215"/>
  <c r="AB215"/>
  <c r="J216"/>
  <c r="K216"/>
  <c r="K215" s="1"/>
  <c r="O216"/>
  <c r="O215" s="1"/>
  <c r="P216"/>
  <c r="H208"/>
  <c r="H207" s="1"/>
  <c r="I208"/>
  <c r="I207" s="1"/>
  <c r="M208"/>
  <c r="M207" s="1"/>
  <c r="J212"/>
  <c r="K212"/>
  <c r="O212"/>
  <c r="P212"/>
  <c r="J213"/>
  <c r="K213"/>
  <c r="O213"/>
  <c r="P213"/>
  <c r="P211"/>
  <c r="O211"/>
  <c r="K211"/>
  <c r="J211"/>
  <c r="H144"/>
  <c r="H143" s="1"/>
  <c r="N144"/>
  <c r="N143" s="1"/>
  <c r="R144"/>
  <c r="R143" s="1"/>
  <c r="T144"/>
  <c r="T143" s="1"/>
  <c r="V144"/>
  <c r="V143" s="1"/>
  <c r="X144"/>
  <c r="X143" s="1"/>
  <c r="AA144"/>
  <c r="AA143" s="1"/>
  <c r="AB144"/>
  <c r="AB143" s="1"/>
  <c r="P146"/>
  <c r="O146"/>
  <c r="K146"/>
  <c r="J146"/>
  <c r="H141"/>
  <c r="H140" s="1"/>
  <c r="H139" s="1"/>
  <c r="I141"/>
  <c r="I140" s="1"/>
  <c r="I139" s="1"/>
  <c r="M141"/>
  <c r="M140" s="1"/>
  <c r="M139" s="1"/>
  <c r="N141"/>
  <c r="N140" s="1"/>
  <c r="N139" s="1"/>
  <c r="Q141"/>
  <c r="Q140" s="1"/>
  <c r="Q139" s="1"/>
  <c r="R141"/>
  <c r="R140" s="1"/>
  <c r="R139" s="1"/>
  <c r="S141"/>
  <c r="S140" s="1"/>
  <c r="S139" s="1"/>
  <c r="T141"/>
  <c r="T140" s="1"/>
  <c r="T139" s="1"/>
  <c r="U141"/>
  <c r="U140" s="1"/>
  <c r="U139" s="1"/>
  <c r="V141"/>
  <c r="V140" s="1"/>
  <c r="V139" s="1"/>
  <c r="W141"/>
  <c r="W140" s="1"/>
  <c r="W139" s="1"/>
  <c r="X141"/>
  <c r="X140" s="1"/>
  <c r="X139" s="1"/>
  <c r="Y141"/>
  <c r="Y140" s="1"/>
  <c r="Y139" s="1"/>
  <c r="Z141"/>
  <c r="Z140" s="1"/>
  <c r="Z139" s="1"/>
  <c r="AA141"/>
  <c r="AA140" s="1"/>
  <c r="AA139" s="1"/>
  <c r="AB141"/>
  <c r="AB140" s="1"/>
  <c r="AB139" s="1"/>
  <c r="P142"/>
  <c r="P141" s="1"/>
  <c r="P140" s="1"/>
  <c r="P139" s="1"/>
  <c r="O142"/>
  <c r="O141" s="1"/>
  <c r="O140" s="1"/>
  <c r="O139" s="1"/>
  <c r="K142"/>
  <c r="K141" s="1"/>
  <c r="K140" s="1"/>
  <c r="K139" s="1"/>
  <c r="J142"/>
  <c r="J141" s="1"/>
  <c r="J140" s="1"/>
  <c r="J139" s="1"/>
  <c r="H137"/>
  <c r="H136" s="1"/>
  <c r="H135" s="1"/>
  <c r="I137"/>
  <c r="I136" s="1"/>
  <c r="I135" s="1"/>
  <c r="M137"/>
  <c r="M136" s="1"/>
  <c r="M135" s="1"/>
  <c r="N137"/>
  <c r="N136" s="1"/>
  <c r="N135" s="1"/>
  <c r="Q137"/>
  <c r="Q136" s="1"/>
  <c r="Q135" s="1"/>
  <c r="R137"/>
  <c r="R136" s="1"/>
  <c r="R135" s="1"/>
  <c r="S137"/>
  <c r="S136" s="1"/>
  <c r="S135" s="1"/>
  <c r="T137"/>
  <c r="T136" s="1"/>
  <c r="T135" s="1"/>
  <c r="U137"/>
  <c r="U136" s="1"/>
  <c r="U135" s="1"/>
  <c r="V137"/>
  <c r="V136" s="1"/>
  <c r="V135" s="1"/>
  <c r="W137"/>
  <c r="W136" s="1"/>
  <c r="W135" s="1"/>
  <c r="X137"/>
  <c r="X136" s="1"/>
  <c r="X135" s="1"/>
  <c r="Y137"/>
  <c r="Y136" s="1"/>
  <c r="Y135" s="1"/>
  <c r="Z137"/>
  <c r="Z136" s="1"/>
  <c r="Z135" s="1"/>
  <c r="AA137"/>
  <c r="AA136" s="1"/>
  <c r="AA135" s="1"/>
  <c r="AB137"/>
  <c r="AB136" s="1"/>
  <c r="AB135" s="1"/>
  <c r="P138"/>
  <c r="P137" s="1"/>
  <c r="P136" s="1"/>
  <c r="P135" s="1"/>
  <c r="O138"/>
  <c r="O137" s="1"/>
  <c r="O136" s="1"/>
  <c r="O135" s="1"/>
  <c r="K138"/>
  <c r="K137" s="1"/>
  <c r="K136" s="1"/>
  <c r="K135" s="1"/>
  <c r="J138"/>
  <c r="J137" s="1"/>
  <c r="J136" s="1"/>
  <c r="J135" s="1"/>
  <c r="P38"/>
  <c r="P41"/>
  <c r="K41"/>
  <c r="K37" s="1"/>
  <c r="H70"/>
  <c r="H69" s="1"/>
  <c r="I70"/>
  <c r="I69" s="1"/>
  <c r="M70"/>
  <c r="M69" s="1"/>
  <c r="Q70"/>
  <c r="Q69" s="1"/>
  <c r="R70"/>
  <c r="R69" s="1"/>
  <c r="S70"/>
  <c r="S69" s="1"/>
  <c r="T70"/>
  <c r="T69" s="1"/>
  <c r="U70"/>
  <c r="U69" s="1"/>
  <c r="V70"/>
  <c r="V69" s="1"/>
  <c r="W70"/>
  <c r="W69" s="1"/>
  <c r="X70"/>
  <c r="X69" s="1"/>
  <c r="Y70"/>
  <c r="Y69" s="1"/>
  <c r="Z70"/>
  <c r="Z69" s="1"/>
  <c r="AA70"/>
  <c r="AA69" s="1"/>
  <c r="AB70"/>
  <c r="AB69" s="1"/>
  <c r="N73"/>
  <c r="L73" s="1"/>
  <c r="J73"/>
  <c r="J58"/>
  <c r="J55"/>
  <c r="J53"/>
  <c r="J67"/>
  <c r="H66"/>
  <c r="I66"/>
  <c r="M66"/>
  <c r="N66"/>
  <c r="Q66"/>
  <c r="R66"/>
  <c r="T66"/>
  <c r="U66"/>
  <c r="V66"/>
  <c r="X66"/>
  <c r="Y66"/>
  <c r="Z66"/>
  <c r="AA66"/>
  <c r="AB66"/>
  <c r="W66"/>
  <c r="M552"/>
  <c r="N552"/>
  <c r="R552"/>
  <c r="S552"/>
  <c r="T552"/>
  <c r="U552"/>
  <c r="V552"/>
  <c r="W552"/>
  <c r="X552"/>
  <c r="Y552"/>
  <c r="Z552"/>
  <c r="AA552"/>
  <c r="AB552"/>
  <c r="Q552"/>
  <c r="H1364"/>
  <c r="H1363" s="1"/>
  <c r="H1362" s="1"/>
  <c r="I1364"/>
  <c r="I1363" s="1"/>
  <c r="I1362" s="1"/>
  <c r="M1364"/>
  <c r="M1363" s="1"/>
  <c r="M1362" s="1"/>
  <c r="N1364"/>
  <c r="N1363" s="1"/>
  <c r="N1362" s="1"/>
  <c r="Q1364"/>
  <c r="Q1363" s="1"/>
  <c r="Q1362" s="1"/>
  <c r="R1364"/>
  <c r="R1363" s="1"/>
  <c r="R1362" s="1"/>
  <c r="S1364"/>
  <c r="S1363" s="1"/>
  <c r="S1362" s="1"/>
  <c r="T1364"/>
  <c r="T1363" s="1"/>
  <c r="T1362" s="1"/>
  <c r="U1364"/>
  <c r="U1363" s="1"/>
  <c r="U1362" s="1"/>
  <c r="V1364"/>
  <c r="V1363" s="1"/>
  <c r="V1362" s="1"/>
  <c r="W1364"/>
  <c r="W1363" s="1"/>
  <c r="W1362" s="1"/>
  <c r="X1364"/>
  <c r="X1363" s="1"/>
  <c r="X1362" s="1"/>
  <c r="Y1364"/>
  <c r="Y1363" s="1"/>
  <c r="Y1362" s="1"/>
  <c r="Z1364"/>
  <c r="Z1363" s="1"/>
  <c r="Z1362" s="1"/>
  <c r="AA1364"/>
  <c r="AA1363" s="1"/>
  <c r="AA1362" s="1"/>
  <c r="AB1364"/>
  <c r="AB1363" s="1"/>
  <c r="AB1362" s="1"/>
  <c r="P1365"/>
  <c r="P1364" s="1"/>
  <c r="P1363" s="1"/>
  <c r="P1362" s="1"/>
  <c r="O1365"/>
  <c r="K1365"/>
  <c r="K1364" s="1"/>
  <c r="K1363" s="1"/>
  <c r="K1362" s="1"/>
  <c r="J1365"/>
  <c r="J1364" s="1"/>
  <c r="J1363" s="1"/>
  <c r="J1362" s="1"/>
  <c r="H1317"/>
  <c r="H1316" s="1"/>
  <c r="H1315" s="1"/>
  <c r="I1317"/>
  <c r="I1316" s="1"/>
  <c r="I1315" s="1"/>
  <c r="M1317"/>
  <c r="M1316" s="1"/>
  <c r="M1315" s="1"/>
  <c r="N1317"/>
  <c r="N1316" s="1"/>
  <c r="N1315" s="1"/>
  <c r="Q1317"/>
  <c r="Q1316" s="1"/>
  <c r="Q1315" s="1"/>
  <c r="R1317"/>
  <c r="R1316" s="1"/>
  <c r="R1315" s="1"/>
  <c r="S1317"/>
  <c r="S1316" s="1"/>
  <c r="S1315" s="1"/>
  <c r="T1317"/>
  <c r="T1316" s="1"/>
  <c r="T1315" s="1"/>
  <c r="U1317"/>
  <c r="U1316" s="1"/>
  <c r="U1315" s="1"/>
  <c r="V1317"/>
  <c r="V1316" s="1"/>
  <c r="V1315" s="1"/>
  <c r="W1317"/>
  <c r="W1316" s="1"/>
  <c r="W1315" s="1"/>
  <c r="X1317"/>
  <c r="X1316" s="1"/>
  <c r="X1315" s="1"/>
  <c r="Y1317"/>
  <c r="Y1316" s="1"/>
  <c r="Y1315" s="1"/>
  <c r="Z1317"/>
  <c r="Z1316" s="1"/>
  <c r="Z1315" s="1"/>
  <c r="AA1317"/>
  <c r="AA1316" s="1"/>
  <c r="AA1315" s="1"/>
  <c r="AB1317"/>
  <c r="AB1316" s="1"/>
  <c r="AB1315" s="1"/>
  <c r="H1313"/>
  <c r="H1312" s="1"/>
  <c r="H1311" s="1"/>
  <c r="I1313"/>
  <c r="I1312" s="1"/>
  <c r="I1311" s="1"/>
  <c r="M1313"/>
  <c r="M1312" s="1"/>
  <c r="M1311" s="1"/>
  <c r="N1313"/>
  <c r="N1312" s="1"/>
  <c r="N1311" s="1"/>
  <c r="Q1313"/>
  <c r="Q1312" s="1"/>
  <c r="Q1311" s="1"/>
  <c r="R1313"/>
  <c r="R1312" s="1"/>
  <c r="R1311" s="1"/>
  <c r="S1313"/>
  <c r="S1312" s="1"/>
  <c r="S1311" s="1"/>
  <c r="T1313"/>
  <c r="T1312" s="1"/>
  <c r="T1311" s="1"/>
  <c r="U1313"/>
  <c r="U1312" s="1"/>
  <c r="U1311" s="1"/>
  <c r="V1313"/>
  <c r="V1312" s="1"/>
  <c r="V1311" s="1"/>
  <c r="W1313"/>
  <c r="W1312" s="1"/>
  <c r="W1311" s="1"/>
  <c r="X1313"/>
  <c r="X1312" s="1"/>
  <c r="X1311" s="1"/>
  <c r="Y1313"/>
  <c r="Y1312" s="1"/>
  <c r="Y1311" s="1"/>
  <c r="Z1313"/>
  <c r="Z1312" s="1"/>
  <c r="Z1311" s="1"/>
  <c r="AA1313"/>
  <c r="AA1312" s="1"/>
  <c r="AA1311" s="1"/>
  <c r="AB1313"/>
  <c r="AB1312" s="1"/>
  <c r="AB1311" s="1"/>
  <c r="H1309"/>
  <c r="H1308" s="1"/>
  <c r="H1307" s="1"/>
  <c r="I1309"/>
  <c r="I1308" s="1"/>
  <c r="I1307" s="1"/>
  <c r="M1309"/>
  <c r="M1308" s="1"/>
  <c r="M1307" s="1"/>
  <c r="N1309"/>
  <c r="N1308" s="1"/>
  <c r="N1307" s="1"/>
  <c r="Q1309"/>
  <c r="Q1308" s="1"/>
  <c r="Q1307" s="1"/>
  <c r="R1309"/>
  <c r="R1308" s="1"/>
  <c r="R1307" s="1"/>
  <c r="S1309"/>
  <c r="S1308" s="1"/>
  <c r="S1307" s="1"/>
  <c r="T1309"/>
  <c r="T1308" s="1"/>
  <c r="T1307" s="1"/>
  <c r="U1309"/>
  <c r="U1308" s="1"/>
  <c r="U1307" s="1"/>
  <c r="V1309"/>
  <c r="V1308" s="1"/>
  <c r="V1307" s="1"/>
  <c r="W1309"/>
  <c r="W1308" s="1"/>
  <c r="W1307" s="1"/>
  <c r="X1309"/>
  <c r="X1308" s="1"/>
  <c r="X1307" s="1"/>
  <c r="Y1309"/>
  <c r="Y1308" s="1"/>
  <c r="Y1307" s="1"/>
  <c r="Z1309"/>
  <c r="Z1308" s="1"/>
  <c r="Z1307" s="1"/>
  <c r="AA1309"/>
  <c r="AA1308" s="1"/>
  <c r="AA1307" s="1"/>
  <c r="AB1309"/>
  <c r="AB1308" s="1"/>
  <c r="AB1307" s="1"/>
  <c r="P1318"/>
  <c r="P1317" s="1"/>
  <c r="P1316" s="1"/>
  <c r="P1315" s="1"/>
  <c r="O1318"/>
  <c r="K1318"/>
  <c r="K1317" s="1"/>
  <c r="K1316" s="1"/>
  <c r="K1315" s="1"/>
  <c r="J1318"/>
  <c r="J1317" s="1"/>
  <c r="J1316" s="1"/>
  <c r="J1315" s="1"/>
  <c r="P1314"/>
  <c r="P1313" s="1"/>
  <c r="P1312" s="1"/>
  <c r="P1311" s="1"/>
  <c r="O1314"/>
  <c r="K1314"/>
  <c r="K1313" s="1"/>
  <c r="K1312" s="1"/>
  <c r="K1311" s="1"/>
  <c r="J1314"/>
  <c r="P1310"/>
  <c r="P1309" s="1"/>
  <c r="P1308" s="1"/>
  <c r="P1307" s="1"/>
  <c r="O1310"/>
  <c r="K1310"/>
  <c r="K1309" s="1"/>
  <c r="K1308" s="1"/>
  <c r="K1307" s="1"/>
  <c r="J1310"/>
  <c r="J1309" s="1"/>
  <c r="J1308" s="1"/>
  <c r="J1307" s="1"/>
  <c r="Q1218"/>
  <c r="H1255"/>
  <c r="H1254" s="1"/>
  <c r="H1253" s="1"/>
  <c r="I1255"/>
  <c r="I1254" s="1"/>
  <c r="I1253" s="1"/>
  <c r="M1255"/>
  <c r="M1254" s="1"/>
  <c r="M1253" s="1"/>
  <c r="N1255"/>
  <c r="N1254" s="1"/>
  <c r="N1253" s="1"/>
  <c r="Q1255"/>
  <c r="Q1254" s="1"/>
  <c r="Q1253" s="1"/>
  <c r="R1255"/>
  <c r="R1254" s="1"/>
  <c r="R1253" s="1"/>
  <c r="S1255"/>
  <c r="S1254" s="1"/>
  <c r="S1253" s="1"/>
  <c r="T1255"/>
  <c r="T1254" s="1"/>
  <c r="T1253" s="1"/>
  <c r="U1255"/>
  <c r="U1254" s="1"/>
  <c r="U1253" s="1"/>
  <c r="V1255"/>
  <c r="V1254" s="1"/>
  <c r="V1253" s="1"/>
  <c r="W1255"/>
  <c r="W1254" s="1"/>
  <c r="W1253" s="1"/>
  <c r="X1255"/>
  <c r="X1254" s="1"/>
  <c r="X1253" s="1"/>
  <c r="Y1255"/>
  <c r="Y1254" s="1"/>
  <c r="Y1253" s="1"/>
  <c r="Z1255"/>
  <c r="Z1254" s="1"/>
  <c r="Z1253" s="1"/>
  <c r="AA1255"/>
  <c r="AA1254" s="1"/>
  <c r="AA1253" s="1"/>
  <c r="AB1255"/>
  <c r="AB1254" s="1"/>
  <c r="AB1253" s="1"/>
  <c r="H1251"/>
  <c r="H1250" s="1"/>
  <c r="H1249" s="1"/>
  <c r="I1251"/>
  <c r="I1250" s="1"/>
  <c r="I1249" s="1"/>
  <c r="M1251"/>
  <c r="M1250" s="1"/>
  <c r="M1249" s="1"/>
  <c r="N1251"/>
  <c r="N1250" s="1"/>
  <c r="N1249" s="1"/>
  <c r="Q1251"/>
  <c r="Q1250" s="1"/>
  <c r="Q1249" s="1"/>
  <c r="R1251"/>
  <c r="R1250" s="1"/>
  <c r="R1249" s="1"/>
  <c r="S1251"/>
  <c r="S1250" s="1"/>
  <c r="S1249" s="1"/>
  <c r="T1251"/>
  <c r="T1250" s="1"/>
  <c r="T1249" s="1"/>
  <c r="U1251"/>
  <c r="U1250" s="1"/>
  <c r="U1249" s="1"/>
  <c r="V1251"/>
  <c r="V1250" s="1"/>
  <c r="V1249" s="1"/>
  <c r="W1251"/>
  <c r="W1250" s="1"/>
  <c r="W1249" s="1"/>
  <c r="X1251"/>
  <c r="X1250" s="1"/>
  <c r="X1249" s="1"/>
  <c r="Y1251"/>
  <c r="Y1250" s="1"/>
  <c r="Y1249" s="1"/>
  <c r="Z1251"/>
  <c r="Z1250" s="1"/>
  <c r="Z1249" s="1"/>
  <c r="AA1251"/>
  <c r="AA1250" s="1"/>
  <c r="AA1249" s="1"/>
  <c r="AB1251"/>
  <c r="AB1250" s="1"/>
  <c r="AB1249" s="1"/>
  <c r="H1247"/>
  <c r="H1246" s="1"/>
  <c r="I1247"/>
  <c r="I1246" s="1"/>
  <c r="M1247"/>
  <c r="M1246" s="1"/>
  <c r="N1247"/>
  <c r="N1246" s="1"/>
  <c r="Q1247"/>
  <c r="Q1246" s="1"/>
  <c r="R1247"/>
  <c r="R1246" s="1"/>
  <c r="S1247"/>
  <c r="S1246" s="1"/>
  <c r="T1247"/>
  <c r="T1246" s="1"/>
  <c r="U1247"/>
  <c r="U1246" s="1"/>
  <c r="V1247"/>
  <c r="V1246" s="1"/>
  <c r="W1247"/>
  <c r="W1246" s="1"/>
  <c r="X1247"/>
  <c r="X1246" s="1"/>
  <c r="Y1247"/>
  <c r="Y1246" s="1"/>
  <c r="Z1247"/>
  <c r="Z1246" s="1"/>
  <c r="AA1247"/>
  <c r="AA1246" s="1"/>
  <c r="AB1247"/>
  <c r="AB1246" s="1"/>
  <c r="H1244"/>
  <c r="I1244"/>
  <c r="M1244"/>
  <c r="N1244"/>
  <c r="Q1244"/>
  <c r="R1244"/>
  <c r="S1244"/>
  <c r="T1244"/>
  <c r="U1244"/>
  <c r="V1244"/>
  <c r="W1244"/>
  <c r="X1244"/>
  <c r="Y1244"/>
  <c r="Z1244"/>
  <c r="AA1244"/>
  <c r="AB1244"/>
  <c r="H1237"/>
  <c r="H1236" s="1"/>
  <c r="I1237"/>
  <c r="I1236" s="1"/>
  <c r="M1237"/>
  <c r="M1236" s="1"/>
  <c r="N1237"/>
  <c r="N1236" s="1"/>
  <c r="Q1237"/>
  <c r="Q1236" s="1"/>
  <c r="R1237"/>
  <c r="R1236" s="1"/>
  <c r="S1237"/>
  <c r="S1236" s="1"/>
  <c r="T1237"/>
  <c r="T1236" s="1"/>
  <c r="U1237"/>
  <c r="U1236" s="1"/>
  <c r="V1237"/>
  <c r="V1236" s="1"/>
  <c r="W1237"/>
  <c r="W1236" s="1"/>
  <c r="X1237"/>
  <c r="X1236" s="1"/>
  <c r="Y1237"/>
  <c r="Y1236" s="1"/>
  <c r="Z1237"/>
  <c r="Z1236" s="1"/>
  <c r="AA1237"/>
  <c r="AA1236" s="1"/>
  <c r="AB1237"/>
  <c r="AB1236" s="1"/>
  <c r="H1234"/>
  <c r="I1234"/>
  <c r="M1234"/>
  <c r="N1234"/>
  <c r="Q1234"/>
  <c r="R1234"/>
  <c r="S1234"/>
  <c r="T1234"/>
  <c r="U1234"/>
  <c r="V1234"/>
  <c r="W1234"/>
  <c r="X1234"/>
  <c r="Y1234"/>
  <c r="Z1234"/>
  <c r="AA1234"/>
  <c r="AB1234"/>
  <c r="P1233"/>
  <c r="O1233"/>
  <c r="K1233"/>
  <c r="K1232" s="1"/>
  <c r="J1233"/>
  <c r="H1232"/>
  <c r="I1232"/>
  <c r="M1232"/>
  <c r="N1232"/>
  <c r="P1232"/>
  <c r="Q1232"/>
  <c r="R1232"/>
  <c r="S1232"/>
  <c r="T1232"/>
  <c r="U1232"/>
  <c r="V1232"/>
  <c r="W1232"/>
  <c r="X1232"/>
  <c r="Y1232"/>
  <c r="Z1232"/>
  <c r="AA1232"/>
  <c r="AB1232"/>
  <c r="H1229"/>
  <c r="I1229"/>
  <c r="M1229"/>
  <c r="N1229"/>
  <c r="Q1229"/>
  <c r="R1229"/>
  <c r="S1229"/>
  <c r="T1229"/>
  <c r="U1229"/>
  <c r="V1229"/>
  <c r="W1229"/>
  <c r="X1229"/>
  <c r="Y1229"/>
  <c r="Z1229"/>
  <c r="AA1229"/>
  <c r="AB1229"/>
  <c r="H1225"/>
  <c r="H1224" s="1"/>
  <c r="H1223" s="1"/>
  <c r="I1225"/>
  <c r="I1224" s="1"/>
  <c r="I1223" s="1"/>
  <c r="M1225"/>
  <c r="M1224" s="1"/>
  <c r="M1223" s="1"/>
  <c r="N1225"/>
  <c r="N1224" s="1"/>
  <c r="N1223" s="1"/>
  <c r="Q1225"/>
  <c r="Q1224" s="1"/>
  <c r="Q1223" s="1"/>
  <c r="R1225"/>
  <c r="R1224" s="1"/>
  <c r="R1223" s="1"/>
  <c r="S1225"/>
  <c r="S1224" s="1"/>
  <c r="S1223" s="1"/>
  <c r="T1225"/>
  <c r="T1224" s="1"/>
  <c r="T1223" s="1"/>
  <c r="U1225"/>
  <c r="U1224" s="1"/>
  <c r="U1223" s="1"/>
  <c r="V1225"/>
  <c r="V1224" s="1"/>
  <c r="V1223" s="1"/>
  <c r="W1225"/>
  <c r="W1224" s="1"/>
  <c r="W1223" s="1"/>
  <c r="X1225"/>
  <c r="X1224" s="1"/>
  <c r="X1223" s="1"/>
  <c r="Y1225"/>
  <c r="Y1224" s="1"/>
  <c r="Y1223" s="1"/>
  <c r="Z1225"/>
  <c r="Z1224" s="1"/>
  <c r="Z1223" s="1"/>
  <c r="AA1225"/>
  <c r="AA1224" s="1"/>
  <c r="AA1223" s="1"/>
  <c r="AB1225"/>
  <c r="AB1224" s="1"/>
  <c r="AB1223" s="1"/>
  <c r="H1221"/>
  <c r="H1220" s="1"/>
  <c r="I1221"/>
  <c r="I1220" s="1"/>
  <c r="M1221"/>
  <c r="M1220" s="1"/>
  <c r="N1221"/>
  <c r="N1220" s="1"/>
  <c r="Q1221"/>
  <c r="Q1220" s="1"/>
  <c r="R1221"/>
  <c r="R1220" s="1"/>
  <c r="S1221"/>
  <c r="S1220" s="1"/>
  <c r="T1221"/>
  <c r="T1220" s="1"/>
  <c r="U1221"/>
  <c r="U1220" s="1"/>
  <c r="V1221"/>
  <c r="V1220" s="1"/>
  <c r="W1221"/>
  <c r="W1220" s="1"/>
  <c r="X1221"/>
  <c r="X1220" s="1"/>
  <c r="Y1221"/>
  <c r="Y1220" s="1"/>
  <c r="Z1221"/>
  <c r="Z1220" s="1"/>
  <c r="AA1221"/>
  <c r="AA1220" s="1"/>
  <c r="AB1221"/>
  <c r="AB1220" s="1"/>
  <c r="H1218"/>
  <c r="I1218"/>
  <c r="M1218"/>
  <c r="N1218"/>
  <c r="R1218"/>
  <c r="S1218"/>
  <c r="T1218"/>
  <c r="U1218"/>
  <c r="V1218"/>
  <c r="W1218"/>
  <c r="X1218"/>
  <c r="Y1218"/>
  <c r="Z1218"/>
  <c r="AA1218"/>
  <c r="AB1218"/>
  <c r="H1212"/>
  <c r="I1212"/>
  <c r="M1212"/>
  <c r="N1212"/>
  <c r="Q1212"/>
  <c r="R1212"/>
  <c r="S1212"/>
  <c r="S1211" s="1"/>
  <c r="T1212"/>
  <c r="U1212"/>
  <c r="V1212"/>
  <c r="W1212"/>
  <c r="W1211" s="1"/>
  <c r="X1212"/>
  <c r="Y1212"/>
  <c r="Z1212"/>
  <c r="AA1212"/>
  <c r="AA1211" s="1"/>
  <c r="AB1212"/>
  <c r="H1209"/>
  <c r="I1209"/>
  <c r="M1209"/>
  <c r="N1209"/>
  <c r="Q1209"/>
  <c r="R1209"/>
  <c r="S1209"/>
  <c r="T1209"/>
  <c r="U1209"/>
  <c r="V1209"/>
  <c r="W1209"/>
  <c r="X1209"/>
  <c r="Y1209"/>
  <c r="Z1209"/>
  <c r="AA1209"/>
  <c r="AB1209"/>
  <c r="H1207"/>
  <c r="I1207"/>
  <c r="M1207"/>
  <c r="N1207"/>
  <c r="Q1207"/>
  <c r="R1207"/>
  <c r="S1207"/>
  <c r="T1207"/>
  <c r="U1207"/>
  <c r="V1207"/>
  <c r="W1207"/>
  <c r="X1207"/>
  <c r="Y1207"/>
  <c r="Z1207"/>
  <c r="AA1207"/>
  <c r="AB1207"/>
  <c r="H1204"/>
  <c r="H1203" s="1"/>
  <c r="I1204"/>
  <c r="M1204"/>
  <c r="N1204"/>
  <c r="N1203" s="1"/>
  <c r="Q1204"/>
  <c r="R1204"/>
  <c r="R1203" s="1"/>
  <c r="S1204"/>
  <c r="T1204"/>
  <c r="T1203" s="1"/>
  <c r="U1204"/>
  <c r="V1204"/>
  <c r="V1203" s="1"/>
  <c r="W1204"/>
  <c r="X1204"/>
  <c r="X1203" s="1"/>
  <c r="Y1204"/>
  <c r="Z1204"/>
  <c r="Z1203" s="1"/>
  <c r="AA1204"/>
  <c r="AB1204"/>
  <c r="AB1203" s="1"/>
  <c r="I1197"/>
  <c r="I1196" s="1"/>
  <c r="M1197"/>
  <c r="M1196" s="1"/>
  <c r="N1197"/>
  <c r="N1196" s="1"/>
  <c r="Q1197"/>
  <c r="Q1196" s="1"/>
  <c r="R1197"/>
  <c r="R1196" s="1"/>
  <c r="S1197"/>
  <c r="S1196" s="1"/>
  <c r="T1197"/>
  <c r="T1196" s="1"/>
  <c r="U1197"/>
  <c r="U1196" s="1"/>
  <c r="V1197"/>
  <c r="V1196" s="1"/>
  <c r="W1197"/>
  <c r="W1196" s="1"/>
  <c r="X1197"/>
  <c r="X1196" s="1"/>
  <c r="Y1197"/>
  <c r="Y1196" s="1"/>
  <c r="Z1197"/>
  <c r="Z1196" s="1"/>
  <c r="AA1197"/>
  <c r="AA1196" s="1"/>
  <c r="AB1197"/>
  <c r="AB1196" s="1"/>
  <c r="H1194"/>
  <c r="H1193" s="1"/>
  <c r="H1192" s="1"/>
  <c r="I1194"/>
  <c r="I1193" s="1"/>
  <c r="I1192" s="1"/>
  <c r="M1194"/>
  <c r="M1193" s="1"/>
  <c r="M1192" s="1"/>
  <c r="N1194"/>
  <c r="N1193" s="1"/>
  <c r="N1192" s="1"/>
  <c r="Q1194"/>
  <c r="Q1193" s="1"/>
  <c r="Q1192" s="1"/>
  <c r="R1194"/>
  <c r="R1193" s="1"/>
  <c r="R1192" s="1"/>
  <c r="S1194"/>
  <c r="S1193" s="1"/>
  <c r="S1192" s="1"/>
  <c r="T1194"/>
  <c r="T1193" s="1"/>
  <c r="T1192" s="1"/>
  <c r="U1194"/>
  <c r="U1193" s="1"/>
  <c r="U1192" s="1"/>
  <c r="V1194"/>
  <c r="V1193" s="1"/>
  <c r="V1192" s="1"/>
  <c r="W1194"/>
  <c r="W1193" s="1"/>
  <c r="W1192" s="1"/>
  <c r="X1194"/>
  <c r="X1193" s="1"/>
  <c r="X1192" s="1"/>
  <c r="Y1194"/>
  <c r="Y1193" s="1"/>
  <c r="Y1192" s="1"/>
  <c r="Z1194"/>
  <c r="Z1193" s="1"/>
  <c r="Z1192" s="1"/>
  <c r="AA1194"/>
  <c r="AA1193" s="1"/>
  <c r="AA1192" s="1"/>
  <c r="AB1194"/>
  <c r="AB1193" s="1"/>
  <c r="AB1192" s="1"/>
  <c r="H1184"/>
  <c r="H1183" s="1"/>
  <c r="H1182" s="1"/>
  <c r="I1184"/>
  <c r="I1183" s="1"/>
  <c r="I1182" s="1"/>
  <c r="M1184"/>
  <c r="M1183" s="1"/>
  <c r="M1182" s="1"/>
  <c r="N1184"/>
  <c r="N1183" s="1"/>
  <c r="N1182" s="1"/>
  <c r="Q1184"/>
  <c r="Q1183" s="1"/>
  <c r="Q1182" s="1"/>
  <c r="R1184"/>
  <c r="R1183" s="1"/>
  <c r="R1182" s="1"/>
  <c r="S1184"/>
  <c r="S1183" s="1"/>
  <c r="S1182" s="1"/>
  <c r="T1184"/>
  <c r="T1183" s="1"/>
  <c r="T1182" s="1"/>
  <c r="U1184"/>
  <c r="U1183" s="1"/>
  <c r="U1182" s="1"/>
  <c r="V1184"/>
  <c r="V1183" s="1"/>
  <c r="V1182" s="1"/>
  <c r="W1184"/>
  <c r="W1183" s="1"/>
  <c r="W1182" s="1"/>
  <c r="X1184"/>
  <c r="X1183" s="1"/>
  <c r="X1182" s="1"/>
  <c r="Y1184"/>
  <c r="Y1183" s="1"/>
  <c r="Y1182" s="1"/>
  <c r="Z1184"/>
  <c r="Z1183" s="1"/>
  <c r="Z1182" s="1"/>
  <c r="AA1184"/>
  <c r="AA1183" s="1"/>
  <c r="AA1182" s="1"/>
  <c r="AB1184"/>
  <c r="AB1183" s="1"/>
  <c r="AB1182" s="1"/>
  <c r="H1177"/>
  <c r="I1177"/>
  <c r="M1177"/>
  <c r="N1177"/>
  <c r="Q1177"/>
  <c r="R1177"/>
  <c r="S1177"/>
  <c r="T1177"/>
  <c r="U1177"/>
  <c r="V1177"/>
  <c r="W1177"/>
  <c r="X1177"/>
  <c r="Y1177"/>
  <c r="Z1177"/>
  <c r="AA1177"/>
  <c r="AB1177"/>
  <c r="H1175"/>
  <c r="H1172" s="1"/>
  <c r="I1175"/>
  <c r="I1172" s="1"/>
  <c r="M1175"/>
  <c r="M1172" s="1"/>
  <c r="N1175"/>
  <c r="N1172" s="1"/>
  <c r="Q1175"/>
  <c r="Q1172" s="1"/>
  <c r="R1175"/>
  <c r="R1172" s="1"/>
  <c r="S1175"/>
  <c r="S1172" s="1"/>
  <c r="T1175"/>
  <c r="T1172" s="1"/>
  <c r="U1175"/>
  <c r="V1175"/>
  <c r="W1175"/>
  <c r="W1172" s="1"/>
  <c r="X1175"/>
  <c r="X1172" s="1"/>
  <c r="Y1175"/>
  <c r="Y1172" s="1"/>
  <c r="Z1175"/>
  <c r="Z1172" s="1"/>
  <c r="AA1175"/>
  <c r="AA1172" s="1"/>
  <c r="AB1175"/>
  <c r="AB1172" s="1"/>
  <c r="H1170"/>
  <c r="I1170"/>
  <c r="M1170"/>
  <c r="N1170"/>
  <c r="Q1170"/>
  <c r="R1170"/>
  <c r="S1170"/>
  <c r="T1170"/>
  <c r="U1170"/>
  <c r="V1170"/>
  <c r="W1170"/>
  <c r="X1170"/>
  <c r="Y1170"/>
  <c r="Z1170"/>
  <c r="AA1170"/>
  <c r="AB1170"/>
  <c r="H1156"/>
  <c r="I1156"/>
  <c r="M1156"/>
  <c r="N1156"/>
  <c r="N1155" s="1"/>
  <c r="Q1156"/>
  <c r="R1156"/>
  <c r="S1156"/>
  <c r="T1156"/>
  <c r="T1155" s="1"/>
  <c r="U1156"/>
  <c r="V1156"/>
  <c r="V1155" s="1"/>
  <c r="W1156"/>
  <c r="W1155" s="1"/>
  <c r="X1156"/>
  <c r="X1155" s="1"/>
  <c r="Y1156"/>
  <c r="Z1156"/>
  <c r="Z1155" s="1"/>
  <c r="AA1156"/>
  <c r="AB1156"/>
  <c r="AB1155" s="1"/>
  <c r="H1153"/>
  <c r="I1153"/>
  <c r="M1153"/>
  <c r="N1153"/>
  <c r="Q1153"/>
  <c r="R1153"/>
  <c r="S1153"/>
  <c r="T1153"/>
  <c r="U1153"/>
  <c r="V1153"/>
  <c r="W1153"/>
  <c r="X1153"/>
  <c r="Y1153"/>
  <c r="Z1153"/>
  <c r="AA1153"/>
  <c r="AB1153"/>
  <c r="H1151"/>
  <c r="I1151"/>
  <c r="M1151"/>
  <c r="N1151"/>
  <c r="Q1151"/>
  <c r="R1151"/>
  <c r="S1151"/>
  <c r="T1151"/>
  <c r="U1151"/>
  <c r="V1151"/>
  <c r="W1151"/>
  <c r="X1151"/>
  <c r="Y1151"/>
  <c r="Z1151"/>
  <c r="AA1151"/>
  <c r="AB1151"/>
  <c r="H1148"/>
  <c r="H1147" s="1"/>
  <c r="I1148"/>
  <c r="M1148"/>
  <c r="N1148"/>
  <c r="N1147" s="1"/>
  <c r="Q1148"/>
  <c r="R1148"/>
  <c r="R1147" s="1"/>
  <c r="S1148"/>
  <c r="T1148"/>
  <c r="T1147" s="1"/>
  <c r="U1148"/>
  <c r="V1148"/>
  <c r="V1147" s="1"/>
  <c r="W1148"/>
  <c r="X1148"/>
  <c r="X1147" s="1"/>
  <c r="Y1148"/>
  <c r="Z1148"/>
  <c r="Z1147" s="1"/>
  <c r="AA1148"/>
  <c r="AB1148"/>
  <c r="AB1147" s="1"/>
  <c r="H1141"/>
  <c r="H1140" s="1"/>
  <c r="H1139" s="1"/>
  <c r="I1141"/>
  <c r="I1140" s="1"/>
  <c r="I1139" s="1"/>
  <c r="M1141"/>
  <c r="M1140" s="1"/>
  <c r="M1139" s="1"/>
  <c r="N1141"/>
  <c r="N1140" s="1"/>
  <c r="N1139" s="1"/>
  <c r="Q1141"/>
  <c r="Q1140" s="1"/>
  <c r="Q1139" s="1"/>
  <c r="R1141"/>
  <c r="R1140" s="1"/>
  <c r="R1139" s="1"/>
  <c r="S1141"/>
  <c r="S1140" s="1"/>
  <c r="S1139" s="1"/>
  <c r="T1141"/>
  <c r="T1140" s="1"/>
  <c r="T1139" s="1"/>
  <c r="U1141"/>
  <c r="U1140" s="1"/>
  <c r="U1139" s="1"/>
  <c r="V1141"/>
  <c r="V1140" s="1"/>
  <c r="V1139" s="1"/>
  <c r="W1141"/>
  <c r="W1140" s="1"/>
  <c r="W1139" s="1"/>
  <c r="X1141"/>
  <c r="X1140" s="1"/>
  <c r="X1139" s="1"/>
  <c r="Y1141"/>
  <c r="Y1140" s="1"/>
  <c r="Y1139" s="1"/>
  <c r="Z1141"/>
  <c r="Z1140" s="1"/>
  <c r="Z1139" s="1"/>
  <c r="AA1141"/>
  <c r="AA1140" s="1"/>
  <c r="AA1139" s="1"/>
  <c r="AB1141"/>
  <c r="AB1140" s="1"/>
  <c r="AB1139" s="1"/>
  <c r="P1256"/>
  <c r="P1255" s="1"/>
  <c r="P1254" s="1"/>
  <c r="P1253" s="1"/>
  <c r="O1256"/>
  <c r="K1256"/>
  <c r="K1255" s="1"/>
  <c r="K1254" s="1"/>
  <c r="K1253" s="1"/>
  <c r="J1256"/>
  <c r="J1255" s="1"/>
  <c r="J1254" s="1"/>
  <c r="J1253" s="1"/>
  <c r="P1252"/>
  <c r="P1251" s="1"/>
  <c r="P1250" s="1"/>
  <c r="P1249" s="1"/>
  <c r="O1252"/>
  <c r="K1252"/>
  <c r="K1251" s="1"/>
  <c r="K1250" s="1"/>
  <c r="K1249" s="1"/>
  <c r="J1252"/>
  <c r="J1251" s="1"/>
  <c r="J1250" s="1"/>
  <c r="J1249" s="1"/>
  <c r="P1248"/>
  <c r="P1247" s="1"/>
  <c r="P1246" s="1"/>
  <c r="O1248"/>
  <c r="K1248"/>
  <c r="K1247" s="1"/>
  <c r="K1246" s="1"/>
  <c r="J1248"/>
  <c r="P1245"/>
  <c r="P1244" s="1"/>
  <c r="O1245"/>
  <c r="K1245"/>
  <c r="K1244" s="1"/>
  <c r="J1245"/>
  <c r="J1244" s="1"/>
  <c r="P1243"/>
  <c r="O1243"/>
  <c r="K1243"/>
  <c r="J1243"/>
  <c r="P1242"/>
  <c r="O1242"/>
  <c r="K1242"/>
  <c r="J1242"/>
  <c r="P1241"/>
  <c r="O1241"/>
  <c r="K1241"/>
  <c r="J1241"/>
  <c r="P1240"/>
  <c r="O1240"/>
  <c r="K1240"/>
  <c r="J1240"/>
  <c r="P1239"/>
  <c r="O1239"/>
  <c r="K1239"/>
  <c r="J1239"/>
  <c r="P1238"/>
  <c r="P1237" s="1"/>
  <c r="P1236" s="1"/>
  <c r="O1238"/>
  <c r="K1238"/>
  <c r="K1237" s="1"/>
  <c r="K1236" s="1"/>
  <c r="J1238"/>
  <c r="P1235"/>
  <c r="P1234" s="1"/>
  <c r="O1235"/>
  <c r="K1235"/>
  <c r="K1234" s="1"/>
  <c r="J1235"/>
  <c r="P1231"/>
  <c r="O1231"/>
  <c r="K1231"/>
  <c r="J1231"/>
  <c r="P1230"/>
  <c r="P1229" s="1"/>
  <c r="O1230"/>
  <c r="K1230"/>
  <c r="K1229" s="1"/>
  <c r="J1230"/>
  <c r="P1226"/>
  <c r="P1225" s="1"/>
  <c r="P1224" s="1"/>
  <c r="P1223" s="1"/>
  <c r="O1226"/>
  <c r="O1225" s="1"/>
  <c r="O1224" s="1"/>
  <c r="O1223" s="1"/>
  <c r="K1226"/>
  <c r="K1225" s="1"/>
  <c r="K1224" s="1"/>
  <c r="K1223" s="1"/>
  <c r="J1226"/>
  <c r="P1222"/>
  <c r="P1221" s="1"/>
  <c r="P1220" s="1"/>
  <c r="O1222"/>
  <c r="K1222"/>
  <c r="K1221" s="1"/>
  <c r="K1220" s="1"/>
  <c r="J1222"/>
  <c r="J1221" s="1"/>
  <c r="J1220" s="1"/>
  <c r="P1219"/>
  <c r="P1218" s="1"/>
  <c r="O1219"/>
  <c r="O1218" s="1"/>
  <c r="K1219"/>
  <c r="K1218" s="1"/>
  <c r="J1219"/>
  <c r="J1218" s="1"/>
  <c r="P1217"/>
  <c r="O1217"/>
  <c r="K1217"/>
  <c r="J1217"/>
  <c r="P1216"/>
  <c r="O1216"/>
  <c r="K1216"/>
  <c r="J1216"/>
  <c r="P1215"/>
  <c r="O1215"/>
  <c r="K1215"/>
  <c r="J1215"/>
  <c r="P1214"/>
  <c r="O1214"/>
  <c r="K1214"/>
  <c r="J1214"/>
  <c r="P1213"/>
  <c r="P1212" s="1"/>
  <c r="O1213"/>
  <c r="K1213"/>
  <c r="K1212" s="1"/>
  <c r="J1213"/>
  <c r="P1210"/>
  <c r="P1209" s="1"/>
  <c r="O1210"/>
  <c r="K1210"/>
  <c r="K1209" s="1"/>
  <c r="J1210"/>
  <c r="J1209" s="1"/>
  <c r="P1208"/>
  <c r="P1207" s="1"/>
  <c r="O1208"/>
  <c r="K1208"/>
  <c r="K1207" s="1"/>
  <c r="J1208"/>
  <c r="P1206"/>
  <c r="O1206"/>
  <c r="K1206"/>
  <c r="J1206"/>
  <c r="P1205"/>
  <c r="P1204" s="1"/>
  <c r="O1205"/>
  <c r="K1205"/>
  <c r="K1204" s="1"/>
  <c r="J1205"/>
  <c r="P1200"/>
  <c r="O1200"/>
  <c r="K1200"/>
  <c r="J1200"/>
  <c r="P1199"/>
  <c r="P1198" s="1"/>
  <c r="O1199"/>
  <c r="O1198" s="1"/>
  <c r="K1199"/>
  <c r="K1198" s="1"/>
  <c r="J1199"/>
  <c r="J1198" s="1"/>
  <c r="P1195"/>
  <c r="P1194" s="1"/>
  <c r="P1193" s="1"/>
  <c r="P1192" s="1"/>
  <c r="O1195"/>
  <c r="O1194" s="1"/>
  <c r="O1193" s="1"/>
  <c r="O1192" s="1"/>
  <c r="K1195"/>
  <c r="K1194" s="1"/>
  <c r="K1193" s="1"/>
  <c r="K1192" s="1"/>
  <c r="J1195"/>
  <c r="J1194" s="1"/>
  <c r="J1193" s="1"/>
  <c r="J1192" s="1"/>
  <c r="P1185"/>
  <c r="P1184" s="1"/>
  <c r="P1183" s="1"/>
  <c r="P1182" s="1"/>
  <c r="O1185"/>
  <c r="K1185"/>
  <c r="K1184" s="1"/>
  <c r="K1183" s="1"/>
  <c r="K1182" s="1"/>
  <c r="J1185"/>
  <c r="P1178"/>
  <c r="P1177" s="1"/>
  <c r="O1178"/>
  <c r="K1178"/>
  <c r="K1177" s="1"/>
  <c r="J1178"/>
  <c r="J1177" s="1"/>
  <c r="P1176"/>
  <c r="P1175" s="1"/>
  <c r="O1176"/>
  <c r="K1176"/>
  <c r="K1175" s="1"/>
  <c r="J1176"/>
  <c r="P1171"/>
  <c r="P1170" s="1"/>
  <c r="O1171"/>
  <c r="K1171"/>
  <c r="K1170" s="1"/>
  <c r="J1171"/>
  <c r="J1170" s="1"/>
  <c r="P1169"/>
  <c r="O1169"/>
  <c r="K1169"/>
  <c r="J1169"/>
  <c r="P1168"/>
  <c r="O1168"/>
  <c r="K1168"/>
  <c r="J1168"/>
  <c r="P1167"/>
  <c r="O1167"/>
  <c r="K1167"/>
  <c r="J1167"/>
  <c r="P1166"/>
  <c r="O1166"/>
  <c r="K1166"/>
  <c r="J1166"/>
  <c r="P1165"/>
  <c r="O1165"/>
  <c r="K1165"/>
  <c r="J1165"/>
  <c r="O1164"/>
  <c r="J1164"/>
  <c r="P1162"/>
  <c r="O1162"/>
  <c r="K1162"/>
  <c r="J1162"/>
  <c r="P1161"/>
  <c r="O1161"/>
  <c r="K1161"/>
  <c r="J1161"/>
  <c r="P1159"/>
  <c r="O1159"/>
  <c r="K1159"/>
  <c r="J1159"/>
  <c r="P1158"/>
  <c r="O1158"/>
  <c r="K1158"/>
  <c r="J1158"/>
  <c r="P1157"/>
  <c r="O1157"/>
  <c r="K1157"/>
  <c r="J1157"/>
  <c r="P1154"/>
  <c r="P1153" s="1"/>
  <c r="O1154"/>
  <c r="K1154"/>
  <c r="K1153" s="1"/>
  <c r="J1154"/>
  <c r="J1153" s="1"/>
  <c r="P1152"/>
  <c r="P1151" s="1"/>
  <c r="O1152"/>
  <c r="O1151" s="1"/>
  <c r="K1152"/>
  <c r="K1151" s="1"/>
  <c r="J1152"/>
  <c r="P1150"/>
  <c r="O1150"/>
  <c r="K1150"/>
  <c r="J1150"/>
  <c r="P1149"/>
  <c r="P1148" s="1"/>
  <c r="P1147" s="1"/>
  <c r="O1149"/>
  <c r="K1149"/>
  <c r="K1148" s="1"/>
  <c r="J1149"/>
  <c r="J1148" s="1"/>
  <c r="P1142"/>
  <c r="P1141" s="1"/>
  <c r="P1140" s="1"/>
  <c r="P1139" s="1"/>
  <c r="O1142"/>
  <c r="O1141" s="1"/>
  <c r="O1140" s="1"/>
  <c r="O1139" s="1"/>
  <c r="K1142"/>
  <c r="K1141" s="1"/>
  <c r="K1140" s="1"/>
  <c r="K1139" s="1"/>
  <c r="J1142"/>
  <c r="H1031"/>
  <c r="H1030" s="1"/>
  <c r="H1029" s="1"/>
  <c r="I1031"/>
  <c r="I1030" s="1"/>
  <c r="I1029" s="1"/>
  <c r="M1031"/>
  <c r="M1030" s="1"/>
  <c r="M1029" s="1"/>
  <c r="N1031"/>
  <c r="N1030" s="1"/>
  <c r="N1029" s="1"/>
  <c r="Q1031"/>
  <c r="Q1030" s="1"/>
  <c r="Q1029" s="1"/>
  <c r="R1031"/>
  <c r="R1030" s="1"/>
  <c r="R1029" s="1"/>
  <c r="S1031"/>
  <c r="S1030" s="1"/>
  <c r="S1029" s="1"/>
  <c r="T1031"/>
  <c r="T1030" s="1"/>
  <c r="T1029" s="1"/>
  <c r="U1031"/>
  <c r="U1030" s="1"/>
  <c r="U1029" s="1"/>
  <c r="V1031"/>
  <c r="V1030" s="1"/>
  <c r="V1029" s="1"/>
  <c r="W1031"/>
  <c r="W1030" s="1"/>
  <c r="W1029" s="1"/>
  <c r="X1031"/>
  <c r="X1030" s="1"/>
  <c r="X1029" s="1"/>
  <c r="Y1031"/>
  <c r="Y1030" s="1"/>
  <c r="Y1029" s="1"/>
  <c r="Z1031"/>
  <c r="Z1030" s="1"/>
  <c r="Z1029" s="1"/>
  <c r="AA1031"/>
  <c r="AA1030" s="1"/>
  <c r="AA1029" s="1"/>
  <c r="AB1031"/>
  <c r="AB1030" s="1"/>
  <c r="AB1029" s="1"/>
  <c r="P1032"/>
  <c r="P1031" s="1"/>
  <c r="P1030" s="1"/>
  <c r="P1029" s="1"/>
  <c r="O1032"/>
  <c r="O1031" s="1"/>
  <c r="O1030" s="1"/>
  <c r="O1029" s="1"/>
  <c r="K1032"/>
  <c r="K1031" s="1"/>
  <c r="K1030" s="1"/>
  <c r="K1029" s="1"/>
  <c r="J1032"/>
  <c r="J1031" s="1"/>
  <c r="J1030" s="1"/>
  <c r="J1029" s="1"/>
  <c r="H615"/>
  <c r="H614" s="1"/>
  <c r="H613" s="1"/>
  <c r="I615"/>
  <c r="I614" s="1"/>
  <c r="I613" s="1"/>
  <c r="M615"/>
  <c r="M614" s="1"/>
  <c r="M613" s="1"/>
  <c r="N615"/>
  <c r="N614" s="1"/>
  <c r="N613" s="1"/>
  <c r="Q615"/>
  <c r="Q614" s="1"/>
  <c r="Q613" s="1"/>
  <c r="R615"/>
  <c r="R614" s="1"/>
  <c r="R613" s="1"/>
  <c r="S615"/>
  <c r="S614" s="1"/>
  <c r="S613" s="1"/>
  <c r="T615"/>
  <c r="T614" s="1"/>
  <c r="T613" s="1"/>
  <c r="U615"/>
  <c r="U614" s="1"/>
  <c r="U613" s="1"/>
  <c r="V615"/>
  <c r="V614" s="1"/>
  <c r="V613" s="1"/>
  <c r="W615"/>
  <c r="W614" s="1"/>
  <c r="W613" s="1"/>
  <c r="X615"/>
  <c r="X614" s="1"/>
  <c r="X613" s="1"/>
  <c r="Y615"/>
  <c r="Y614" s="1"/>
  <c r="Y613" s="1"/>
  <c r="Z615"/>
  <c r="Z614" s="1"/>
  <c r="Z613" s="1"/>
  <c r="AA615"/>
  <c r="AA614" s="1"/>
  <c r="AA613" s="1"/>
  <c r="AB615"/>
  <c r="AB614" s="1"/>
  <c r="AB613" s="1"/>
  <c r="AB607"/>
  <c r="AB606" s="1"/>
  <c r="AB605" s="1"/>
  <c r="H607"/>
  <c r="H606" s="1"/>
  <c r="H605" s="1"/>
  <c r="I607"/>
  <c r="I606" s="1"/>
  <c r="I605" s="1"/>
  <c r="M607"/>
  <c r="M606" s="1"/>
  <c r="M605" s="1"/>
  <c r="N607"/>
  <c r="N606" s="1"/>
  <c r="N605" s="1"/>
  <c r="Q607"/>
  <c r="Q606" s="1"/>
  <c r="Q605" s="1"/>
  <c r="R607"/>
  <c r="R606" s="1"/>
  <c r="R605" s="1"/>
  <c r="S607"/>
  <c r="S606" s="1"/>
  <c r="S605" s="1"/>
  <c r="T607"/>
  <c r="T606" s="1"/>
  <c r="T605" s="1"/>
  <c r="U607"/>
  <c r="U606" s="1"/>
  <c r="U605" s="1"/>
  <c r="V607"/>
  <c r="V606" s="1"/>
  <c r="V605" s="1"/>
  <c r="W607"/>
  <c r="W606" s="1"/>
  <c r="W605" s="1"/>
  <c r="X607"/>
  <c r="X606" s="1"/>
  <c r="X605" s="1"/>
  <c r="Y607"/>
  <c r="Y606" s="1"/>
  <c r="Y605" s="1"/>
  <c r="Z607"/>
  <c r="Z606" s="1"/>
  <c r="Z605" s="1"/>
  <c r="AA607"/>
  <c r="AA606" s="1"/>
  <c r="AA605" s="1"/>
  <c r="H595"/>
  <c r="H594" s="1"/>
  <c r="H593" s="1"/>
  <c r="I595"/>
  <c r="I594" s="1"/>
  <c r="I593" s="1"/>
  <c r="M595"/>
  <c r="M594" s="1"/>
  <c r="M593" s="1"/>
  <c r="N595"/>
  <c r="N594" s="1"/>
  <c r="N593" s="1"/>
  <c r="Q595"/>
  <c r="Q594" s="1"/>
  <c r="Q593" s="1"/>
  <c r="R595"/>
  <c r="R594" s="1"/>
  <c r="R593" s="1"/>
  <c r="S595"/>
  <c r="S594" s="1"/>
  <c r="S593" s="1"/>
  <c r="T595"/>
  <c r="T594" s="1"/>
  <c r="T593" s="1"/>
  <c r="U595"/>
  <c r="U594" s="1"/>
  <c r="U593" s="1"/>
  <c r="V595"/>
  <c r="V594" s="1"/>
  <c r="V593" s="1"/>
  <c r="W595"/>
  <c r="W594" s="1"/>
  <c r="W593" s="1"/>
  <c r="X595"/>
  <c r="X594" s="1"/>
  <c r="X593" s="1"/>
  <c r="Y595"/>
  <c r="Y594" s="1"/>
  <c r="Y593" s="1"/>
  <c r="Z595"/>
  <c r="Z594" s="1"/>
  <c r="Z593" s="1"/>
  <c r="AA595"/>
  <c r="AA594" s="1"/>
  <c r="AA593" s="1"/>
  <c r="AB595"/>
  <c r="AB594" s="1"/>
  <c r="AB593" s="1"/>
  <c r="H590"/>
  <c r="H589" s="1"/>
  <c r="H588" s="1"/>
  <c r="I590"/>
  <c r="I589" s="1"/>
  <c r="I588" s="1"/>
  <c r="M590"/>
  <c r="M589" s="1"/>
  <c r="M588" s="1"/>
  <c r="N590"/>
  <c r="N589" s="1"/>
  <c r="N588" s="1"/>
  <c r="Q590"/>
  <c r="Q589" s="1"/>
  <c r="Q588" s="1"/>
  <c r="R590"/>
  <c r="R589" s="1"/>
  <c r="R588" s="1"/>
  <c r="S590"/>
  <c r="S589" s="1"/>
  <c r="S588" s="1"/>
  <c r="T590"/>
  <c r="T589" s="1"/>
  <c r="T588" s="1"/>
  <c r="U590"/>
  <c r="U589" s="1"/>
  <c r="U588" s="1"/>
  <c r="V590"/>
  <c r="V589" s="1"/>
  <c r="V588" s="1"/>
  <c r="W590"/>
  <c r="W589" s="1"/>
  <c r="W588" s="1"/>
  <c r="X590"/>
  <c r="X589" s="1"/>
  <c r="X588" s="1"/>
  <c r="Y590"/>
  <c r="Y589" s="1"/>
  <c r="Y588" s="1"/>
  <c r="Z590"/>
  <c r="Z589" s="1"/>
  <c r="Z588" s="1"/>
  <c r="AA590"/>
  <c r="AA589" s="1"/>
  <c r="AA588" s="1"/>
  <c r="AB590"/>
  <c r="AB589" s="1"/>
  <c r="AB588" s="1"/>
  <c r="H577"/>
  <c r="H576" s="1"/>
  <c r="H575" s="1"/>
  <c r="I577"/>
  <c r="I576" s="1"/>
  <c r="I575" s="1"/>
  <c r="M577"/>
  <c r="M576" s="1"/>
  <c r="M575" s="1"/>
  <c r="N577"/>
  <c r="N576" s="1"/>
  <c r="N575" s="1"/>
  <c r="Q577"/>
  <c r="Q576" s="1"/>
  <c r="Q575" s="1"/>
  <c r="R577"/>
  <c r="R576" s="1"/>
  <c r="R575" s="1"/>
  <c r="S577"/>
  <c r="S576" s="1"/>
  <c r="S575" s="1"/>
  <c r="T577"/>
  <c r="T576" s="1"/>
  <c r="T575" s="1"/>
  <c r="U577"/>
  <c r="U576" s="1"/>
  <c r="U575" s="1"/>
  <c r="V577"/>
  <c r="V576" s="1"/>
  <c r="V575" s="1"/>
  <c r="W577"/>
  <c r="W576" s="1"/>
  <c r="W575" s="1"/>
  <c r="X577"/>
  <c r="X576" s="1"/>
  <c r="X575" s="1"/>
  <c r="Y577"/>
  <c r="Y576" s="1"/>
  <c r="Y575" s="1"/>
  <c r="Z577"/>
  <c r="Z576" s="1"/>
  <c r="Z575" s="1"/>
  <c r="AA577"/>
  <c r="AA576" s="1"/>
  <c r="AA575" s="1"/>
  <c r="AB577"/>
  <c r="AB576" s="1"/>
  <c r="AB575" s="1"/>
  <c r="H573"/>
  <c r="H572" s="1"/>
  <c r="I573"/>
  <c r="I572" s="1"/>
  <c r="M573"/>
  <c r="M572" s="1"/>
  <c r="N573"/>
  <c r="N572" s="1"/>
  <c r="Q573"/>
  <c r="Q572" s="1"/>
  <c r="R573"/>
  <c r="R572" s="1"/>
  <c r="S573"/>
  <c r="S572" s="1"/>
  <c r="T573"/>
  <c r="T572" s="1"/>
  <c r="U573"/>
  <c r="U572" s="1"/>
  <c r="V573"/>
  <c r="V572" s="1"/>
  <c r="W573"/>
  <c r="W572" s="1"/>
  <c r="X573"/>
  <c r="X572" s="1"/>
  <c r="Y573"/>
  <c r="Y572" s="1"/>
  <c r="Z573"/>
  <c r="Z572" s="1"/>
  <c r="AA573"/>
  <c r="AA572" s="1"/>
  <c r="AB573"/>
  <c r="AB572" s="1"/>
  <c r="H565"/>
  <c r="H564" s="1"/>
  <c r="H563" s="1"/>
  <c r="I565"/>
  <c r="I564" s="1"/>
  <c r="M565"/>
  <c r="M564" s="1"/>
  <c r="N565"/>
  <c r="N564" s="1"/>
  <c r="N563" s="1"/>
  <c r="Q565"/>
  <c r="Q564" s="1"/>
  <c r="R565"/>
  <c r="R564" s="1"/>
  <c r="R563" s="1"/>
  <c r="S565"/>
  <c r="S564" s="1"/>
  <c r="S563" s="1"/>
  <c r="T565"/>
  <c r="T564" s="1"/>
  <c r="T563" s="1"/>
  <c r="U565"/>
  <c r="U564" s="1"/>
  <c r="V565"/>
  <c r="V564" s="1"/>
  <c r="V563" s="1"/>
  <c r="W565"/>
  <c r="W564" s="1"/>
  <c r="W563" s="1"/>
  <c r="X565"/>
  <c r="X564" s="1"/>
  <c r="X563" s="1"/>
  <c r="Y565"/>
  <c r="Y564" s="1"/>
  <c r="Z565"/>
  <c r="Z564" s="1"/>
  <c r="Z563" s="1"/>
  <c r="AA565"/>
  <c r="AA564" s="1"/>
  <c r="AA563" s="1"/>
  <c r="AB565"/>
  <c r="AB564" s="1"/>
  <c r="AB563" s="1"/>
  <c r="H560"/>
  <c r="H559" s="1"/>
  <c r="H558" s="1"/>
  <c r="I560"/>
  <c r="I559" s="1"/>
  <c r="I558" s="1"/>
  <c r="M560"/>
  <c r="M559" s="1"/>
  <c r="M558" s="1"/>
  <c r="N560"/>
  <c r="N559" s="1"/>
  <c r="N558" s="1"/>
  <c r="Q560"/>
  <c r="Q559" s="1"/>
  <c r="Q558" s="1"/>
  <c r="R560"/>
  <c r="R559" s="1"/>
  <c r="R558" s="1"/>
  <c r="S560"/>
  <c r="S559" s="1"/>
  <c r="S558" s="1"/>
  <c r="T560"/>
  <c r="T559" s="1"/>
  <c r="T558" s="1"/>
  <c r="U560"/>
  <c r="U559" s="1"/>
  <c r="U558" s="1"/>
  <c r="V560"/>
  <c r="V559" s="1"/>
  <c r="V558" s="1"/>
  <c r="W560"/>
  <c r="W559" s="1"/>
  <c r="W558" s="1"/>
  <c r="X560"/>
  <c r="X559" s="1"/>
  <c r="X558" s="1"/>
  <c r="Y560"/>
  <c r="Y559" s="1"/>
  <c r="Y558" s="1"/>
  <c r="Z560"/>
  <c r="Z559" s="1"/>
  <c r="Z558" s="1"/>
  <c r="AA560"/>
  <c r="AA559" s="1"/>
  <c r="AA558" s="1"/>
  <c r="AB560"/>
  <c r="AB559" s="1"/>
  <c r="AB558" s="1"/>
  <c r="H556"/>
  <c r="I556"/>
  <c r="M556"/>
  <c r="N556"/>
  <c r="N551" s="1"/>
  <c r="N550" s="1"/>
  <c r="Q556"/>
  <c r="R556"/>
  <c r="R551" s="1"/>
  <c r="R550" s="1"/>
  <c r="S556"/>
  <c r="T556"/>
  <c r="T551" s="1"/>
  <c r="T550" s="1"/>
  <c r="U556"/>
  <c r="V556"/>
  <c r="V551" s="1"/>
  <c r="V550" s="1"/>
  <c r="W556"/>
  <c r="X556"/>
  <c r="X551" s="1"/>
  <c r="X550" s="1"/>
  <c r="Y556"/>
  <c r="Z556"/>
  <c r="Z551" s="1"/>
  <c r="Z550" s="1"/>
  <c r="AA556"/>
  <c r="AB556"/>
  <c r="AB551" s="1"/>
  <c r="AB550" s="1"/>
  <c r="H551"/>
  <c r="H550" s="1"/>
  <c r="P617"/>
  <c r="O617"/>
  <c r="K617"/>
  <c r="J617"/>
  <c r="P616"/>
  <c r="P615" s="1"/>
  <c r="P614" s="1"/>
  <c r="P613" s="1"/>
  <c r="O616"/>
  <c r="O615" s="1"/>
  <c r="O614" s="1"/>
  <c r="O613" s="1"/>
  <c r="K616"/>
  <c r="K615" s="1"/>
  <c r="K614" s="1"/>
  <c r="K613" s="1"/>
  <c r="J616"/>
  <c r="P609"/>
  <c r="O609"/>
  <c r="K609"/>
  <c r="J609"/>
  <c r="P608"/>
  <c r="P607" s="1"/>
  <c r="P606" s="1"/>
  <c r="P605" s="1"/>
  <c r="O608"/>
  <c r="O607" s="1"/>
  <c r="O606" s="1"/>
  <c r="O605" s="1"/>
  <c r="K608"/>
  <c r="K607" s="1"/>
  <c r="K606" s="1"/>
  <c r="K605" s="1"/>
  <c r="J608"/>
  <c r="J607" s="1"/>
  <c r="J606" s="1"/>
  <c r="J605" s="1"/>
  <c r="P597"/>
  <c r="O597"/>
  <c r="K597"/>
  <c r="J597"/>
  <c r="P596"/>
  <c r="P595" s="1"/>
  <c r="P594" s="1"/>
  <c r="P593" s="1"/>
  <c r="O596"/>
  <c r="O595" s="1"/>
  <c r="O594" s="1"/>
  <c r="O593" s="1"/>
  <c r="K596"/>
  <c r="K595" s="1"/>
  <c r="K594" s="1"/>
  <c r="K593" s="1"/>
  <c r="J596"/>
  <c r="P592"/>
  <c r="O592"/>
  <c r="K592"/>
  <c r="J592"/>
  <c r="P591"/>
  <c r="P590" s="1"/>
  <c r="P589" s="1"/>
  <c r="P588" s="1"/>
  <c r="O591"/>
  <c r="O590" s="1"/>
  <c r="O589" s="1"/>
  <c r="O588" s="1"/>
  <c r="K591"/>
  <c r="K590" s="1"/>
  <c r="K589" s="1"/>
  <c r="K588" s="1"/>
  <c r="J591"/>
  <c r="J590" s="1"/>
  <c r="J589" s="1"/>
  <c r="J588" s="1"/>
  <c r="P578"/>
  <c r="P577" s="1"/>
  <c r="P576" s="1"/>
  <c r="P575" s="1"/>
  <c r="O578"/>
  <c r="K578"/>
  <c r="K577" s="1"/>
  <c r="K576" s="1"/>
  <c r="K575" s="1"/>
  <c r="J578"/>
  <c r="P574"/>
  <c r="P573" s="1"/>
  <c r="P572" s="1"/>
  <c r="O574"/>
  <c r="O573" s="1"/>
  <c r="O572" s="1"/>
  <c r="K574"/>
  <c r="K573" s="1"/>
  <c r="K572" s="1"/>
  <c r="J574"/>
  <c r="P571"/>
  <c r="O571"/>
  <c r="K571"/>
  <c r="J571"/>
  <c r="P570"/>
  <c r="O570"/>
  <c r="K570"/>
  <c r="J570"/>
  <c r="P569"/>
  <c r="O569"/>
  <c r="K569"/>
  <c r="J569"/>
  <c r="P568"/>
  <c r="O568"/>
  <c r="K568"/>
  <c r="J568"/>
  <c r="P567"/>
  <c r="O567"/>
  <c r="K567"/>
  <c r="J567"/>
  <c r="P566"/>
  <c r="P565" s="1"/>
  <c r="P564" s="1"/>
  <c r="P563" s="1"/>
  <c r="O566"/>
  <c r="O565" s="1"/>
  <c r="O564" s="1"/>
  <c r="O563" s="1"/>
  <c r="K566"/>
  <c r="K565" s="1"/>
  <c r="K564" s="1"/>
  <c r="K563" s="1"/>
  <c r="J566"/>
  <c r="J565" s="1"/>
  <c r="J564" s="1"/>
  <c r="P562"/>
  <c r="O562"/>
  <c r="K562"/>
  <c r="J562"/>
  <c r="P561"/>
  <c r="P560" s="1"/>
  <c r="P559" s="1"/>
  <c r="P558" s="1"/>
  <c r="O561"/>
  <c r="O560" s="1"/>
  <c r="O559" s="1"/>
  <c r="O558" s="1"/>
  <c r="K561"/>
  <c r="K560" s="1"/>
  <c r="K559" s="1"/>
  <c r="K558" s="1"/>
  <c r="J561"/>
  <c r="P557"/>
  <c r="P556" s="1"/>
  <c r="O557"/>
  <c r="O556" s="1"/>
  <c r="K557"/>
  <c r="K556" s="1"/>
  <c r="J557"/>
  <c r="J556" s="1"/>
  <c r="P555"/>
  <c r="O555"/>
  <c r="K555"/>
  <c r="J555"/>
  <c r="P554"/>
  <c r="O554"/>
  <c r="K554"/>
  <c r="J554"/>
  <c r="P553"/>
  <c r="O553"/>
  <c r="O552" s="1"/>
  <c r="K553"/>
  <c r="K552" s="1"/>
  <c r="J553"/>
  <c r="J552" s="1"/>
  <c r="H512"/>
  <c r="H511" s="1"/>
  <c r="I512"/>
  <c r="I511" s="1"/>
  <c r="M512"/>
  <c r="M511" s="1"/>
  <c r="N512"/>
  <c r="N511" s="1"/>
  <c r="Q512"/>
  <c r="Q511" s="1"/>
  <c r="R512"/>
  <c r="R511" s="1"/>
  <c r="S512"/>
  <c r="S511" s="1"/>
  <c r="T512"/>
  <c r="T511" s="1"/>
  <c r="U512"/>
  <c r="U511" s="1"/>
  <c r="V512"/>
  <c r="V511" s="1"/>
  <c r="W512"/>
  <c r="W511" s="1"/>
  <c r="X512"/>
  <c r="X511" s="1"/>
  <c r="Y512"/>
  <c r="Y511" s="1"/>
  <c r="Z512"/>
  <c r="Z511" s="1"/>
  <c r="AA512"/>
  <c r="AA511" s="1"/>
  <c r="AB512"/>
  <c r="AB511" s="1"/>
  <c r="H509"/>
  <c r="I509"/>
  <c r="M509"/>
  <c r="N509"/>
  <c r="Q509"/>
  <c r="R509"/>
  <c r="S509"/>
  <c r="T509"/>
  <c r="U509"/>
  <c r="V509"/>
  <c r="W509"/>
  <c r="X509"/>
  <c r="Y509"/>
  <c r="Z509"/>
  <c r="AA509"/>
  <c r="AB509"/>
  <c r="H507"/>
  <c r="I507"/>
  <c r="M507"/>
  <c r="N507"/>
  <c r="Q507"/>
  <c r="R507"/>
  <c r="R506" s="1"/>
  <c r="S507"/>
  <c r="S506" s="1"/>
  <c r="T507"/>
  <c r="T506" s="1"/>
  <c r="U507"/>
  <c r="V507"/>
  <c r="V506" s="1"/>
  <c r="W507"/>
  <c r="X507"/>
  <c r="X506" s="1"/>
  <c r="Y507"/>
  <c r="Z507"/>
  <c r="Z506" s="1"/>
  <c r="AA507"/>
  <c r="AB507"/>
  <c r="AB506" s="1"/>
  <c r="P515"/>
  <c r="O515"/>
  <c r="K515"/>
  <c r="J515"/>
  <c r="P514"/>
  <c r="O514"/>
  <c r="K514"/>
  <c r="J514"/>
  <c r="P513"/>
  <c r="P512" s="1"/>
  <c r="P511" s="1"/>
  <c r="O513"/>
  <c r="K513"/>
  <c r="K512" s="1"/>
  <c r="K511" s="1"/>
  <c r="J513"/>
  <c r="P510"/>
  <c r="P509" s="1"/>
  <c r="O510"/>
  <c r="K510"/>
  <c r="K509" s="1"/>
  <c r="J510"/>
  <c r="P508"/>
  <c r="P507" s="1"/>
  <c r="P506" s="1"/>
  <c r="O508"/>
  <c r="K508"/>
  <c r="K507" s="1"/>
  <c r="K506" s="1"/>
  <c r="K505" s="1"/>
  <c r="J508"/>
  <c r="J507" s="1"/>
  <c r="H498"/>
  <c r="H497" s="1"/>
  <c r="I498"/>
  <c r="I497" s="1"/>
  <c r="M498"/>
  <c r="M497" s="1"/>
  <c r="N498"/>
  <c r="N497" s="1"/>
  <c r="Q498"/>
  <c r="Q497" s="1"/>
  <c r="R498"/>
  <c r="R497" s="1"/>
  <c r="S498"/>
  <c r="S497" s="1"/>
  <c r="T498"/>
  <c r="T497" s="1"/>
  <c r="U498"/>
  <c r="U497" s="1"/>
  <c r="V498"/>
  <c r="V497" s="1"/>
  <c r="W498"/>
  <c r="W497" s="1"/>
  <c r="X498"/>
  <c r="X497" s="1"/>
  <c r="Y498"/>
  <c r="Y497" s="1"/>
  <c r="Z498"/>
  <c r="Z497" s="1"/>
  <c r="AA498"/>
  <c r="AA497" s="1"/>
  <c r="AB498"/>
  <c r="AB497" s="1"/>
  <c r="H491"/>
  <c r="I491"/>
  <c r="M491"/>
  <c r="N491"/>
  <c r="Q491"/>
  <c r="R491"/>
  <c r="S491"/>
  <c r="T491"/>
  <c r="U491"/>
  <c r="V491"/>
  <c r="W491"/>
  <c r="X491"/>
  <c r="Y491"/>
  <c r="Z491"/>
  <c r="AA491"/>
  <c r="AB491"/>
  <c r="H495"/>
  <c r="I495"/>
  <c r="M495"/>
  <c r="N495"/>
  <c r="N490" s="1"/>
  <c r="Q495"/>
  <c r="R495"/>
  <c r="S495"/>
  <c r="T495"/>
  <c r="U495"/>
  <c r="V495"/>
  <c r="W495"/>
  <c r="X495"/>
  <c r="Y495"/>
  <c r="Z495"/>
  <c r="AA495"/>
  <c r="AB495"/>
  <c r="H487"/>
  <c r="H486" s="1"/>
  <c r="H485" s="1"/>
  <c r="I487"/>
  <c r="I486" s="1"/>
  <c r="I485" s="1"/>
  <c r="M487"/>
  <c r="M486" s="1"/>
  <c r="M485" s="1"/>
  <c r="N487"/>
  <c r="N486" s="1"/>
  <c r="N485" s="1"/>
  <c r="Q487"/>
  <c r="Q486" s="1"/>
  <c r="Q485" s="1"/>
  <c r="R487"/>
  <c r="R486" s="1"/>
  <c r="R485" s="1"/>
  <c r="S487"/>
  <c r="S486" s="1"/>
  <c r="S485" s="1"/>
  <c r="T487"/>
  <c r="T486" s="1"/>
  <c r="T485" s="1"/>
  <c r="U487"/>
  <c r="U486" s="1"/>
  <c r="U485" s="1"/>
  <c r="V487"/>
  <c r="V486" s="1"/>
  <c r="V485" s="1"/>
  <c r="W487"/>
  <c r="W486" s="1"/>
  <c r="W485" s="1"/>
  <c r="X487"/>
  <c r="X486" s="1"/>
  <c r="X485" s="1"/>
  <c r="Y487"/>
  <c r="Y486" s="1"/>
  <c r="Y485" s="1"/>
  <c r="Z487"/>
  <c r="Z486" s="1"/>
  <c r="Z485" s="1"/>
  <c r="AA487"/>
  <c r="AA486" s="1"/>
  <c r="AA485" s="1"/>
  <c r="AB487"/>
  <c r="AB486" s="1"/>
  <c r="AB485" s="1"/>
  <c r="H483"/>
  <c r="H482" s="1"/>
  <c r="I483"/>
  <c r="I482" s="1"/>
  <c r="M483"/>
  <c r="M482" s="1"/>
  <c r="N483"/>
  <c r="N482" s="1"/>
  <c r="R483"/>
  <c r="R482" s="1"/>
  <c r="S483"/>
  <c r="S482" s="1"/>
  <c r="T483"/>
  <c r="T482" s="1"/>
  <c r="U483"/>
  <c r="U482" s="1"/>
  <c r="V483"/>
  <c r="V482" s="1"/>
  <c r="W483"/>
  <c r="W482" s="1"/>
  <c r="X483"/>
  <c r="X482" s="1"/>
  <c r="Y483"/>
  <c r="Y482" s="1"/>
  <c r="Z483"/>
  <c r="Z482" s="1"/>
  <c r="AA483"/>
  <c r="AA482" s="1"/>
  <c r="AB483"/>
  <c r="AB482" s="1"/>
  <c r="H480"/>
  <c r="H479" s="1"/>
  <c r="I480"/>
  <c r="I479" s="1"/>
  <c r="M480"/>
  <c r="M479" s="1"/>
  <c r="N480"/>
  <c r="N479" s="1"/>
  <c r="Q480"/>
  <c r="Q479" s="1"/>
  <c r="R480"/>
  <c r="R479" s="1"/>
  <c r="R478" s="1"/>
  <c r="S480"/>
  <c r="S479" s="1"/>
  <c r="S478" s="1"/>
  <c r="T480"/>
  <c r="T479" s="1"/>
  <c r="T478" s="1"/>
  <c r="U480"/>
  <c r="U479" s="1"/>
  <c r="U478" s="1"/>
  <c r="V480"/>
  <c r="V479" s="1"/>
  <c r="V478" s="1"/>
  <c r="W480"/>
  <c r="W479" s="1"/>
  <c r="W478" s="1"/>
  <c r="X480"/>
  <c r="X479" s="1"/>
  <c r="X478" s="1"/>
  <c r="Y480"/>
  <c r="Y479" s="1"/>
  <c r="Y478" s="1"/>
  <c r="Z480"/>
  <c r="Z479" s="1"/>
  <c r="Z478" s="1"/>
  <c r="AA480"/>
  <c r="AA479" s="1"/>
  <c r="AA478" s="1"/>
  <c r="AB480"/>
  <c r="AB479" s="1"/>
  <c r="AB478" s="1"/>
  <c r="H476"/>
  <c r="H475" s="1"/>
  <c r="H474" s="1"/>
  <c r="I476"/>
  <c r="I475" s="1"/>
  <c r="I474" s="1"/>
  <c r="M476"/>
  <c r="M475" s="1"/>
  <c r="M474" s="1"/>
  <c r="N476"/>
  <c r="N475" s="1"/>
  <c r="N474" s="1"/>
  <c r="Q476"/>
  <c r="Q475" s="1"/>
  <c r="Q474" s="1"/>
  <c r="R476"/>
  <c r="R475" s="1"/>
  <c r="R474" s="1"/>
  <c r="S476"/>
  <c r="S475" s="1"/>
  <c r="S474" s="1"/>
  <c r="T476"/>
  <c r="T475" s="1"/>
  <c r="T474" s="1"/>
  <c r="U476"/>
  <c r="U475" s="1"/>
  <c r="U474" s="1"/>
  <c r="V476"/>
  <c r="V475" s="1"/>
  <c r="V474" s="1"/>
  <c r="W476"/>
  <c r="W475" s="1"/>
  <c r="W474" s="1"/>
  <c r="X476"/>
  <c r="X475" s="1"/>
  <c r="X474" s="1"/>
  <c r="Y476"/>
  <c r="Y475" s="1"/>
  <c r="Y474" s="1"/>
  <c r="Z476"/>
  <c r="Z475" s="1"/>
  <c r="Z474" s="1"/>
  <c r="AA476"/>
  <c r="AA475" s="1"/>
  <c r="AA474" s="1"/>
  <c r="AB476"/>
  <c r="AB475" s="1"/>
  <c r="AB474" s="1"/>
  <c r="P500"/>
  <c r="O500"/>
  <c r="K500"/>
  <c r="J500"/>
  <c r="P499"/>
  <c r="P498" s="1"/>
  <c r="P497" s="1"/>
  <c r="O499"/>
  <c r="K499"/>
  <c r="K498" s="1"/>
  <c r="K497" s="1"/>
  <c r="J499"/>
  <c r="P496"/>
  <c r="P495" s="1"/>
  <c r="O496"/>
  <c r="K496"/>
  <c r="K495" s="1"/>
  <c r="J496"/>
  <c r="J495" s="1"/>
  <c r="P494"/>
  <c r="O494"/>
  <c r="K494"/>
  <c r="J494"/>
  <c r="P493"/>
  <c r="O493"/>
  <c r="K493"/>
  <c r="J493"/>
  <c r="P492"/>
  <c r="P491" s="1"/>
  <c r="P490" s="1"/>
  <c r="O492"/>
  <c r="K492"/>
  <c r="K491" s="1"/>
  <c r="J492"/>
  <c r="P488"/>
  <c r="P487" s="1"/>
  <c r="P486" s="1"/>
  <c r="P485" s="1"/>
  <c r="O488"/>
  <c r="K488"/>
  <c r="K487" s="1"/>
  <c r="K486" s="1"/>
  <c r="K485" s="1"/>
  <c r="J488"/>
  <c r="J487" s="1"/>
  <c r="J486" s="1"/>
  <c r="J485" s="1"/>
  <c r="P484"/>
  <c r="P483" s="1"/>
  <c r="P482" s="1"/>
  <c r="O484"/>
  <c r="O483" s="1"/>
  <c r="O482" s="1"/>
  <c r="K484"/>
  <c r="K483" s="1"/>
  <c r="K482" s="1"/>
  <c r="P481"/>
  <c r="P480" s="1"/>
  <c r="P479" s="1"/>
  <c r="O481"/>
  <c r="K481"/>
  <c r="K480" s="1"/>
  <c r="K479" s="1"/>
  <c r="J481"/>
  <c r="J480" s="1"/>
  <c r="J479" s="1"/>
  <c r="P477"/>
  <c r="P476" s="1"/>
  <c r="P475" s="1"/>
  <c r="P474" s="1"/>
  <c r="O477"/>
  <c r="K477"/>
  <c r="K476" s="1"/>
  <c r="K475" s="1"/>
  <c r="K474" s="1"/>
  <c r="J477"/>
  <c r="J476" s="1"/>
  <c r="J475" s="1"/>
  <c r="J474" s="1"/>
  <c r="H472"/>
  <c r="H471" s="1"/>
  <c r="I472"/>
  <c r="I471" s="1"/>
  <c r="M472"/>
  <c r="M471" s="1"/>
  <c r="N472"/>
  <c r="N471" s="1"/>
  <c r="Q472"/>
  <c r="Q471" s="1"/>
  <c r="R472"/>
  <c r="R471" s="1"/>
  <c r="S472"/>
  <c r="S471" s="1"/>
  <c r="T472"/>
  <c r="T471" s="1"/>
  <c r="U472"/>
  <c r="U471" s="1"/>
  <c r="V472"/>
  <c r="V471" s="1"/>
  <c r="W472"/>
  <c r="W471" s="1"/>
  <c r="X472"/>
  <c r="X471" s="1"/>
  <c r="Y472"/>
  <c r="Y471" s="1"/>
  <c r="Z472"/>
  <c r="Z471" s="1"/>
  <c r="AA472"/>
  <c r="AA471" s="1"/>
  <c r="AB472"/>
  <c r="AB471" s="1"/>
  <c r="P473"/>
  <c r="P472" s="1"/>
  <c r="P471" s="1"/>
  <c r="O473"/>
  <c r="K473"/>
  <c r="K472" s="1"/>
  <c r="K471" s="1"/>
  <c r="J473"/>
  <c r="J472" s="1"/>
  <c r="J471" s="1"/>
  <c r="H469"/>
  <c r="H468" s="1"/>
  <c r="I469"/>
  <c r="I468" s="1"/>
  <c r="M469"/>
  <c r="M468" s="1"/>
  <c r="N469"/>
  <c r="N468" s="1"/>
  <c r="N467" s="1"/>
  <c r="Q469"/>
  <c r="Q468" s="1"/>
  <c r="R469"/>
  <c r="R468" s="1"/>
  <c r="S469"/>
  <c r="S468" s="1"/>
  <c r="T469"/>
  <c r="T468" s="1"/>
  <c r="U469"/>
  <c r="U468" s="1"/>
  <c r="V469"/>
  <c r="V468" s="1"/>
  <c r="W469"/>
  <c r="W468" s="1"/>
  <c r="X469"/>
  <c r="X468" s="1"/>
  <c r="Y469"/>
  <c r="Y468" s="1"/>
  <c r="Z469"/>
  <c r="Z468" s="1"/>
  <c r="AA469"/>
  <c r="AA468" s="1"/>
  <c r="AB469"/>
  <c r="AB468" s="1"/>
  <c r="P470"/>
  <c r="P469" s="1"/>
  <c r="P468" s="1"/>
  <c r="O470"/>
  <c r="O469" s="1"/>
  <c r="O468" s="1"/>
  <c r="K470"/>
  <c r="K469" s="1"/>
  <c r="K468" s="1"/>
  <c r="J470"/>
  <c r="H415"/>
  <c r="H414" s="1"/>
  <c r="H413" s="1"/>
  <c r="I415"/>
  <c r="I414" s="1"/>
  <c r="I413" s="1"/>
  <c r="M415"/>
  <c r="M414" s="1"/>
  <c r="M413" s="1"/>
  <c r="N415"/>
  <c r="N414" s="1"/>
  <c r="N413" s="1"/>
  <c r="Q415"/>
  <c r="Q414" s="1"/>
  <c r="Q413" s="1"/>
  <c r="R415"/>
  <c r="R414" s="1"/>
  <c r="R413" s="1"/>
  <c r="S415"/>
  <c r="S414" s="1"/>
  <c r="S413" s="1"/>
  <c r="T415"/>
  <c r="T414" s="1"/>
  <c r="T413" s="1"/>
  <c r="U415"/>
  <c r="U414" s="1"/>
  <c r="U413" s="1"/>
  <c r="V415"/>
  <c r="V414" s="1"/>
  <c r="V413" s="1"/>
  <c r="W415"/>
  <c r="W414" s="1"/>
  <c r="W413" s="1"/>
  <c r="X415"/>
  <c r="X414" s="1"/>
  <c r="X413" s="1"/>
  <c r="Y415"/>
  <c r="Y414" s="1"/>
  <c r="Y413" s="1"/>
  <c r="Z415"/>
  <c r="Z414" s="1"/>
  <c r="Z413" s="1"/>
  <c r="AA415"/>
  <c r="AA414" s="1"/>
  <c r="AA413" s="1"/>
  <c r="AB415"/>
  <c r="AB414" s="1"/>
  <c r="AB413" s="1"/>
  <c r="H411"/>
  <c r="H410" s="1"/>
  <c r="H409" s="1"/>
  <c r="I411"/>
  <c r="I410" s="1"/>
  <c r="I409" s="1"/>
  <c r="M411"/>
  <c r="M410" s="1"/>
  <c r="M409" s="1"/>
  <c r="N411"/>
  <c r="N410" s="1"/>
  <c r="N409" s="1"/>
  <c r="Q411"/>
  <c r="Q410" s="1"/>
  <c r="Q409" s="1"/>
  <c r="R411"/>
  <c r="R410" s="1"/>
  <c r="R409" s="1"/>
  <c r="S411"/>
  <c r="S410" s="1"/>
  <c r="S409" s="1"/>
  <c r="T411"/>
  <c r="T410" s="1"/>
  <c r="T409" s="1"/>
  <c r="U411"/>
  <c r="U410" s="1"/>
  <c r="U409" s="1"/>
  <c r="V411"/>
  <c r="V410" s="1"/>
  <c r="V409" s="1"/>
  <c r="W411"/>
  <c r="W410" s="1"/>
  <c r="W409" s="1"/>
  <c r="X411"/>
  <c r="X410" s="1"/>
  <c r="X409" s="1"/>
  <c r="Y411"/>
  <c r="Y410" s="1"/>
  <c r="Y409" s="1"/>
  <c r="Z411"/>
  <c r="Z410" s="1"/>
  <c r="Z409" s="1"/>
  <c r="AA411"/>
  <c r="AA410" s="1"/>
  <c r="AA409" s="1"/>
  <c r="AB411"/>
  <c r="AB410" s="1"/>
  <c r="AB409" s="1"/>
  <c r="P417"/>
  <c r="O417"/>
  <c r="K417"/>
  <c r="J417"/>
  <c r="P416"/>
  <c r="P415" s="1"/>
  <c r="P414" s="1"/>
  <c r="P413" s="1"/>
  <c r="O416"/>
  <c r="K416"/>
  <c r="K415" s="1"/>
  <c r="K414" s="1"/>
  <c r="K413" s="1"/>
  <c r="J416"/>
  <c r="P412"/>
  <c r="P411" s="1"/>
  <c r="P410" s="1"/>
  <c r="P409" s="1"/>
  <c r="O412"/>
  <c r="O411" s="1"/>
  <c r="O410" s="1"/>
  <c r="O409" s="1"/>
  <c r="K412"/>
  <c r="K411" s="1"/>
  <c r="K410" s="1"/>
  <c r="K409" s="1"/>
  <c r="J412"/>
  <c r="Q403"/>
  <c r="Q402" s="1"/>
  <c r="Q401" s="1"/>
  <c r="H407"/>
  <c r="H406" s="1"/>
  <c r="H405" s="1"/>
  <c r="I407"/>
  <c r="I406" s="1"/>
  <c r="I405" s="1"/>
  <c r="M407"/>
  <c r="M406" s="1"/>
  <c r="M405" s="1"/>
  <c r="N407"/>
  <c r="N406" s="1"/>
  <c r="N405" s="1"/>
  <c r="Q407"/>
  <c r="Q406" s="1"/>
  <c r="Q405" s="1"/>
  <c r="R407"/>
  <c r="R406" s="1"/>
  <c r="R405" s="1"/>
  <c r="S407"/>
  <c r="S406" s="1"/>
  <c r="S405" s="1"/>
  <c r="T407"/>
  <c r="T406" s="1"/>
  <c r="T405" s="1"/>
  <c r="U407"/>
  <c r="U406" s="1"/>
  <c r="U405" s="1"/>
  <c r="V407"/>
  <c r="V406" s="1"/>
  <c r="V405" s="1"/>
  <c r="W407"/>
  <c r="W406" s="1"/>
  <c r="W405" s="1"/>
  <c r="X407"/>
  <c r="X406" s="1"/>
  <c r="X405" s="1"/>
  <c r="Y407"/>
  <c r="Y406" s="1"/>
  <c r="Y405" s="1"/>
  <c r="Z407"/>
  <c r="Z406" s="1"/>
  <c r="Z405" s="1"/>
  <c r="AA407"/>
  <c r="AA406" s="1"/>
  <c r="AA405" s="1"/>
  <c r="AB407"/>
  <c r="AB406" s="1"/>
  <c r="AB405" s="1"/>
  <c r="H403"/>
  <c r="H402" s="1"/>
  <c r="H401" s="1"/>
  <c r="I403"/>
  <c r="I402" s="1"/>
  <c r="I401" s="1"/>
  <c r="M403"/>
  <c r="M402" s="1"/>
  <c r="M401" s="1"/>
  <c r="N403"/>
  <c r="N402" s="1"/>
  <c r="N401" s="1"/>
  <c r="R403"/>
  <c r="R402" s="1"/>
  <c r="R401" s="1"/>
  <c r="S403"/>
  <c r="S402" s="1"/>
  <c r="S401" s="1"/>
  <c r="T403"/>
  <c r="T402" s="1"/>
  <c r="T401" s="1"/>
  <c r="U403"/>
  <c r="U402" s="1"/>
  <c r="U401" s="1"/>
  <c r="V403"/>
  <c r="V402" s="1"/>
  <c r="V401" s="1"/>
  <c r="W403"/>
  <c r="W402" s="1"/>
  <c r="W401" s="1"/>
  <c r="X403"/>
  <c r="X402" s="1"/>
  <c r="X401" s="1"/>
  <c r="Y403"/>
  <c r="Y402" s="1"/>
  <c r="Y401" s="1"/>
  <c r="Z403"/>
  <c r="Z402" s="1"/>
  <c r="Z401" s="1"/>
  <c r="AA403"/>
  <c r="AA402" s="1"/>
  <c r="AA401" s="1"/>
  <c r="AB403"/>
  <c r="AB402" s="1"/>
  <c r="AB401" s="1"/>
  <c r="P408"/>
  <c r="P407" s="1"/>
  <c r="P406" s="1"/>
  <c r="P405" s="1"/>
  <c r="O408"/>
  <c r="K408"/>
  <c r="K407" s="1"/>
  <c r="K406" s="1"/>
  <c r="K405" s="1"/>
  <c r="J408"/>
  <c r="P404"/>
  <c r="P403" s="1"/>
  <c r="P402" s="1"/>
  <c r="P401" s="1"/>
  <c r="O404"/>
  <c r="O403" s="1"/>
  <c r="O402" s="1"/>
  <c r="O401" s="1"/>
  <c r="K404"/>
  <c r="K403" s="1"/>
  <c r="K402" s="1"/>
  <c r="K401" s="1"/>
  <c r="J404"/>
  <c r="H365"/>
  <c r="H364" s="1"/>
  <c r="H363" s="1"/>
  <c r="I365"/>
  <c r="I364" s="1"/>
  <c r="I363" s="1"/>
  <c r="M365"/>
  <c r="M364" s="1"/>
  <c r="M363" s="1"/>
  <c r="N365"/>
  <c r="N364" s="1"/>
  <c r="N363" s="1"/>
  <c r="Q365"/>
  <c r="Q364" s="1"/>
  <c r="Q363" s="1"/>
  <c r="R365"/>
  <c r="R364" s="1"/>
  <c r="R363" s="1"/>
  <c r="S365"/>
  <c r="S364" s="1"/>
  <c r="S363" s="1"/>
  <c r="T365"/>
  <c r="T364" s="1"/>
  <c r="T363" s="1"/>
  <c r="U365"/>
  <c r="U364" s="1"/>
  <c r="U363" s="1"/>
  <c r="V365"/>
  <c r="V364" s="1"/>
  <c r="V363" s="1"/>
  <c r="W365"/>
  <c r="W364" s="1"/>
  <c r="W363" s="1"/>
  <c r="X365"/>
  <c r="X364" s="1"/>
  <c r="X363" s="1"/>
  <c r="Y365"/>
  <c r="Y364" s="1"/>
  <c r="Y363" s="1"/>
  <c r="Z365"/>
  <c r="Z364" s="1"/>
  <c r="Z363" s="1"/>
  <c r="AA365"/>
  <c r="AA364" s="1"/>
  <c r="AA363" s="1"/>
  <c r="AB365"/>
  <c r="AB364" s="1"/>
  <c r="AB363" s="1"/>
  <c r="P366"/>
  <c r="P365" s="1"/>
  <c r="P364" s="1"/>
  <c r="P363" s="1"/>
  <c r="O366"/>
  <c r="K366"/>
  <c r="K365" s="1"/>
  <c r="K364" s="1"/>
  <c r="K363" s="1"/>
  <c r="J366"/>
  <c r="H361"/>
  <c r="H360" s="1"/>
  <c r="H359" s="1"/>
  <c r="I361"/>
  <c r="I360" s="1"/>
  <c r="I359" s="1"/>
  <c r="M361"/>
  <c r="M360" s="1"/>
  <c r="M359" s="1"/>
  <c r="N361"/>
  <c r="N360" s="1"/>
  <c r="N359" s="1"/>
  <c r="Q361"/>
  <c r="Q360" s="1"/>
  <c r="Q359" s="1"/>
  <c r="R361"/>
  <c r="R360" s="1"/>
  <c r="R359" s="1"/>
  <c r="S361"/>
  <c r="S360" s="1"/>
  <c r="S359" s="1"/>
  <c r="T361"/>
  <c r="T360" s="1"/>
  <c r="T359" s="1"/>
  <c r="U361"/>
  <c r="U360" s="1"/>
  <c r="U359" s="1"/>
  <c r="V361"/>
  <c r="V360" s="1"/>
  <c r="V359" s="1"/>
  <c r="W361"/>
  <c r="W360" s="1"/>
  <c r="W359" s="1"/>
  <c r="X361"/>
  <c r="X360" s="1"/>
  <c r="X359" s="1"/>
  <c r="Y361"/>
  <c r="Y360" s="1"/>
  <c r="Y359" s="1"/>
  <c r="Z361"/>
  <c r="Z360" s="1"/>
  <c r="Z359" s="1"/>
  <c r="AA361"/>
  <c r="AA360" s="1"/>
  <c r="AA359" s="1"/>
  <c r="AB361"/>
  <c r="AB360" s="1"/>
  <c r="AB359" s="1"/>
  <c r="P362"/>
  <c r="P361" s="1"/>
  <c r="P360" s="1"/>
  <c r="P359" s="1"/>
  <c r="O362"/>
  <c r="K362"/>
  <c r="K361" s="1"/>
  <c r="K360" s="1"/>
  <c r="K359" s="1"/>
  <c r="J362"/>
  <c r="J361" s="1"/>
  <c r="J360" s="1"/>
  <c r="J359" s="1"/>
  <c r="H357"/>
  <c r="H356" s="1"/>
  <c r="H355" s="1"/>
  <c r="I357"/>
  <c r="I356" s="1"/>
  <c r="I355" s="1"/>
  <c r="M357"/>
  <c r="M356" s="1"/>
  <c r="M355" s="1"/>
  <c r="N357"/>
  <c r="N356" s="1"/>
  <c r="N355" s="1"/>
  <c r="Q357"/>
  <c r="Q356" s="1"/>
  <c r="Q355" s="1"/>
  <c r="R357"/>
  <c r="R356" s="1"/>
  <c r="R355" s="1"/>
  <c r="S357"/>
  <c r="S356" s="1"/>
  <c r="S355" s="1"/>
  <c r="T357"/>
  <c r="T356" s="1"/>
  <c r="T355" s="1"/>
  <c r="U357"/>
  <c r="U356" s="1"/>
  <c r="U355" s="1"/>
  <c r="V357"/>
  <c r="V356" s="1"/>
  <c r="V355" s="1"/>
  <c r="W357"/>
  <c r="W356" s="1"/>
  <c r="W355" s="1"/>
  <c r="X357"/>
  <c r="X356" s="1"/>
  <c r="X355" s="1"/>
  <c r="Y357"/>
  <c r="Y356" s="1"/>
  <c r="Y355" s="1"/>
  <c r="Z357"/>
  <c r="Z356" s="1"/>
  <c r="Z355" s="1"/>
  <c r="AA357"/>
  <c r="AA356" s="1"/>
  <c r="AA355" s="1"/>
  <c r="AB357"/>
  <c r="AB356" s="1"/>
  <c r="AB355" s="1"/>
  <c r="P358"/>
  <c r="P357" s="1"/>
  <c r="P356" s="1"/>
  <c r="P355" s="1"/>
  <c r="O358"/>
  <c r="K358"/>
  <c r="K357" s="1"/>
  <c r="K356" s="1"/>
  <c r="K355" s="1"/>
  <c r="J358"/>
  <c r="J357" s="1"/>
  <c r="J356" s="1"/>
  <c r="J355" s="1"/>
  <c r="O331"/>
  <c r="H318"/>
  <c r="H317" s="1"/>
  <c r="H316" s="1"/>
  <c r="I318"/>
  <c r="I317" s="1"/>
  <c r="I316" s="1"/>
  <c r="M318"/>
  <c r="M317" s="1"/>
  <c r="M316" s="1"/>
  <c r="N318"/>
  <c r="N317" s="1"/>
  <c r="N316" s="1"/>
  <c r="Q318"/>
  <c r="Q317" s="1"/>
  <c r="Q316" s="1"/>
  <c r="R318"/>
  <c r="R317" s="1"/>
  <c r="R316" s="1"/>
  <c r="S318"/>
  <c r="S317" s="1"/>
  <c r="S316" s="1"/>
  <c r="T318"/>
  <c r="T317" s="1"/>
  <c r="T316" s="1"/>
  <c r="U318"/>
  <c r="U317" s="1"/>
  <c r="U316" s="1"/>
  <c r="V318"/>
  <c r="V317" s="1"/>
  <c r="V316" s="1"/>
  <c r="W318"/>
  <c r="W317" s="1"/>
  <c r="W316" s="1"/>
  <c r="X318"/>
  <c r="X317" s="1"/>
  <c r="X316" s="1"/>
  <c r="Y318"/>
  <c r="Y317" s="1"/>
  <c r="Y316" s="1"/>
  <c r="Z318"/>
  <c r="Z317" s="1"/>
  <c r="Z316" s="1"/>
  <c r="AA318"/>
  <c r="AA317" s="1"/>
  <c r="AA316" s="1"/>
  <c r="AB318"/>
  <c r="AB317" s="1"/>
  <c r="AB316" s="1"/>
  <c r="H329"/>
  <c r="H328" s="1"/>
  <c r="H327" s="1"/>
  <c r="I329"/>
  <c r="I328" s="1"/>
  <c r="I327" s="1"/>
  <c r="M329"/>
  <c r="M328" s="1"/>
  <c r="M327" s="1"/>
  <c r="N329"/>
  <c r="N328" s="1"/>
  <c r="N327" s="1"/>
  <c r="Q329"/>
  <c r="Q328" s="1"/>
  <c r="Q327" s="1"/>
  <c r="R329"/>
  <c r="R328" s="1"/>
  <c r="R327" s="1"/>
  <c r="S329"/>
  <c r="S328" s="1"/>
  <c r="S327" s="1"/>
  <c r="T329"/>
  <c r="T328" s="1"/>
  <c r="T327" s="1"/>
  <c r="U329"/>
  <c r="U328" s="1"/>
  <c r="U327" s="1"/>
  <c r="V329"/>
  <c r="V328" s="1"/>
  <c r="V327" s="1"/>
  <c r="W329"/>
  <c r="W328" s="1"/>
  <c r="W327" s="1"/>
  <c r="X329"/>
  <c r="X328" s="1"/>
  <c r="X327" s="1"/>
  <c r="Y329"/>
  <c r="Y328" s="1"/>
  <c r="Y327" s="1"/>
  <c r="Z329"/>
  <c r="Z328" s="1"/>
  <c r="Z327" s="1"/>
  <c r="AA329"/>
  <c r="AA328" s="1"/>
  <c r="AA327" s="1"/>
  <c r="AB329"/>
  <c r="AB328" s="1"/>
  <c r="AB327" s="1"/>
  <c r="P331"/>
  <c r="K331"/>
  <c r="J331"/>
  <c r="P330"/>
  <c r="O330"/>
  <c r="K330"/>
  <c r="K329" s="1"/>
  <c r="K328" s="1"/>
  <c r="K327" s="1"/>
  <c r="J330"/>
  <c r="P319"/>
  <c r="P318" s="1"/>
  <c r="P317" s="1"/>
  <c r="P316" s="1"/>
  <c r="O319"/>
  <c r="K319"/>
  <c r="K318" s="1"/>
  <c r="K317" s="1"/>
  <c r="K316" s="1"/>
  <c r="J319"/>
  <c r="J318" s="1"/>
  <c r="J317" s="1"/>
  <c r="J316" s="1"/>
  <c r="H313"/>
  <c r="H312" s="1"/>
  <c r="H311" s="1"/>
  <c r="I313"/>
  <c r="I312" s="1"/>
  <c r="I311" s="1"/>
  <c r="M313"/>
  <c r="M312" s="1"/>
  <c r="M311" s="1"/>
  <c r="N313"/>
  <c r="N312" s="1"/>
  <c r="N311" s="1"/>
  <c r="Q313"/>
  <c r="Q312" s="1"/>
  <c r="Q311" s="1"/>
  <c r="R313"/>
  <c r="R312" s="1"/>
  <c r="R311" s="1"/>
  <c r="S313"/>
  <c r="S312" s="1"/>
  <c r="S311" s="1"/>
  <c r="T313"/>
  <c r="T312" s="1"/>
  <c r="T311" s="1"/>
  <c r="U313"/>
  <c r="U312" s="1"/>
  <c r="U311" s="1"/>
  <c r="V313"/>
  <c r="V312" s="1"/>
  <c r="V311" s="1"/>
  <c r="W313"/>
  <c r="W312" s="1"/>
  <c r="W311" s="1"/>
  <c r="X313"/>
  <c r="X312" s="1"/>
  <c r="X311" s="1"/>
  <c r="Y313"/>
  <c r="Y312" s="1"/>
  <c r="Y311" s="1"/>
  <c r="Z313"/>
  <c r="Z312" s="1"/>
  <c r="Z311" s="1"/>
  <c r="AA313"/>
  <c r="AA312" s="1"/>
  <c r="AA311" s="1"/>
  <c r="AB313"/>
  <c r="AB312" s="1"/>
  <c r="AB311" s="1"/>
  <c r="P314"/>
  <c r="P313" s="1"/>
  <c r="P312" s="1"/>
  <c r="P311" s="1"/>
  <c r="O314"/>
  <c r="O313" s="1"/>
  <c r="O312" s="1"/>
  <c r="O311" s="1"/>
  <c r="K314"/>
  <c r="K313" s="1"/>
  <c r="K312" s="1"/>
  <c r="K311" s="1"/>
  <c r="J314"/>
  <c r="J313" s="1"/>
  <c r="J312" s="1"/>
  <c r="J311" s="1"/>
  <c r="H294"/>
  <c r="H293" s="1"/>
  <c r="I294"/>
  <c r="I293" s="1"/>
  <c r="M294"/>
  <c r="M293" s="1"/>
  <c r="N294"/>
  <c r="N293" s="1"/>
  <c r="Q294"/>
  <c r="Q293" s="1"/>
  <c r="R294"/>
  <c r="R293" s="1"/>
  <c r="S294"/>
  <c r="S293" s="1"/>
  <c r="T294"/>
  <c r="T293" s="1"/>
  <c r="U294"/>
  <c r="U293" s="1"/>
  <c r="V294"/>
  <c r="V293" s="1"/>
  <c r="W294"/>
  <c r="W293" s="1"/>
  <c r="X294"/>
  <c r="X293" s="1"/>
  <c r="Y294"/>
  <c r="Y293" s="1"/>
  <c r="Z294"/>
  <c r="Z293" s="1"/>
  <c r="AA294"/>
  <c r="AA293" s="1"/>
  <c r="AB294"/>
  <c r="AB293" s="1"/>
  <c r="P295"/>
  <c r="P294" s="1"/>
  <c r="P293" s="1"/>
  <c r="O295"/>
  <c r="K295"/>
  <c r="K294" s="1"/>
  <c r="K293" s="1"/>
  <c r="J295"/>
  <c r="J294" s="1"/>
  <c r="J293" s="1"/>
  <c r="H274"/>
  <c r="H273" s="1"/>
  <c r="H272" s="1"/>
  <c r="I274"/>
  <c r="I273" s="1"/>
  <c r="I272" s="1"/>
  <c r="M274"/>
  <c r="M273" s="1"/>
  <c r="M272" s="1"/>
  <c r="N274"/>
  <c r="N273" s="1"/>
  <c r="N272" s="1"/>
  <c r="Q274"/>
  <c r="Q273" s="1"/>
  <c r="Q272" s="1"/>
  <c r="R274"/>
  <c r="R273" s="1"/>
  <c r="R272" s="1"/>
  <c r="S274"/>
  <c r="S273" s="1"/>
  <c r="S272" s="1"/>
  <c r="T274"/>
  <c r="T273" s="1"/>
  <c r="T272" s="1"/>
  <c r="U274"/>
  <c r="U273" s="1"/>
  <c r="U272" s="1"/>
  <c r="V274"/>
  <c r="V273" s="1"/>
  <c r="V272" s="1"/>
  <c r="W274"/>
  <c r="W273" s="1"/>
  <c r="W272" s="1"/>
  <c r="X274"/>
  <c r="X273" s="1"/>
  <c r="X272" s="1"/>
  <c r="Y274"/>
  <c r="Y273" s="1"/>
  <c r="Y272" s="1"/>
  <c r="Z274"/>
  <c r="Z273" s="1"/>
  <c r="Z272" s="1"/>
  <c r="AA274"/>
  <c r="AA273" s="1"/>
  <c r="AA272" s="1"/>
  <c r="AB274"/>
  <c r="AB273" s="1"/>
  <c r="AB272" s="1"/>
  <c r="P275"/>
  <c r="P274" s="1"/>
  <c r="P273" s="1"/>
  <c r="P272" s="1"/>
  <c r="O275"/>
  <c r="K275"/>
  <c r="K274" s="1"/>
  <c r="K273" s="1"/>
  <c r="K272" s="1"/>
  <c r="J275"/>
  <c r="J274" s="1"/>
  <c r="J273" s="1"/>
  <c r="J272" s="1"/>
  <c r="L846"/>
  <c r="M399"/>
  <c r="M398" s="1"/>
  <c r="N399"/>
  <c r="N398" s="1"/>
  <c r="Q399"/>
  <c r="Q398" s="1"/>
  <c r="J398" s="1"/>
  <c r="R399"/>
  <c r="R398" s="1"/>
  <c r="K398" s="1"/>
  <c r="S399"/>
  <c r="S398" s="1"/>
  <c r="T399"/>
  <c r="T398" s="1"/>
  <c r="U399"/>
  <c r="U398" s="1"/>
  <c r="V399"/>
  <c r="V398" s="1"/>
  <c r="W399"/>
  <c r="W398" s="1"/>
  <c r="X399"/>
  <c r="X398" s="1"/>
  <c r="Y399"/>
  <c r="Y398" s="1"/>
  <c r="Z399"/>
  <c r="Z398" s="1"/>
  <c r="AA399"/>
  <c r="AA398" s="1"/>
  <c r="AB399"/>
  <c r="AB398" s="1"/>
  <c r="L193"/>
  <c r="P155"/>
  <c r="P154" s="1"/>
  <c r="P153" s="1"/>
  <c r="P152" s="1"/>
  <c r="O155"/>
  <c r="O154" s="1"/>
  <c r="O153" s="1"/>
  <c r="O152" s="1"/>
  <c r="K155"/>
  <c r="J155"/>
  <c r="J154" s="1"/>
  <c r="J153" s="1"/>
  <c r="J152" s="1"/>
  <c r="P263"/>
  <c r="P262" s="1"/>
  <c r="P261" s="1"/>
  <c r="O263"/>
  <c r="O262" s="1"/>
  <c r="O261" s="1"/>
  <c r="K263"/>
  <c r="K262" s="1"/>
  <c r="K261" s="1"/>
  <c r="J263"/>
  <c r="P259"/>
  <c r="P258" s="1"/>
  <c r="O259"/>
  <c r="O258" s="1"/>
  <c r="K259"/>
  <c r="K258" s="1"/>
  <c r="J259"/>
  <c r="P254"/>
  <c r="O254"/>
  <c r="K254"/>
  <c r="J254"/>
  <c r="P252"/>
  <c r="O252"/>
  <c r="O251" s="1"/>
  <c r="K252"/>
  <c r="J252"/>
  <c r="J251" s="1"/>
  <c r="T262"/>
  <c r="T261" s="1"/>
  <c r="H262"/>
  <c r="H261" s="1"/>
  <c r="I262"/>
  <c r="I261" s="1"/>
  <c r="M262"/>
  <c r="M261" s="1"/>
  <c r="N262"/>
  <c r="N261" s="1"/>
  <c r="Q262"/>
  <c r="Q261" s="1"/>
  <c r="R262"/>
  <c r="R261" s="1"/>
  <c r="S262"/>
  <c r="S261" s="1"/>
  <c r="U262"/>
  <c r="U261" s="1"/>
  <c r="V262"/>
  <c r="V261" s="1"/>
  <c r="W262"/>
  <c r="W261" s="1"/>
  <c r="X262"/>
  <c r="X261" s="1"/>
  <c r="Y262"/>
  <c r="Y261" s="1"/>
  <c r="Z262"/>
  <c r="Z261" s="1"/>
  <c r="AA262"/>
  <c r="AA261" s="1"/>
  <c r="AB262"/>
  <c r="AB261" s="1"/>
  <c r="H258"/>
  <c r="I258"/>
  <c r="M258"/>
  <c r="N258"/>
  <c r="Q258"/>
  <c r="R258"/>
  <c r="S258"/>
  <c r="T258"/>
  <c r="U258"/>
  <c r="V258"/>
  <c r="V250" s="1"/>
  <c r="W258"/>
  <c r="X258"/>
  <c r="X250" s="1"/>
  <c r="Y258"/>
  <c r="Z258"/>
  <c r="Z250" s="1"/>
  <c r="AA258"/>
  <c r="AB258"/>
  <c r="AB250" s="1"/>
  <c r="H250"/>
  <c r="I250"/>
  <c r="M250"/>
  <c r="U250"/>
  <c r="W250"/>
  <c r="Y250"/>
  <c r="AA250"/>
  <c r="P220"/>
  <c r="O220"/>
  <c r="K220"/>
  <c r="J220"/>
  <c r="H219"/>
  <c r="H218" s="1"/>
  <c r="H217" s="1"/>
  <c r="I219"/>
  <c r="I218" s="1"/>
  <c r="I217" s="1"/>
  <c r="K219"/>
  <c r="K218" s="1"/>
  <c r="K217" s="1"/>
  <c r="M219"/>
  <c r="M218" s="1"/>
  <c r="M217" s="1"/>
  <c r="N219"/>
  <c r="N218" s="1"/>
  <c r="N217" s="1"/>
  <c r="O219"/>
  <c r="O218" s="1"/>
  <c r="O217" s="1"/>
  <c r="P219"/>
  <c r="P218" s="1"/>
  <c r="P217" s="1"/>
  <c r="Q219"/>
  <c r="Q218" s="1"/>
  <c r="Q217" s="1"/>
  <c r="R219"/>
  <c r="R218" s="1"/>
  <c r="R217" s="1"/>
  <c r="S219"/>
  <c r="S218" s="1"/>
  <c r="S217" s="1"/>
  <c r="T219"/>
  <c r="T218" s="1"/>
  <c r="T217" s="1"/>
  <c r="U219"/>
  <c r="U218" s="1"/>
  <c r="U217" s="1"/>
  <c r="V219"/>
  <c r="V218" s="1"/>
  <c r="V217" s="1"/>
  <c r="W219"/>
  <c r="W218" s="1"/>
  <c r="W217" s="1"/>
  <c r="X219"/>
  <c r="X218" s="1"/>
  <c r="X217" s="1"/>
  <c r="Y219"/>
  <c r="Y218" s="1"/>
  <c r="Y217" s="1"/>
  <c r="Z219"/>
  <c r="Z218" s="1"/>
  <c r="Z217" s="1"/>
  <c r="AA219"/>
  <c r="AA218" s="1"/>
  <c r="AA217" s="1"/>
  <c r="AB219"/>
  <c r="AB218" s="1"/>
  <c r="AB217" s="1"/>
  <c r="H150"/>
  <c r="H149" s="1"/>
  <c r="H148" s="1"/>
  <c r="I150"/>
  <c r="I149" s="1"/>
  <c r="I148" s="1"/>
  <c r="M150"/>
  <c r="M149" s="1"/>
  <c r="M148" s="1"/>
  <c r="N150"/>
  <c r="N149" s="1"/>
  <c r="N148" s="1"/>
  <c r="Q150"/>
  <c r="Q149" s="1"/>
  <c r="Q148" s="1"/>
  <c r="R150"/>
  <c r="R149" s="1"/>
  <c r="R148" s="1"/>
  <c r="S150"/>
  <c r="S149" s="1"/>
  <c r="S148" s="1"/>
  <c r="T150"/>
  <c r="T149" s="1"/>
  <c r="T148" s="1"/>
  <c r="U150"/>
  <c r="U149" s="1"/>
  <c r="U148" s="1"/>
  <c r="V150"/>
  <c r="V149" s="1"/>
  <c r="V148" s="1"/>
  <c r="W150"/>
  <c r="W149" s="1"/>
  <c r="W148" s="1"/>
  <c r="X150"/>
  <c r="X149" s="1"/>
  <c r="X148" s="1"/>
  <c r="Y150"/>
  <c r="Y149" s="1"/>
  <c r="Y148" s="1"/>
  <c r="Z150"/>
  <c r="Z149" s="1"/>
  <c r="Z148" s="1"/>
  <c r="AA150"/>
  <c r="AA149" s="1"/>
  <c r="AA148" s="1"/>
  <c r="AB150"/>
  <c r="AB149" s="1"/>
  <c r="AB148" s="1"/>
  <c r="H129"/>
  <c r="H128" s="1"/>
  <c r="H127" s="1"/>
  <c r="I129"/>
  <c r="I128" s="1"/>
  <c r="I127" s="1"/>
  <c r="M129"/>
  <c r="M128" s="1"/>
  <c r="M127" s="1"/>
  <c r="N129"/>
  <c r="N128" s="1"/>
  <c r="N127" s="1"/>
  <c r="Q129"/>
  <c r="Q128" s="1"/>
  <c r="Q127" s="1"/>
  <c r="R129"/>
  <c r="R128" s="1"/>
  <c r="R127" s="1"/>
  <c r="S129"/>
  <c r="S128" s="1"/>
  <c r="S127" s="1"/>
  <c r="T129"/>
  <c r="T128" s="1"/>
  <c r="T127" s="1"/>
  <c r="U129"/>
  <c r="U128" s="1"/>
  <c r="U127" s="1"/>
  <c r="V129"/>
  <c r="V128" s="1"/>
  <c r="V127" s="1"/>
  <c r="W129"/>
  <c r="W128" s="1"/>
  <c r="W127" s="1"/>
  <c r="X129"/>
  <c r="X128" s="1"/>
  <c r="X127" s="1"/>
  <c r="Y129"/>
  <c r="Y128" s="1"/>
  <c r="Y127" s="1"/>
  <c r="Z129"/>
  <c r="Z128" s="1"/>
  <c r="Z127" s="1"/>
  <c r="AA129"/>
  <c r="AA128" s="1"/>
  <c r="AA127" s="1"/>
  <c r="AB129"/>
  <c r="AB128" s="1"/>
  <c r="AB127" s="1"/>
  <c r="P151"/>
  <c r="P150" s="1"/>
  <c r="P149" s="1"/>
  <c r="P148" s="1"/>
  <c r="O151"/>
  <c r="O150" s="1"/>
  <c r="O149" s="1"/>
  <c r="O148" s="1"/>
  <c r="K151"/>
  <c r="K150" s="1"/>
  <c r="K149" s="1"/>
  <c r="K148" s="1"/>
  <c r="J151"/>
  <c r="P130"/>
  <c r="P129" s="1"/>
  <c r="P128" s="1"/>
  <c r="P127" s="1"/>
  <c r="O130"/>
  <c r="O129" s="1"/>
  <c r="O128" s="1"/>
  <c r="O127" s="1"/>
  <c r="K130"/>
  <c r="K129" s="1"/>
  <c r="K128" s="1"/>
  <c r="K127" s="1"/>
  <c r="J130"/>
  <c r="H154"/>
  <c r="H153" s="1"/>
  <c r="H152" s="1"/>
  <c r="I154"/>
  <c r="I153" s="1"/>
  <c r="I152" s="1"/>
  <c r="M154"/>
  <c r="M153" s="1"/>
  <c r="M152" s="1"/>
  <c r="N154"/>
  <c r="N153" s="1"/>
  <c r="N152" s="1"/>
  <c r="Q154"/>
  <c r="Q153" s="1"/>
  <c r="Q152" s="1"/>
  <c r="R154"/>
  <c r="R153" s="1"/>
  <c r="R152" s="1"/>
  <c r="S154"/>
  <c r="S153" s="1"/>
  <c r="S152" s="1"/>
  <c r="T154"/>
  <c r="T153" s="1"/>
  <c r="T152" s="1"/>
  <c r="U154"/>
  <c r="U153" s="1"/>
  <c r="U152" s="1"/>
  <c r="V154"/>
  <c r="V153" s="1"/>
  <c r="V152" s="1"/>
  <c r="W154"/>
  <c r="W153" s="1"/>
  <c r="W152" s="1"/>
  <c r="X154"/>
  <c r="X153" s="1"/>
  <c r="X152" s="1"/>
  <c r="Y154"/>
  <c r="Y153" s="1"/>
  <c r="Y152" s="1"/>
  <c r="Z154"/>
  <c r="Z153" s="1"/>
  <c r="Z152" s="1"/>
  <c r="AA154"/>
  <c r="AA153" s="1"/>
  <c r="AA152" s="1"/>
  <c r="AB154"/>
  <c r="AB153" s="1"/>
  <c r="AB152" s="1"/>
  <c r="P1392"/>
  <c r="O1392"/>
  <c r="P1387"/>
  <c r="O1387"/>
  <c r="P1383"/>
  <c r="O1383"/>
  <c r="P1382"/>
  <c r="O1382"/>
  <c r="P1381"/>
  <c r="O1381"/>
  <c r="P1380"/>
  <c r="O1380"/>
  <c r="O1379" s="1"/>
  <c r="O1378" s="1"/>
  <c r="O1377" s="1"/>
  <c r="P1376"/>
  <c r="O1376"/>
  <c r="P1375"/>
  <c r="O1375"/>
  <c r="P1374"/>
  <c r="O1374"/>
  <c r="P1373"/>
  <c r="O1373"/>
  <c r="O1372" s="1"/>
  <c r="O1371" s="1"/>
  <c r="O1370" s="1"/>
  <c r="P1369"/>
  <c r="O1369"/>
  <c r="O1368" s="1"/>
  <c r="O1367" s="1"/>
  <c r="O1366" s="1"/>
  <c r="P1359"/>
  <c r="O1359"/>
  <c r="O1358" s="1"/>
  <c r="O1357" s="1"/>
  <c r="O1356" s="1"/>
  <c r="P1355"/>
  <c r="O1355"/>
  <c r="O1354" s="1"/>
  <c r="O1353" s="1"/>
  <c r="O1352" s="1"/>
  <c r="P1351"/>
  <c r="O1351"/>
  <c r="O1350" s="1"/>
  <c r="O1349" s="1"/>
  <c r="P1348"/>
  <c r="O1348"/>
  <c r="O1347" s="1"/>
  <c r="O1346" s="1"/>
  <c r="P1344"/>
  <c r="O1344"/>
  <c r="O1343" s="1"/>
  <c r="O1342" s="1"/>
  <c r="O1341" s="1"/>
  <c r="P1335"/>
  <c r="O1335"/>
  <c r="P1339"/>
  <c r="O1339"/>
  <c r="O1338" s="1"/>
  <c r="O1337" s="1"/>
  <c r="O1336" s="1"/>
  <c r="P1331"/>
  <c r="O1331"/>
  <c r="P1326"/>
  <c r="O1326"/>
  <c r="P1322"/>
  <c r="O1322"/>
  <c r="P1306"/>
  <c r="O1306"/>
  <c r="P1302"/>
  <c r="O1302"/>
  <c r="P1297"/>
  <c r="O1297"/>
  <c r="P1294"/>
  <c r="O1294"/>
  <c r="P1284"/>
  <c r="O1284"/>
  <c r="P1283"/>
  <c r="O1283"/>
  <c r="P1282"/>
  <c r="O1282"/>
  <c r="P1279"/>
  <c r="O1279"/>
  <c r="P1277"/>
  <c r="O1277"/>
  <c r="P1276"/>
  <c r="O1276"/>
  <c r="O1275" s="1"/>
  <c r="P1271"/>
  <c r="O1271"/>
  <c r="O1270" s="1"/>
  <c r="O1269" s="1"/>
  <c r="O1268" s="1"/>
  <c r="P1267"/>
  <c r="O1267"/>
  <c r="O1266" s="1"/>
  <c r="O1265" s="1"/>
  <c r="O1264" s="1"/>
  <c r="P1260"/>
  <c r="O1260"/>
  <c r="P1121"/>
  <c r="O1121"/>
  <c r="P1120"/>
  <c r="O1120"/>
  <c r="P1116"/>
  <c r="O1116"/>
  <c r="P1115"/>
  <c r="O1115"/>
  <c r="P1114"/>
  <c r="O1114"/>
  <c r="P1113"/>
  <c r="O1113"/>
  <c r="P1112"/>
  <c r="O1112"/>
  <c r="P1109"/>
  <c r="O1109"/>
  <c r="P1107"/>
  <c r="O1107"/>
  <c r="P1105"/>
  <c r="O1105"/>
  <c r="P1104"/>
  <c r="O1104"/>
  <c r="P1099"/>
  <c r="P1098" s="1"/>
  <c r="O1099"/>
  <c r="O1098" s="1"/>
  <c r="P1096"/>
  <c r="O1096"/>
  <c r="P1094"/>
  <c r="P1093" s="1"/>
  <c r="O1094"/>
  <c r="O1093" s="1"/>
  <c r="P1090"/>
  <c r="O1090"/>
  <c r="P1089"/>
  <c r="O1089"/>
  <c r="P1085"/>
  <c r="O1085"/>
  <c r="P1081"/>
  <c r="O1081"/>
  <c r="P1077"/>
  <c r="O1077"/>
  <c r="P1073"/>
  <c r="O1073"/>
  <c r="P1070"/>
  <c r="O1070"/>
  <c r="P1066"/>
  <c r="O1066"/>
  <c r="O1065" s="1"/>
  <c r="O1064" s="1"/>
  <c r="O1063" s="1"/>
  <c r="P1062"/>
  <c r="O1062"/>
  <c r="O1061" s="1"/>
  <c r="O1060" s="1"/>
  <c r="P1059"/>
  <c r="O1059"/>
  <c r="P1058"/>
  <c r="O1058"/>
  <c r="O1057" s="1"/>
  <c r="O1056" s="1"/>
  <c r="P1054"/>
  <c r="O1054"/>
  <c r="O1053" s="1"/>
  <c r="O1052" s="1"/>
  <c r="O1051" s="1"/>
  <c r="P1049"/>
  <c r="O1049"/>
  <c r="P1048"/>
  <c r="O1048"/>
  <c r="O1047" s="1"/>
  <c r="O1046" s="1"/>
  <c r="O1045" s="1"/>
  <c r="P1044"/>
  <c r="O1044"/>
  <c r="P1043"/>
  <c r="O1043"/>
  <c r="P1042"/>
  <c r="O1042"/>
  <c r="P1041"/>
  <c r="O1041"/>
  <c r="P1037"/>
  <c r="O1037"/>
  <c r="P1036"/>
  <c r="O1036"/>
  <c r="P1028"/>
  <c r="O1028"/>
  <c r="P1023"/>
  <c r="O1023"/>
  <c r="P1019"/>
  <c r="O1019"/>
  <c r="P1016"/>
  <c r="O1016"/>
  <c r="O1015" s="1"/>
  <c r="O1014" s="1"/>
  <c r="P1012"/>
  <c r="O1012"/>
  <c r="O1011" s="1"/>
  <c r="O1010" s="1"/>
  <c r="O1009" s="1"/>
  <c r="P1007"/>
  <c r="O1007"/>
  <c r="P1004"/>
  <c r="O1004"/>
  <c r="P1000"/>
  <c r="O1000"/>
  <c r="P996"/>
  <c r="O996"/>
  <c r="P994"/>
  <c r="O994"/>
  <c r="P991"/>
  <c r="O991"/>
  <c r="P989"/>
  <c r="O989"/>
  <c r="P988"/>
  <c r="O988"/>
  <c r="P987"/>
  <c r="O987"/>
  <c r="P986"/>
  <c r="O986"/>
  <c r="P985"/>
  <c r="O985"/>
  <c r="P983"/>
  <c r="O983"/>
  <c r="P980"/>
  <c r="O980"/>
  <c r="P978"/>
  <c r="O978"/>
  <c r="P977"/>
  <c r="O977"/>
  <c r="P973"/>
  <c r="O973"/>
  <c r="P969"/>
  <c r="O969"/>
  <c r="P965"/>
  <c r="O965"/>
  <c r="P961"/>
  <c r="O961"/>
  <c r="O960" s="1"/>
  <c r="O959" s="1"/>
  <c r="O958" s="1"/>
  <c r="P954"/>
  <c r="O954"/>
  <c r="O953" s="1"/>
  <c r="O952" s="1"/>
  <c r="O951" s="1"/>
  <c r="P949"/>
  <c r="O949"/>
  <c r="P946"/>
  <c r="O946"/>
  <c r="O945" s="1"/>
  <c r="O944" s="1"/>
  <c r="P942"/>
  <c r="O942"/>
  <c r="O941" s="1"/>
  <c r="O940" s="1"/>
  <c r="P939"/>
  <c r="O939"/>
  <c r="O938" s="1"/>
  <c r="O937" s="1"/>
  <c r="P935"/>
  <c r="O935"/>
  <c r="O934" s="1"/>
  <c r="O933" s="1"/>
  <c r="P932"/>
  <c r="O932"/>
  <c r="P928"/>
  <c r="O928"/>
  <c r="P924"/>
  <c r="O924"/>
  <c r="P920"/>
  <c r="O920"/>
  <c r="P917"/>
  <c r="O917"/>
  <c r="P916"/>
  <c r="O916"/>
  <c r="P915"/>
  <c r="O915"/>
  <c r="P914"/>
  <c r="O914"/>
  <c r="P913"/>
  <c r="O913"/>
  <c r="P912"/>
  <c r="O912"/>
  <c r="P908"/>
  <c r="O908"/>
  <c r="P905"/>
  <c r="O905"/>
  <c r="O904" s="1"/>
  <c r="O903" s="1"/>
  <c r="P902"/>
  <c r="O902"/>
  <c r="P900"/>
  <c r="O900"/>
  <c r="P896"/>
  <c r="O896"/>
  <c r="O895" s="1"/>
  <c r="O894" s="1"/>
  <c r="P893"/>
  <c r="O893"/>
  <c r="P889"/>
  <c r="O889"/>
  <c r="O888" s="1"/>
  <c r="O887" s="1"/>
  <c r="P886"/>
  <c r="O886"/>
  <c r="P885"/>
  <c r="O885"/>
  <c r="P881"/>
  <c r="O881"/>
  <c r="O880" s="1"/>
  <c r="O879" s="1"/>
  <c r="O878" s="1"/>
  <c r="P877"/>
  <c r="O877"/>
  <c r="O876" s="1"/>
  <c r="O875" s="1"/>
  <c r="P874"/>
  <c r="O874"/>
  <c r="P873"/>
  <c r="O873"/>
  <c r="P872"/>
  <c r="O872"/>
  <c r="O871" s="1"/>
  <c r="O870" s="1"/>
  <c r="P868"/>
  <c r="O868"/>
  <c r="P865"/>
  <c r="O865"/>
  <c r="O864" s="1"/>
  <c r="O863" s="1"/>
  <c r="P858"/>
  <c r="O858"/>
  <c r="O857" s="1"/>
  <c r="O856" s="1"/>
  <c r="P855"/>
  <c r="O855"/>
  <c r="O854" s="1"/>
  <c r="O853" s="1"/>
  <c r="P851"/>
  <c r="O851"/>
  <c r="O850" s="1"/>
  <c r="O849" s="1"/>
  <c r="P848"/>
  <c r="O848"/>
  <c r="O847" s="1"/>
  <c r="P842"/>
  <c r="O842"/>
  <c r="P839"/>
  <c r="O839"/>
  <c r="P835"/>
  <c r="O835"/>
  <c r="O834" s="1"/>
  <c r="O833" s="1"/>
  <c r="O832" s="1"/>
  <c r="P831"/>
  <c r="O831"/>
  <c r="P828"/>
  <c r="O828"/>
  <c r="O827" s="1"/>
  <c r="P826"/>
  <c r="O826"/>
  <c r="O825" s="1"/>
  <c r="O824" s="1"/>
  <c r="P822"/>
  <c r="O822"/>
  <c r="O821" s="1"/>
  <c r="O820" s="1"/>
  <c r="P819"/>
  <c r="O819"/>
  <c r="P818"/>
  <c r="O818"/>
  <c r="P817"/>
  <c r="O817"/>
  <c r="O816" s="1"/>
  <c r="O815" s="1"/>
  <c r="P814"/>
  <c r="O814"/>
  <c r="P812"/>
  <c r="O812"/>
  <c r="P811"/>
  <c r="O811"/>
  <c r="O810" s="1"/>
  <c r="P807"/>
  <c r="O807"/>
  <c r="O806" s="1"/>
  <c r="O805" s="1"/>
  <c r="P804"/>
  <c r="O804"/>
  <c r="P802"/>
  <c r="O802"/>
  <c r="P798"/>
  <c r="O798"/>
  <c r="P794"/>
  <c r="O794"/>
  <c r="P791"/>
  <c r="O791"/>
  <c r="O790" s="1"/>
  <c r="O789" s="1"/>
  <c r="P787"/>
  <c r="O787"/>
  <c r="O786" s="1"/>
  <c r="O785" s="1"/>
  <c r="O784" s="1"/>
  <c r="P783"/>
  <c r="O783"/>
  <c r="O782" s="1"/>
  <c r="P781"/>
  <c r="O781"/>
  <c r="O780" s="1"/>
  <c r="P779"/>
  <c r="O779"/>
  <c r="O778" s="1"/>
  <c r="P776"/>
  <c r="O776"/>
  <c r="O775" s="1"/>
  <c r="O774" s="1"/>
  <c r="P773"/>
  <c r="O773"/>
  <c r="O772" s="1"/>
  <c r="P771"/>
  <c r="O771"/>
  <c r="P770"/>
  <c r="O770"/>
  <c r="P769"/>
  <c r="O769"/>
  <c r="P768"/>
  <c r="O768"/>
  <c r="P767"/>
  <c r="O767"/>
  <c r="P766"/>
  <c r="O766"/>
  <c r="P765"/>
  <c r="O765"/>
  <c r="P764"/>
  <c r="O764"/>
  <c r="P763"/>
  <c r="O763"/>
  <c r="P762"/>
  <c r="O762"/>
  <c r="P760"/>
  <c r="O760"/>
  <c r="P757"/>
  <c r="O757"/>
  <c r="P755"/>
  <c r="O755"/>
  <c r="P754"/>
  <c r="O754"/>
  <c r="O753" s="1"/>
  <c r="P750"/>
  <c r="O750"/>
  <c r="P743"/>
  <c r="O743"/>
  <c r="P740"/>
  <c r="O740"/>
  <c r="P738"/>
  <c r="O738"/>
  <c r="P733"/>
  <c r="O733"/>
  <c r="P732"/>
  <c r="O732"/>
  <c r="O731" s="1"/>
  <c r="O730" s="1"/>
  <c r="O729" s="1"/>
  <c r="P728"/>
  <c r="O728"/>
  <c r="O727" s="1"/>
  <c r="O726" s="1"/>
  <c r="O725" s="1"/>
  <c r="P724"/>
  <c r="O724"/>
  <c r="O723" s="1"/>
  <c r="O722" s="1"/>
  <c r="O721" s="1"/>
  <c r="P720"/>
  <c r="O720"/>
  <c r="P719"/>
  <c r="O719"/>
  <c r="P718"/>
  <c r="O718"/>
  <c r="P717"/>
  <c r="O717"/>
  <c r="P716"/>
  <c r="O716"/>
  <c r="O715" s="1"/>
  <c r="O714" s="1"/>
  <c r="O713" s="1"/>
  <c r="P712"/>
  <c r="O712"/>
  <c r="P711"/>
  <c r="O711"/>
  <c r="P710"/>
  <c r="O710"/>
  <c r="P709"/>
  <c r="O709"/>
  <c r="O708" s="1"/>
  <c r="O707" s="1"/>
  <c r="O706" s="1"/>
  <c r="P705"/>
  <c r="O705"/>
  <c r="P704"/>
  <c r="O704"/>
  <c r="P703"/>
  <c r="O703"/>
  <c r="P702"/>
  <c r="O702"/>
  <c r="O701" s="1"/>
  <c r="O700" s="1"/>
  <c r="O699" s="1"/>
  <c r="P698"/>
  <c r="O698"/>
  <c r="O697" s="1"/>
  <c r="O696" s="1"/>
  <c r="O695" s="1"/>
  <c r="P694"/>
  <c r="O694"/>
  <c r="P693"/>
  <c r="O693"/>
  <c r="P692"/>
  <c r="O692"/>
  <c r="O691" s="1"/>
  <c r="O690" s="1"/>
  <c r="O689" s="1"/>
  <c r="P688"/>
  <c r="O688"/>
  <c r="P684"/>
  <c r="O684"/>
  <c r="P683"/>
  <c r="O683"/>
  <c r="P682"/>
  <c r="O682"/>
  <c r="P679"/>
  <c r="O679"/>
  <c r="O678" s="1"/>
  <c r="P677"/>
  <c r="O677"/>
  <c r="P676"/>
  <c r="O676"/>
  <c r="O675" s="1"/>
  <c r="P672"/>
  <c r="O672"/>
  <c r="P671"/>
  <c r="O671"/>
  <c r="P670"/>
  <c r="O670"/>
  <c r="O669" s="1"/>
  <c r="O668" s="1"/>
  <c r="O667" s="1"/>
  <c r="P666"/>
  <c r="O666"/>
  <c r="O665" s="1"/>
  <c r="P664"/>
  <c r="O664"/>
  <c r="O663" s="1"/>
  <c r="P661"/>
  <c r="O661"/>
  <c r="O660" s="1"/>
  <c r="P659"/>
  <c r="O659"/>
  <c r="P658"/>
  <c r="O658"/>
  <c r="P657"/>
  <c r="O657"/>
  <c r="P656"/>
  <c r="O656"/>
  <c r="P655"/>
  <c r="O655"/>
  <c r="P654"/>
  <c r="O654"/>
  <c r="P653"/>
  <c r="O653"/>
  <c r="P652"/>
  <c r="O652"/>
  <c r="P651"/>
  <c r="O651"/>
  <c r="P649"/>
  <c r="O649"/>
  <c r="O648" s="1"/>
  <c r="P646"/>
  <c r="O646"/>
  <c r="O645" s="1"/>
  <c r="P644"/>
  <c r="O644"/>
  <c r="P643"/>
  <c r="O643"/>
  <c r="P637"/>
  <c r="O637"/>
  <c r="P633"/>
  <c r="O633"/>
  <c r="P632"/>
  <c r="O632"/>
  <c r="P628"/>
  <c r="O628"/>
  <c r="P624"/>
  <c r="O624"/>
  <c r="P621"/>
  <c r="O621"/>
  <c r="P504"/>
  <c r="O504"/>
  <c r="P466"/>
  <c r="O466"/>
  <c r="P463"/>
  <c r="O463"/>
  <c r="P459"/>
  <c r="O459"/>
  <c r="P456"/>
  <c r="O456"/>
  <c r="P455"/>
  <c r="O455"/>
  <c r="P451"/>
  <c r="O451"/>
  <c r="P447"/>
  <c r="O447"/>
  <c r="P443"/>
  <c r="O443"/>
  <c r="P439"/>
  <c r="O439"/>
  <c r="P435"/>
  <c r="O435"/>
  <c r="P432"/>
  <c r="O432"/>
  <c r="P421"/>
  <c r="O421"/>
  <c r="P400"/>
  <c r="P399" s="1"/>
  <c r="P398" s="1"/>
  <c r="O400"/>
  <c r="O399" s="1"/>
  <c r="O398" s="1"/>
  <c r="P387"/>
  <c r="O387"/>
  <c r="P386"/>
  <c r="O386"/>
  <c r="P385"/>
  <c r="O385"/>
  <c r="P384"/>
  <c r="O384"/>
  <c r="P380"/>
  <c r="O380"/>
  <c r="P379"/>
  <c r="O379"/>
  <c r="P378"/>
  <c r="O378"/>
  <c r="P374"/>
  <c r="O374"/>
  <c r="P370"/>
  <c r="O370"/>
  <c r="P353"/>
  <c r="O353"/>
  <c r="P349"/>
  <c r="O349"/>
  <c r="P345"/>
  <c r="O345"/>
  <c r="P344"/>
  <c r="O344"/>
  <c r="P340"/>
  <c r="O340"/>
  <c r="P336"/>
  <c r="O336"/>
  <c r="P335"/>
  <c r="O335"/>
  <c r="P310"/>
  <c r="O310"/>
  <c r="P305"/>
  <c r="O305"/>
  <c r="P301"/>
  <c r="O301"/>
  <c r="P292"/>
  <c r="O292"/>
  <c r="P291"/>
  <c r="O291"/>
  <c r="P290"/>
  <c r="O290"/>
  <c r="P289"/>
  <c r="O289"/>
  <c r="P284"/>
  <c r="O284"/>
  <c r="P280"/>
  <c r="O280"/>
  <c r="P279"/>
  <c r="O279"/>
  <c r="P246"/>
  <c r="O246"/>
  <c r="P242"/>
  <c r="O242"/>
  <c r="P238"/>
  <c r="O238"/>
  <c r="P236"/>
  <c r="O236"/>
  <c r="P232"/>
  <c r="O232"/>
  <c r="P224"/>
  <c r="O224"/>
  <c r="P206"/>
  <c r="O206"/>
  <c r="P203"/>
  <c r="O203"/>
  <c r="P202"/>
  <c r="O202"/>
  <c r="P201"/>
  <c r="O201"/>
  <c r="P200"/>
  <c r="O200"/>
  <c r="P197"/>
  <c r="O197"/>
  <c r="P195"/>
  <c r="O195"/>
  <c r="P192"/>
  <c r="O192"/>
  <c r="P188"/>
  <c r="O188"/>
  <c r="P184"/>
  <c r="O184"/>
  <c r="P182"/>
  <c r="O182"/>
  <c r="P181"/>
  <c r="O181"/>
  <c r="P180"/>
  <c r="O180"/>
  <c r="P179"/>
  <c r="O179"/>
  <c r="P178"/>
  <c r="O178"/>
  <c r="P174"/>
  <c r="O174"/>
  <c r="P170"/>
  <c r="O170"/>
  <c r="P166"/>
  <c r="O166"/>
  <c r="P165"/>
  <c r="O165"/>
  <c r="P164"/>
  <c r="O164"/>
  <c r="P163"/>
  <c r="O163"/>
  <c r="P159"/>
  <c r="O159"/>
  <c r="P134"/>
  <c r="O134"/>
  <c r="P126"/>
  <c r="O126"/>
  <c r="P122"/>
  <c r="O122"/>
  <c r="P119"/>
  <c r="O119"/>
  <c r="P118"/>
  <c r="O118"/>
  <c r="P117"/>
  <c r="O117"/>
  <c r="P116"/>
  <c r="O116"/>
  <c r="P115"/>
  <c r="O115"/>
  <c r="P112"/>
  <c r="O112"/>
  <c r="P111"/>
  <c r="O111"/>
  <c r="P110"/>
  <c r="O110"/>
  <c r="P109"/>
  <c r="O109"/>
  <c r="P92"/>
  <c r="O92"/>
  <c r="P91"/>
  <c r="P5" s="1"/>
  <c r="O91"/>
  <c r="O5" s="1"/>
  <c r="P90"/>
  <c r="O90"/>
  <c r="P85"/>
  <c r="O85"/>
  <c r="P81"/>
  <c r="O81"/>
  <c r="O77" s="1"/>
  <c r="P78"/>
  <c r="P77" s="1"/>
  <c r="P68"/>
  <c r="O68"/>
  <c r="P65"/>
  <c r="O65"/>
  <c r="P63"/>
  <c r="O63"/>
  <c r="O60"/>
  <c r="O57"/>
  <c r="O56"/>
  <c r="P52"/>
  <c r="O52"/>
  <c r="P47"/>
  <c r="O47"/>
  <c r="P45"/>
  <c r="O45"/>
  <c r="O41"/>
  <c r="O38"/>
  <c r="P34"/>
  <c r="O34"/>
  <c r="P33"/>
  <c r="O33"/>
  <c r="O26"/>
  <c r="O24"/>
  <c r="P18"/>
  <c r="O18"/>
  <c r="P13"/>
  <c r="P12" s="1"/>
  <c r="O13"/>
  <c r="O12" s="1"/>
  <c r="K1392"/>
  <c r="K1387"/>
  <c r="K1386" s="1"/>
  <c r="K1385" s="1"/>
  <c r="K1384" s="1"/>
  <c r="K1383"/>
  <c r="K1382"/>
  <c r="K1381"/>
  <c r="K1380"/>
  <c r="K1376"/>
  <c r="K1375"/>
  <c r="K1374"/>
  <c r="K1373"/>
  <c r="K1369"/>
  <c r="K1359"/>
  <c r="K1355"/>
  <c r="K1351"/>
  <c r="K1348"/>
  <c r="K1344"/>
  <c r="K1339"/>
  <c r="K1335"/>
  <c r="K1334" s="1"/>
  <c r="K1333" s="1"/>
  <c r="K1332" s="1"/>
  <c r="K1331"/>
  <c r="K1326"/>
  <c r="K1325" s="1"/>
  <c r="K1324" s="1"/>
  <c r="K1323" s="1"/>
  <c r="K1322"/>
  <c r="K1306"/>
  <c r="K1305" s="1"/>
  <c r="K1304" s="1"/>
  <c r="K1303" s="1"/>
  <c r="K1302"/>
  <c r="K1297"/>
  <c r="K1296" s="1"/>
  <c r="K1295" s="1"/>
  <c r="K1294"/>
  <c r="K1284"/>
  <c r="K1283"/>
  <c r="K1282"/>
  <c r="K1279"/>
  <c r="K1277"/>
  <c r="K1276"/>
  <c r="K1271"/>
  <c r="K1267"/>
  <c r="K1260"/>
  <c r="K1259" s="1"/>
  <c r="K1258" s="1"/>
  <c r="K1257" s="1"/>
  <c r="K1121"/>
  <c r="K1120"/>
  <c r="K1116"/>
  <c r="K1115"/>
  <c r="K1114"/>
  <c r="K1113"/>
  <c r="K1112"/>
  <c r="K1109"/>
  <c r="K1108" s="1"/>
  <c r="K1107"/>
  <c r="K1105"/>
  <c r="K1104"/>
  <c r="K1099"/>
  <c r="K1098" s="1"/>
  <c r="K1096"/>
  <c r="K1094"/>
  <c r="K1093" s="1"/>
  <c r="K1090"/>
  <c r="K1089"/>
  <c r="K1085"/>
  <c r="K1081"/>
  <c r="K1080" s="1"/>
  <c r="K1079" s="1"/>
  <c r="K1078" s="1"/>
  <c r="K1077"/>
  <c r="K1073"/>
  <c r="K1072" s="1"/>
  <c r="K1071" s="1"/>
  <c r="K1070"/>
  <c r="K1066"/>
  <c r="K1065" s="1"/>
  <c r="K1064" s="1"/>
  <c r="K1063" s="1"/>
  <c r="K1062"/>
  <c r="K1059"/>
  <c r="K1058"/>
  <c r="K1054"/>
  <c r="K1049"/>
  <c r="K1048"/>
  <c r="K1044"/>
  <c r="K1043"/>
  <c r="K1042"/>
  <c r="K1041"/>
  <c r="K1037"/>
  <c r="K1036"/>
  <c r="K1028"/>
  <c r="K1023"/>
  <c r="K1022" s="1"/>
  <c r="K1021" s="1"/>
  <c r="K1020" s="1"/>
  <c r="K1019"/>
  <c r="K1016"/>
  <c r="K1015" s="1"/>
  <c r="K1014" s="1"/>
  <c r="K1012"/>
  <c r="K1007"/>
  <c r="K1006" s="1"/>
  <c r="K1005" s="1"/>
  <c r="K1004"/>
  <c r="K1000"/>
  <c r="K999" s="1"/>
  <c r="K998" s="1"/>
  <c r="K997" s="1"/>
  <c r="K996"/>
  <c r="K994"/>
  <c r="K993" s="1"/>
  <c r="K991"/>
  <c r="K989"/>
  <c r="K988"/>
  <c r="K987"/>
  <c r="K986"/>
  <c r="K985"/>
  <c r="K983"/>
  <c r="K980"/>
  <c r="K979" s="1"/>
  <c r="K978"/>
  <c r="K977"/>
  <c r="K973"/>
  <c r="K969"/>
  <c r="K968" s="1"/>
  <c r="K967" s="1"/>
  <c r="K966" s="1"/>
  <c r="K965"/>
  <c r="K961"/>
  <c r="K954"/>
  <c r="K949"/>
  <c r="K946"/>
  <c r="K942"/>
  <c r="K939"/>
  <c r="K935"/>
  <c r="K932"/>
  <c r="K931" s="1"/>
  <c r="K930" s="1"/>
  <c r="K928"/>
  <c r="K927" s="1"/>
  <c r="K926" s="1"/>
  <c r="K925" s="1"/>
  <c r="K924"/>
  <c r="K920"/>
  <c r="K919" s="1"/>
  <c r="K918" s="1"/>
  <c r="K917"/>
  <c r="K916"/>
  <c r="K915"/>
  <c r="K914"/>
  <c r="K913"/>
  <c r="K912"/>
  <c r="K908"/>
  <c r="K905"/>
  <c r="K900"/>
  <c r="K896"/>
  <c r="K893"/>
  <c r="K889"/>
  <c r="K886"/>
  <c r="K885"/>
  <c r="K881"/>
  <c r="K877"/>
  <c r="K874"/>
  <c r="K873"/>
  <c r="K872"/>
  <c r="K868"/>
  <c r="K867" s="1"/>
  <c r="K866" s="1"/>
  <c r="K865"/>
  <c r="K858"/>
  <c r="K855"/>
  <c r="K851"/>
  <c r="K848"/>
  <c r="K846"/>
  <c r="K842"/>
  <c r="K839"/>
  <c r="K838" s="1"/>
  <c r="K837" s="1"/>
  <c r="K835"/>
  <c r="K831"/>
  <c r="K830" s="1"/>
  <c r="K829" s="1"/>
  <c r="K828"/>
  <c r="K826"/>
  <c r="K822"/>
  <c r="K819"/>
  <c r="K818"/>
  <c r="K817"/>
  <c r="K814"/>
  <c r="K813" s="1"/>
  <c r="J812"/>
  <c r="K812"/>
  <c r="K811"/>
  <c r="K807"/>
  <c r="K804"/>
  <c r="K803" s="1"/>
  <c r="K802"/>
  <c r="K798"/>
  <c r="K797" s="1"/>
  <c r="K796" s="1"/>
  <c r="K795" s="1"/>
  <c r="K794"/>
  <c r="K791"/>
  <c r="K787"/>
  <c r="K783"/>
  <c r="K781"/>
  <c r="K779"/>
  <c r="K776"/>
  <c r="K773"/>
  <c r="K771"/>
  <c r="K770"/>
  <c r="K769"/>
  <c r="K768"/>
  <c r="K767"/>
  <c r="K766"/>
  <c r="K765"/>
  <c r="K764"/>
  <c r="K763"/>
  <c r="K762"/>
  <c r="K760"/>
  <c r="K757"/>
  <c r="K756" s="1"/>
  <c r="K755"/>
  <c r="K754"/>
  <c r="K750"/>
  <c r="K743"/>
  <c r="K742" s="1"/>
  <c r="K741" s="1"/>
  <c r="K740"/>
  <c r="K738"/>
  <c r="K737" s="1"/>
  <c r="K733"/>
  <c r="K732"/>
  <c r="K731" s="1"/>
  <c r="K730" s="1"/>
  <c r="K729" s="1"/>
  <c r="K728"/>
  <c r="K724"/>
  <c r="K720"/>
  <c r="K719"/>
  <c r="K718"/>
  <c r="K717"/>
  <c r="K716"/>
  <c r="K712"/>
  <c r="K711"/>
  <c r="K710"/>
  <c r="K709"/>
  <c r="K705"/>
  <c r="K704"/>
  <c r="K703"/>
  <c r="K702"/>
  <c r="K698"/>
  <c r="K694"/>
  <c r="K693"/>
  <c r="K692"/>
  <c r="K688"/>
  <c r="K684"/>
  <c r="K683"/>
  <c r="K681" s="1"/>
  <c r="K680" s="1"/>
  <c r="K682"/>
  <c r="K679"/>
  <c r="K677"/>
  <c r="K676"/>
  <c r="K672"/>
  <c r="K671"/>
  <c r="K670"/>
  <c r="K666"/>
  <c r="H663"/>
  <c r="I663"/>
  <c r="M663"/>
  <c r="N663"/>
  <c r="P663"/>
  <c r="Q663"/>
  <c r="R663"/>
  <c r="S663"/>
  <c r="T663"/>
  <c r="U663"/>
  <c r="V663"/>
  <c r="W663"/>
  <c r="X663"/>
  <c r="Y663"/>
  <c r="Z663"/>
  <c r="AA663"/>
  <c r="AB663"/>
  <c r="K664"/>
  <c r="K663" s="1"/>
  <c r="K661"/>
  <c r="K659"/>
  <c r="K658"/>
  <c r="K657"/>
  <c r="K656"/>
  <c r="K655"/>
  <c r="K654"/>
  <c r="K653"/>
  <c r="K652"/>
  <c r="K651"/>
  <c r="K649"/>
  <c r="K646"/>
  <c r="K644"/>
  <c r="K643"/>
  <c r="K637"/>
  <c r="K633"/>
  <c r="K632"/>
  <c r="K628"/>
  <c r="K624"/>
  <c r="K621"/>
  <c r="K504"/>
  <c r="K466"/>
  <c r="K463"/>
  <c r="K459"/>
  <c r="K456"/>
  <c r="K455"/>
  <c r="K451"/>
  <c r="K447"/>
  <c r="K443"/>
  <c r="K439"/>
  <c r="K438" s="1"/>
  <c r="K437" s="1"/>
  <c r="K436" s="1"/>
  <c r="K435"/>
  <c r="K432"/>
  <c r="K421"/>
  <c r="K400"/>
  <c r="K387"/>
  <c r="K386"/>
  <c r="K385"/>
  <c r="K384"/>
  <c r="K380"/>
  <c r="K379"/>
  <c r="K378"/>
  <c r="K374"/>
  <c r="K370"/>
  <c r="K353"/>
  <c r="K349"/>
  <c r="K345"/>
  <c r="K344"/>
  <c r="K340"/>
  <c r="K336"/>
  <c r="K335"/>
  <c r="K310"/>
  <c r="K305"/>
  <c r="K301"/>
  <c r="K292"/>
  <c r="K291"/>
  <c r="K290"/>
  <c r="K289"/>
  <c r="K284"/>
  <c r="K280"/>
  <c r="K279"/>
  <c r="K246"/>
  <c r="K242"/>
  <c r="K238"/>
  <c r="K237" s="1"/>
  <c r="K236"/>
  <c r="K232"/>
  <c r="K231" s="1"/>
  <c r="K230" s="1"/>
  <c r="K229" s="1"/>
  <c r="K224"/>
  <c r="K206"/>
  <c r="K203"/>
  <c r="K202"/>
  <c r="K201"/>
  <c r="K200"/>
  <c r="K195"/>
  <c r="K193"/>
  <c r="K192"/>
  <c r="K188"/>
  <c r="K184"/>
  <c r="K182"/>
  <c r="K181"/>
  <c r="K180"/>
  <c r="K179"/>
  <c r="K178"/>
  <c r="K174"/>
  <c r="K173" s="1"/>
  <c r="K172" s="1"/>
  <c r="K171" s="1"/>
  <c r="K170"/>
  <c r="K166"/>
  <c r="K165"/>
  <c r="K164"/>
  <c r="K163"/>
  <c r="K159"/>
  <c r="K134"/>
  <c r="K126"/>
  <c r="K122"/>
  <c r="K119"/>
  <c r="K118"/>
  <c r="K117"/>
  <c r="K116"/>
  <c r="K115"/>
  <c r="K112"/>
  <c r="K110"/>
  <c r="K109"/>
  <c r="K92"/>
  <c r="K91"/>
  <c r="K90"/>
  <c r="K85"/>
  <c r="K81"/>
  <c r="K78"/>
  <c r="K68"/>
  <c r="K65"/>
  <c r="K64" s="1"/>
  <c r="K63"/>
  <c r="K47"/>
  <c r="K45"/>
  <c r="K34"/>
  <c r="K33"/>
  <c r="K18"/>
  <c r="K17" s="1"/>
  <c r="K13"/>
  <c r="K12" s="1"/>
  <c r="J1392"/>
  <c r="J1387"/>
  <c r="J1383"/>
  <c r="J1382"/>
  <c r="G1382" s="1"/>
  <c r="J1381"/>
  <c r="K1379"/>
  <c r="K1378" s="1"/>
  <c r="K1377" s="1"/>
  <c r="J1380"/>
  <c r="J1376"/>
  <c r="J1375"/>
  <c r="J1374"/>
  <c r="J1373"/>
  <c r="J1369"/>
  <c r="J1368" s="1"/>
  <c r="J1367" s="1"/>
  <c r="J1366" s="1"/>
  <c r="J1359"/>
  <c r="J1355"/>
  <c r="J1354" s="1"/>
  <c r="J1353" s="1"/>
  <c r="J1352" s="1"/>
  <c r="J1351"/>
  <c r="J1348"/>
  <c r="J1347" s="1"/>
  <c r="J1346" s="1"/>
  <c r="J1344"/>
  <c r="J1339"/>
  <c r="J1338" s="1"/>
  <c r="J1337" s="1"/>
  <c r="J1336" s="1"/>
  <c r="J1335"/>
  <c r="K1330"/>
  <c r="K1329" s="1"/>
  <c r="K1328" s="1"/>
  <c r="J1331"/>
  <c r="J1326"/>
  <c r="J1322"/>
  <c r="J1306"/>
  <c r="J1305" s="1"/>
  <c r="J1304" s="1"/>
  <c r="J1303" s="1"/>
  <c r="J1302"/>
  <c r="J1297"/>
  <c r="J1294"/>
  <c r="G1294" s="1"/>
  <c r="G1293" s="1"/>
  <c r="G1292" s="1"/>
  <c r="J1284"/>
  <c r="J1283"/>
  <c r="J1282"/>
  <c r="J1281" s="1"/>
  <c r="J1280" s="1"/>
  <c r="J1279"/>
  <c r="J1277"/>
  <c r="J1276"/>
  <c r="J1271"/>
  <c r="J1267"/>
  <c r="J1266" s="1"/>
  <c r="J1265" s="1"/>
  <c r="J1264" s="1"/>
  <c r="J1260"/>
  <c r="J1121"/>
  <c r="J1120"/>
  <c r="J1116"/>
  <c r="J1115"/>
  <c r="J1114"/>
  <c r="J1113"/>
  <c r="J1112"/>
  <c r="J1109"/>
  <c r="J1107"/>
  <c r="J1105"/>
  <c r="J1104"/>
  <c r="J1099"/>
  <c r="J1096"/>
  <c r="J1094"/>
  <c r="J1093" s="1"/>
  <c r="J1090"/>
  <c r="J1089"/>
  <c r="J1085"/>
  <c r="J1081"/>
  <c r="J1077"/>
  <c r="J1073"/>
  <c r="J1070"/>
  <c r="J1066"/>
  <c r="J1062"/>
  <c r="J1061" s="1"/>
  <c r="J1060" s="1"/>
  <c r="J1059"/>
  <c r="J1058"/>
  <c r="J1054"/>
  <c r="J1049"/>
  <c r="J1048"/>
  <c r="J1044"/>
  <c r="J1043"/>
  <c r="J1042"/>
  <c r="J1041"/>
  <c r="J1037"/>
  <c r="J1036"/>
  <c r="J1028"/>
  <c r="J1023"/>
  <c r="J1019"/>
  <c r="J1016"/>
  <c r="J1012"/>
  <c r="J1011" s="1"/>
  <c r="J1010" s="1"/>
  <c r="J1009" s="1"/>
  <c r="J1007"/>
  <c r="J1006" s="1"/>
  <c r="J1005" s="1"/>
  <c r="J1004"/>
  <c r="J1000"/>
  <c r="J996"/>
  <c r="J994"/>
  <c r="J991"/>
  <c r="J989"/>
  <c r="J988"/>
  <c r="J987"/>
  <c r="J986"/>
  <c r="J985"/>
  <c r="J983"/>
  <c r="J980"/>
  <c r="J978"/>
  <c r="J977"/>
  <c r="J973"/>
  <c r="J969"/>
  <c r="G969" s="1"/>
  <c r="G968" s="1"/>
  <c r="G967" s="1"/>
  <c r="G966" s="1"/>
  <c r="J965"/>
  <c r="J961"/>
  <c r="J960" s="1"/>
  <c r="J959" s="1"/>
  <c r="J958" s="1"/>
  <c r="J954"/>
  <c r="K948"/>
  <c r="K947" s="1"/>
  <c r="J949"/>
  <c r="J946"/>
  <c r="J945" s="1"/>
  <c r="J944" s="1"/>
  <c r="J942"/>
  <c r="J939"/>
  <c r="J938" s="1"/>
  <c r="J937" s="1"/>
  <c r="J935"/>
  <c r="J932"/>
  <c r="J931" s="1"/>
  <c r="J930" s="1"/>
  <c r="J928"/>
  <c r="J924"/>
  <c r="J920"/>
  <c r="J917"/>
  <c r="J916"/>
  <c r="J915"/>
  <c r="J914"/>
  <c r="J913"/>
  <c r="J912"/>
  <c r="J908"/>
  <c r="J905"/>
  <c r="K902"/>
  <c r="K901" s="1"/>
  <c r="J902"/>
  <c r="J900"/>
  <c r="J896"/>
  <c r="J893"/>
  <c r="J889"/>
  <c r="J886"/>
  <c r="G886" s="1"/>
  <c r="J885"/>
  <c r="J881"/>
  <c r="J877"/>
  <c r="J876" s="1"/>
  <c r="J875" s="1"/>
  <c r="J874"/>
  <c r="J873"/>
  <c r="J872"/>
  <c r="J868"/>
  <c r="J865"/>
  <c r="J858"/>
  <c r="J857" s="1"/>
  <c r="J856" s="1"/>
  <c r="J855"/>
  <c r="J851"/>
  <c r="J850" s="1"/>
  <c r="J849" s="1"/>
  <c r="J848"/>
  <c r="J846"/>
  <c r="J845" s="1"/>
  <c r="J842"/>
  <c r="J839"/>
  <c r="J835"/>
  <c r="J831"/>
  <c r="J828"/>
  <c r="J826"/>
  <c r="J825" s="1"/>
  <c r="J822"/>
  <c r="J819"/>
  <c r="J818"/>
  <c r="J817"/>
  <c r="J814"/>
  <c r="J811"/>
  <c r="J807"/>
  <c r="G807" s="1"/>
  <c r="J804"/>
  <c r="J802"/>
  <c r="J798"/>
  <c r="J794"/>
  <c r="J791"/>
  <c r="J787"/>
  <c r="J786" s="1"/>
  <c r="J785" s="1"/>
  <c r="J784" s="1"/>
  <c r="J783"/>
  <c r="J781"/>
  <c r="J780" s="1"/>
  <c r="J779"/>
  <c r="J776"/>
  <c r="J775" s="1"/>
  <c r="J774" s="1"/>
  <c r="J773"/>
  <c r="J771"/>
  <c r="J770"/>
  <c r="J769"/>
  <c r="J768"/>
  <c r="J767"/>
  <c r="J766"/>
  <c r="J765"/>
  <c r="J764"/>
  <c r="J763"/>
  <c r="J762"/>
  <c r="J760"/>
  <c r="J757"/>
  <c r="J755"/>
  <c r="J754"/>
  <c r="J750"/>
  <c r="J743"/>
  <c r="J740"/>
  <c r="J738"/>
  <c r="J733"/>
  <c r="J732"/>
  <c r="J728"/>
  <c r="J724"/>
  <c r="J723" s="1"/>
  <c r="J722" s="1"/>
  <c r="J721" s="1"/>
  <c r="J720"/>
  <c r="J719"/>
  <c r="J718"/>
  <c r="J717"/>
  <c r="J716"/>
  <c r="J712"/>
  <c r="J711"/>
  <c r="J710"/>
  <c r="J709"/>
  <c r="J705"/>
  <c r="J704"/>
  <c r="J703"/>
  <c r="J702"/>
  <c r="J698"/>
  <c r="J697" s="1"/>
  <c r="J696" s="1"/>
  <c r="J695" s="1"/>
  <c r="J694"/>
  <c r="J693"/>
  <c r="J692"/>
  <c r="K687"/>
  <c r="K686" s="1"/>
  <c r="K685" s="1"/>
  <c r="J688"/>
  <c r="J684"/>
  <c r="J683"/>
  <c r="J682"/>
  <c r="J679"/>
  <c r="J677"/>
  <c r="J676"/>
  <c r="J672"/>
  <c r="J671"/>
  <c r="J670"/>
  <c r="J666"/>
  <c r="J664"/>
  <c r="J663" s="1"/>
  <c r="J661"/>
  <c r="J659"/>
  <c r="J658"/>
  <c r="J657"/>
  <c r="J656"/>
  <c r="J655"/>
  <c r="J654"/>
  <c r="J653"/>
  <c r="J652"/>
  <c r="J651"/>
  <c r="J649"/>
  <c r="J646"/>
  <c r="J645" s="1"/>
  <c r="J644"/>
  <c r="J643"/>
  <c r="J637"/>
  <c r="J633"/>
  <c r="J632"/>
  <c r="J628"/>
  <c r="J621"/>
  <c r="J624"/>
  <c r="J504"/>
  <c r="J466"/>
  <c r="J463"/>
  <c r="J459"/>
  <c r="J456"/>
  <c r="J455"/>
  <c r="J451"/>
  <c r="J447"/>
  <c r="J443"/>
  <c r="J439"/>
  <c r="J435"/>
  <c r="J432"/>
  <c r="J421"/>
  <c r="J400"/>
  <c r="K399"/>
  <c r="J399"/>
  <c r="J387"/>
  <c r="J386"/>
  <c r="J385"/>
  <c r="J384"/>
  <c r="J380"/>
  <c r="J379"/>
  <c r="J378"/>
  <c r="J374"/>
  <c r="J370"/>
  <c r="J353"/>
  <c r="J349"/>
  <c r="J345"/>
  <c r="J344"/>
  <c r="J340"/>
  <c r="J336"/>
  <c r="J335"/>
  <c r="J310"/>
  <c r="J305"/>
  <c r="J301"/>
  <c r="J292"/>
  <c r="J291"/>
  <c r="J290"/>
  <c r="J289"/>
  <c r="J284"/>
  <c r="J280"/>
  <c r="J279"/>
  <c r="J246"/>
  <c r="J238"/>
  <c r="J242"/>
  <c r="J236"/>
  <c r="J232"/>
  <c r="J224"/>
  <c r="J206"/>
  <c r="J203"/>
  <c r="J202"/>
  <c r="J201"/>
  <c r="J200"/>
  <c r="K197"/>
  <c r="J197"/>
  <c r="J195"/>
  <c r="J193"/>
  <c r="J192"/>
  <c r="J188"/>
  <c r="J184"/>
  <c r="J182"/>
  <c r="J181"/>
  <c r="J180"/>
  <c r="J179"/>
  <c r="J178"/>
  <c r="J174"/>
  <c r="K169"/>
  <c r="K168" s="1"/>
  <c r="K167" s="1"/>
  <c r="J170"/>
  <c r="J166"/>
  <c r="J165"/>
  <c r="J164"/>
  <c r="J163"/>
  <c r="J159"/>
  <c r="J134"/>
  <c r="J126"/>
  <c r="J122"/>
  <c r="J119"/>
  <c r="J118"/>
  <c r="J117"/>
  <c r="J116"/>
  <c r="J115"/>
  <c r="J112"/>
  <c r="K111"/>
  <c r="J111"/>
  <c r="J110"/>
  <c r="J109"/>
  <c r="J92"/>
  <c r="J91"/>
  <c r="J90"/>
  <c r="J85"/>
  <c r="J81"/>
  <c r="J78"/>
  <c r="J68"/>
  <c r="J65"/>
  <c r="J63"/>
  <c r="J60"/>
  <c r="J57"/>
  <c r="J56"/>
  <c r="J52"/>
  <c r="J47"/>
  <c r="J45"/>
  <c r="J41"/>
  <c r="J38"/>
  <c r="J34"/>
  <c r="J33"/>
  <c r="J26"/>
  <c r="G26" s="1"/>
  <c r="J24"/>
  <c r="J23" s="1"/>
  <c r="J18"/>
  <c r="J13"/>
  <c r="J12" s="1"/>
  <c r="J1391"/>
  <c r="J1390" s="1"/>
  <c r="J1389" s="1"/>
  <c r="K1391"/>
  <c r="K1390" s="1"/>
  <c r="K1389" s="1"/>
  <c r="K1388" s="1"/>
  <c r="M1391"/>
  <c r="M1390" s="1"/>
  <c r="M1389" s="1"/>
  <c r="M1388" s="1"/>
  <c r="N1391"/>
  <c r="N1390" s="1"/>
  <c r="N1389" s="1"/>
  <c r="N1388" s="1"/>
  <c r="O1391"/>
  <c r="O1390" s="1"/>
  <c r="O1389" s="1"/>
  <c r="O1388" s="1"/>
  <c r="P1391"/>
  <c r="P1390" s="1"/>
  <c r="P1389" s="1"/>
  <c r="P1388" s="1"/>
  <c r="Q1391"/>
  <c r="Q1390" s="1"/>
  <c r="Q1389" s="1"/>
  <c r="Q1388" s="1"/>
  <c r="R1391"/>
  <c r="R1390" s="1"/>
  <c r="R1389" s="1"/>
  <c r="R1388" s="1"/>
  <c r="S1391"/>
  <c r="S1390" s="1"/>
  <c r="S1389" s="1"/>
  <c r="S1388" s="1"/>
  <c r="T1391"/>
  <c r="T1390" s="1"/>
  <c r="T1389" s="1"/>
  <c r="T1388" s="1"/>
  <c r="U1391"/>
  <c r="U1390" s="1"/>
  <c r="U1389" s="1"/>
  <c r="U1388" s="1"/>
  <c r="V1391"/>
  <c r="V1390" s="1"/>
  <c r="V1389" s="1"/>
  <c r="V1388" s="1"/>
  <c r="W1391"/>
  <c r="W1390" s="1"/>
  <c r="W1389" s="1"/>
  <c r="W1388" s="1"/>
  <c r="X1391"/>
  <c r="X1390" s="1"/>
  <c r="X1389" s="1"/>
  <c r="X1388" s="1"/>
  <c r="Y1391"/>
  <c r="Y1390" s="1"/>
  <c r="Y1389" s="1"/>
  <c r="Y1388" s="1"/>
  <c r="Z1391"/>
  <c r="Z1390" s="1"/>
  <c r="Z1389" s="1"/>
  <c r="Z1388" s="1"/>
  <c r="AA1391"/>
  <c r="AA1390" s="1"/>
  <c r="AA1389" s="1"/>
  <c r="AA1388" s="1"/>
  <c r="AB1391"/>
  <c r="AB1390" s="1"/>
  <c r="AB1389" s="1"/>
  <c r="AB1388" s="1"/>
  <c r="J1386"/>
  <c r="J1385" s="1"/>
  <c r="J1384" s="1"/>
  <c r="M1386"/>
  <c r="M1385" s="1"/>
  <c r="M1384" s="1"/>
  <c r="N1386"/>
  <c r="N1385" s="1"/>
  <c r="N1384" s="1"/>
  <c r="O1386"/>
  <c r="O1385" s="1"/>
  <c r="O1384" s="1"/>
  <c r="P1386"/>
  <c r="P1385" s="1"/>
  <c r="P1384" s="1"/>
  <c r="Q1386"/>
  <c r="Q1385" s="1"/>
  <c r="Q1384" s="1"/>
  <c r="R1386"/>
  <c r="R1385" s="1"/>
  <c r="R1384" s="1"/>
  <c r="S1386"/>
  <c r="S1385" s="1"/>
  <c r="S1384" s="1"/>
  <c r="T1386"/>
  <c r="T1385" s="1"/>
  <c r="T1384" s="1"/>
  <c r="U1386"/>
  <c r="U1385" s="1"/>
  <c r="U1384" s="1"/>
  <c r="V1386"/>
  <c r="V1385" s="1"/>
  <c r="V1384" s="1"/>
  <c r="W1386"/>
  <c r="W1385" s="1"/>
  <c r="W1384" s="1"/>
  <c r="X1386"/>
  <c r="X1385" s="1"/>
  <c r="X1384" s="1"/>
  <c r="Y1386"/>
  <c r="Y1385" s="1"/>
  <c r="Y1384" s="1"/>
  <c r="Z1386"/>
  <c r="Z1385" s="1"/>
  <c r="Z1384" s="1"/>
  <c r="AA1386"/>
  <c r="AA1385" s="1"/>
  <c r="AA1384" s="1"/>
  <c r="AB1386"/>
  <c r="AB1385" s="1"/>
  <c r="AB1384" s="1"/>
  <c r="M1379"/>
  <c r="M1378" s="1"/>
  <c r="M1377" s="1"/>
  <c r="N1379"/>
  <c r="N1378" s="1"/>
  <c r="N1377" s="1"/>
  <c r="P1379"/>
  <c r="P1378" s="1"/>
  <c r="P1377" s="1"/>
  <c r="Q1379"/>
  <c r="Q1378" s="1"/>
  <c r="Q1377" s="1"/>
  <c r="R1379"/>
  <c r="R1378" s="1"/>
  <c r="R1377" s="1"/>
  <c r="S1379"/>
  <c r="S1378" s="1"/>
  <c r="S1377" s="1"/>
  <c r="T1379"/>
  <c r="T1378" s="1"/>
  <c r="T1377" s="1"/>
  <c r="U1379"/>
  <c r="U1378" s="1"/>
  <c r="U1377" s="1"/>
  <c r="V1379"/>
  <c r="V1378" s="1"/>
  <c r="V1377" s="1"/>
  <c r="W1379"/>
  <c r="W1378" s="1"/>
  <c r="W1377" s="1"/>
  <c r="X1379"/>
  <c r="X1378" s="1"/>
  <c r="X1377" s="1"/>
  <c r="Y1379"/>
  <c r="Y1378" s="1"/>
  <c r="Y1377" s="1"/>
  <c r="Z1379"/>
  <c r="Z1378" s="1"/>
  <c r="Z1377" s="1"/>
  <c r="AA1379"/>
  <c r="AA1378" s="1"/>
  <c r="AA1377" s="1"/>
  <c r="AB1379"/>
  <c r="AB1378" s="1"/>
  <c r="AB1377" s="1"/>
  <c r="K1372"/>
  <c r="K1371" s="1"/>
  <c r="K1370" s="1"/>
  <c r="M1372"/>
  <c r="M1371" s="1"/>
  <c r="M1370" s="1"/>
  <c r="N1372"/>
  <c r="N1371" s="1"/>
  <c r="N1370" s="1"/>
  <c r="P1372"/>
  <c r="P1371" s="1"/>
  <c r="P1370" s="1"/>
  <c r="Q1372"/>
  <c r="Q1371" s="1"/>
  <c r="Q1370" s="1"/>
  <c r="R1372"/>
  <c r="R1371" s="1"/>
  <c r="R1370" s="1"/>
  <c r="S1372"/>
  <c r="S1371" s="1"/>
  <c r="S1370" s="1"/>
  <c r="T1372"/>
  <c r="T1371" s="1"/>
  <c r="T1370" s="1"/>
  <c r="U1372"/>
  <c r="U1371" s="1"/>
  <c r="U1370" s="1"/>
  <c r="V1372"/>
  <c r="V1371" s="1"/>
  <c r="V1370" s="1"/>
  <c r="W1372"/>
  <c r="W1371" s="1"/>
  <c r="W1370" s="1"/>
  <c r="X1372"/>
  <c r="X1371" s="1"/>
  <c r="X1370" s="1"/>
  <c r="Y1372"/>
  <c r="Y1371" s="1"/>
  <c r="Y1370" s="1"/>
  <c r="Z1372"/>
  <c r="Z1371" s="1"/>
  <c r="Z1370" s="1"/>
  <c r="AA1372"/>
  <c r="AA1371" s="1"/>
  <c r="AA1370" s="1"/>
  <c r="AB1372"/>
  <c r="AB1371" s="1"/>
  <c r="AB1370" s="1"/>
  <c r="K1368"/>
  <c r="K1367" s="1"/>
  <c r="K1366" s="1"/>
  <c r="M1368"/>
  <c r="M1367" s="1"/>
  <c r="M1366" s="1"/>
  <c r="N1368"/>
  <c r="N1367" s="1"/>
  <c r="N1366" s="1"/>
  <c r="P1368"/>
  <c r="P1367" s="1"/>
  <c r="P1366" s="1"/>
  <c r="Q1368"/>
  <c r="Q1367" s="1"/>
  <c r="Q1366" s="1"/>
  <c r="R1368"/>
  <c r="R1367" s="1"/>
  <c r="R1366" s="1"/>
  <c r="S1368"/>
  <c r="S1367" s="1"/>
  <c r="S1366" s="1"/>
  <c r="T1368"/>
  <c r="T1367" s="1"/>
  <c r="T1366" s="1"/>
  <c r="U1368"/>
  <c r="U1367" s="1"/>
  <c r="U1366" s="1"/>
  <c r="V1368"/>
  <c r="V1367" s="1"/>
  <c r="V1366" s="1"/>
  <c r="W1368"/>
  <c r="W1367" s="1"/>
  <c r="W1366" s="1"/>
  <c r="X1368"/>
  <c r="X1367" s="1"/>
  <c r="X1366" s="1"/>
  <c r="Y1368"/>
  <c r="Y1367" s="1"/>
  <c r="Y1366" s="1"/>
  <c r="Z1368"/>
  <c r="Z1367" s="1"/>
  <c r="Z1366" s="1"/>
  <c r="AA1368"/>
  <c r="AA1367" s="1"/>
  <c r="AA1366" s="1"/>
  <c r="AB1368"/>
  <c r="AB1367" s="1"/>
  <c r="AB1366" s="1"/>
  <c r="J1358"/>
  <c r="J1357" s="1"/>
  <c r="J1356" s="1"/>
  <c r="K1358"/>
  <c r="K1357" s="1"/>
  <c r="K1356" s="1"/>
  <c r="M1358"/>
  <c r="M1357" s="1"/>
  <c r="M1356" s="1"/>
  <c r="N1358"/>
  <c r="N1357" s="1"/>
  <c r="N1356" s="1"/>
  <c r="P1358"/>
  <c r="P1357" s="1"/>
  <c r="P1356" s="1"/>
  <c r="Q1358"/>
  <c r="Q1357" s="1"/>
  <c r="Q1356" s="1"/>
  <c r="R1358"/>
  <c r="R1357" s="1"/>
  <c r="R1356" s="1"/>
  <c r="S1358"/>
  <c r="S1357" s="1"/>
  <c r="S1356" s="1"/>
  <c r="T1358"/>
  <c r="T1357" s="1"/>
  <c r="T1356" s="1"/>
  <c r="U1358"/>
  <c r="U1357" s="1"/>
  <c r="U1356" s="1"/>
  <c r="V1358"/>
  <c r="V1357" s="1"/>
  <c r="V1356" s="1"/>
  <c r="W1358"/>
  <c r="W1357" s="1"/>
  <c r="W1356" s="1"/>
  <c r="X1358"/>
  <c r="X1357" s="1"/>
  <c r="X1356" s="1"/>
  <c r="Y1358"/>
  <c r="Y1357" s="1"/>
  <c r="Y1356" s="1"/>
  <c r="Z1358"/>
  <c r="Z1357" s="1"/>
  <c r="Z1356" s="1"/>
  <c r="AA1358"/>
  <c r="AA1357" s="1"/>
  <c r="AA1356" s="1"/>
  <c r="AB1358"/>
  <c r="AB1357" s="1"/>
  <c r="AB1356" s="1"/>
  <c r="K1354"/>
  <c r="K1353" s="1"/>
  <c r="K1352" s="1"/>
  <c r="M1354"/>
  <c r="M1353" s="1"/>
  <c r="M1352" s="1"/>
  <c r="N1354"/>
  <c r="N1353" s="1"/>
  <c r="N1352" s="1"/>
  <c r="P1354"/>
  <c r="P1353" s="1"/>
  <c r="P1352" s="1"/>
  <c r="Q1354"/>
  <c r="Q1353" s="1"/>
  <c r="Q1352" s="1"/>
  <c r="R1354"/>
  <c r="R1353" s="1"/>
  <c r="R1352" s="1"/>
  <c r="S1354"/>
  <c r="S1353" s="1"/>
  <c r="S1352" s="1"/>
  <c r="T1354"/>
  <c r="T1353" s="1"/>
  <c r="T1352" s="1"/>
  <c r="U1354"/>
  <c r="U1353" s="1"/>
  <c r="U1352" s="1"/>
  <c r="V1354"/>
  <c r="V1353" s="1"/>
  <c r="V1352" s="1"/>
  <c r="W1354"/>
  <c r="W1353" s="1"/>
  <c r="W1352" s="1"/>
  <c r="X1354"/>
  <c r="X1353" s="1"/>
  <c r="X1352" s="1"/>
  <c r="Y1354"/>
  <c r="Y1353" s="1"/>
  <c r="Y1352" s="1"/>
  <c r="Z1354"/>
  <c r="Z1353" s="1"/>
  <c r="Z1352" s="1"/>
  <c r="AA1354"/>
  <c r="AA1353" s="1"/>
  <c r="AA1352" s="1"/>
  <c r="AB1354"/>
  <c r="AB1353" s="1"/>
  <c r="AB1352" s="1"/>
  <c r="J1350"/>
  <c r="J1349" s="1"/>
  <c r="K1350"/>
  <c r="K1349" s="1"/>
  <c r="M1350"/>
  <c r="M1349" s="1"/>
  <c r="N1350"/>
  <c r="N1349" s="1"/>
  <c r="P1350"/>
  <c r="P1349" s="1"/>
  <c r="Q1350"/>
  <c r="Q1349" s="1"/>
  <c r="R1350"/>
  <c r="R1349" s="1"/>
  <c r="S1350"/>
  <c r="S1349" s="1"/>
  <c r="T1350"/>
  <c r="T1349" s="1"/>
  <c r="U1350"/>
  <c r="U1349" s="1"/>
  <c r="V1350"/>
  <c r="V1349" s="1"/>
  <c r="W1350"/>
  <c r="W1349" s="1"/>
  <c r="X1350"/>
  <c r="X1349" s="1"/>
  <c r="Y1350"/>
  <c r="Y1349" s="1"/>
  <c r="Z1350"/>
  <c r="Z1349" s="1"/>
  <c r="AA1350"/>
  <c r="AA1349" s="1"/>
  <c r="AB1350"/>
  <c r="AB1349" s="1"/>
  <c r="K1347"/>
  <c r="K1346" s="1"/>
  <c r="M1347"/>
  <c r="M1346" s="1"/>
  <c r="N1347"/>
  <c r="N1346" s="1"/>
  <c r="P1347"/>
  <c r="P1346" s="1"/>
  <c r="Q1347"/>
  <c r="Q1346" s="1"/>
  <c r="R1347"/>
  <c r="R1346" s="1"/>
  <c r="S1347"/>
  <c r="S1346" s="1"/>
  <c r="T1347"/>
  <c r="T1346" s="1"/>
  <c r="U1347"/>
  <c r="U1346" s="1"/>
  <c r="V1347"/>
  <c r="V1346" s="1"/>
  <c r="W1347"/>
  <c r="W1346" s="1"/>
  <c r="X1347"/>
  <c r="X1346" s="1"/>
  <c r="Y1347"/>
  <c r="Y1346" s="1"/>
  <c r="Z1347"/>
  <c r="Z1346" s="1"/>
  <c r="AA1347"/>
  <c r="AA1346" s="1"/>
  <c r="AB1347"/>
  <c r="AB1346" s="1"/>
  <c r="J1343"/>
  <c r="J1342" s="1"/>
  <c r="J1341" s="1"/>
  <c r="K1343"/>
  <c r="K1342" s="1"/>
  <c r="K1341" s="1"/>
  <c r="M1343"/>
  <c r="M1342" s="1"/>
  <c r="M1341" s="1"/>
  <c r="N1343"/>
  <c r="N1342" s="1"/>
  <c r="N1341" s="1"/>
  <c r="P1343"/>
  <c r="P1342" s="1"/>
  <c r="P1341" s="1"/>
  <c r="Q1343"/>
  <c r="Q1342" s="1"/>
  <c r="Q1341" s="1"/>
  <c r="R1343"/>
  <c r="R1342" s="1"/>
  <c r="R1341" s="1"/>
  <c r="S1343"/>
  <c r="S1342" s="1"/>
  <c r="S1341" s="1"/>
  <c r="T1343"/>
  <c r="T1342" s="1"/>
  <c r="T1341" s="1"/>
  <c r="U1343"/>
  <c r="U1342" s="1"/>
  <c r="U1341" s="1"/>
  <c r="V1343"/>
  <c r="V1342" s="1"/>
  <c r="V1341" s="1"/>
  <c r="W1343"/>
  <c r="W1342" s="1"/>
  <c r="W1341" s="1"/>
  <c r="X1343"/>
  <c r="X1342" s="1"/>
  <c r="X1341" s="1"/>
  <c r="Y1343"/>
  <c r="Y1342" s="1"/>
  <c r="Y1341" s="1"/>
  <c r="Z1343"/>
  <c r="Z1342" s="1"/>
  <c r="Z1341" s="1"/>
  <c r="AA1343"/>
  <c r="AA1342" s="1"/>
  <c r="AA1341" s="1"/>
  <c r="AB1343"/>
  <c r="AB1342" s="1"/>
  <c r="AB1341" s="1"/>
  <c r="K1338"/>
  <c r="K1337" s="1"/>
  <c r="K1336" s="1"/>
  <c r="M1338"/>
  <c r="M1337" s="1"/>
  <c r="M1336" s="1"/>
  <c r="N1338"/>
  <c r="N1337" s="1"/>
  <c r="N1336" s="1"/>
  <c r="P1338"/>
  <c r="P1337" s="1"/>
  <c r="P1336" s="1"/>
  <c r="Q1338"/>
  <c r="Q1337" s="1"/>
  <c r="Q1336" s="1"/>
  <c r="R1338"/>
  <c r="R1337" s="1"/>
  <c r="R1336" s="1"/>
  <c r="S1338"/>
  <c r="S1337" s="1"/>
  <c r="S1336" s="1"/>
  <c r="T1338"/>
  <c r="T1337" s="1"/>
  <c r="T1336" s="1"/>
  <c r="U1338"/>
  <c r="U1337" s="1"/>
  <c r="U1336" s="1"/>
  <c r="V1338"/>
  <c r="V1337" s="1"/>
  <c r="V1336" s="1"/>
  <c r="W1338"/>
  <c r="W1337" s="1"/>
  <c r="W1336" s="1"/>
  <c r="X1338"/>
  <c r="X1337" s="1"/>
  <c r="X1336" s="1"/>
  <c r="Y1338"/>
  <c r="Y1337" s="1"/>
  <c r="Y1336" s="1"/>
  <c r="Z1338"/>
  <c r="Z1337" s="1"/>
  <c r="Z1336" s="1"/>
  <c r="AA1338"/>
  <c r="AA1337" s="1"/>
  <c r="AA1336" s="1"/>
  <c r="AB1338"/>
  <c r="AB1337" s="1"/>
  <c r="AB1336" s="1"/>
  <c r="AB1334"/>
  <c r="AB1333" s="1"/>
  <c r="AB1332" s="1"/>
  <c r="J1334"/>
  <c r="J1333" s="1"/>
  <c r="J1332" s="1"/>
  <c r="M1334"/>
  <c r="M1333" s="1"/>
  <c r="M1332" s="1"/>
  <c r="N1334"/>
  <c r="N1333" s="1"/>
  <c r="N1332" s="1"/>
  <c r="O1334"/>
  <c r="O1333" s="1"/>
  <c r="O1332" s="1"/>
  <c r="P1334"/>
  <c r="P1333" s="1"/>
  <c r="P1332" s="1"/>
  <c r="Q1334"/>
  <c r="Q1333" s="1"/>
  <c r="Q1332" s="1"/>
  <c r="R1334"/>
  <c r="R1333" s="1"/>
  <c r="R1332" s="1"/>
  <c r="S1334"/>
  <c r="S1333" s="1"/>
  <c r="S1332" s="1"/>
  <c r="T1334"/>
  <c r="T1333" s="1"/>
  <c r="T1332" s="1"/>
  <c r="U1334"/>
  <c r="U1333" s="1"/>
  <c r="U1332" s="1"/>
  <c r="V1334"/>
  <c r="V1333" s="1"/>
  <c r="V1332" s="1"/>
  <c r="W1334"/>
  <c r="W1333" s="1"/>
  <c r="W1332" s="1"/>
  <c r="X1334"/>
  <c r="X1333" s="1"/>
  <c r="X1332" s="1"/>
  <c r="Y1334"/>
  <c r="Y1333" s="1"/>
  <c r="Y1332" s="1"/>
  <c r="Z1334"/>
  <c r="Z1333" s="1"/>
  <c r="Z1332" s="1"/>
  <c r="AA1334"/>
  <c r="AA1333" s="1"/>
  <c r="AA1332" s="1"/>
  <c r="J1330"/>
  <c r="J1329" s="1"/>
  <c r="J1328" s="1"/>
  <c r="M1330"/>
  <c r="M1329" s="1"/>
  <c r="M1328" s="1"/>
  <c r="N1330"/>
  <c r="N1329" s="1"/>
  <c r="N1328" s="1"/>
  <c r="O1330"/>
  <c r="O1329" s="1"/>
  <c r="O1328" s="1"/>
  <c r="P1330"/>
  <c r="P1329" s="1"/>
  <c r="P1328" s="1"/>
  <c r="Q1330"/>
  <c r="Q1329" s="1"/>
  <c r="Q1328" s="1"/>
  <c r="R1330"/>
  <c r="R1329" s="1"/>
  <c r="R1328" s="1"/>
  <c r="S1330"/>
  <c r="S1329" s="1"/>
  <c r="S1328" s="1"/>
  <c r="T1330"/>
  <c r="T1329" s="1"/>
  <c r="T1328" s="1"/>
  <c r="U1330"/>
  <c r="U1329" s="1"/>
  <c r="U1328" s="1"/>
  <c r="V1330"/>
  <c r="V1329" s="1"/>
  <c r="V1328" s="1"/>
  <c r="W1330"/>
  <c r="W1329" s="1"/>
  <c r="W1328" s="1"/>
  <c r="X1330"/>
  <c r="X1329" s="1"/>
  <c r="X1328" s="1"/>
  <c r="Y1330"/>
  <c r="Y1329" s="1"/>
  <c r="Y1328" s="1"/>
  <c r="Z1330"/>
  <c r="Z1329" s="1"/>
  <c r="Z1328" s="1"/>
  <c r="AA1330"/>
  <c r="AA1329" s="1"/>
  <c r="AA1328" s="1"/>
  <c r="AB1330"/>
  <c r="AB1329" s="1"/>
  <c r="AB1328" s="1"/>
  <c r="J1325"/>
  <c r="J1324" s="1"/>
  <c r="J1323" s="1"/>
  <c r="M1325"/>
  <c r="M1324" s="1"/>
  <c r="M1323" s="1"/>
  <c r="N1325"/>
  <c r="N1324" s="1"/>
  <c r="N1323" s="1"/>
  <c r="O1325"/>
  <c r="O1324" s="1"/>
  <c r="O1323" s="1"/>
  <c r="P1325"/>
  <c r="P1324" s="1"/>
  <c r="P1323" s="1"/>
  <c r="Q1325"/>
  <c r="Q1324" s="1"/>
  <c r="Q1323" s="1"/>
  <c r="R1325"/>
  <c r="R1324" s="1"/>
  <c r="R1323" s="1"/>
  <c r="S1325"/>
  <c r="S1324" s="1"/>
  <c r="S1323" s="1"/>
  <c r="T1325"/>
  <c r="T1324" s="1"/>
  <c r="T1323" s="1"/>
  <c r="U1325"/>
  <c r="U1324" s="1"/>
  <c r="U1323" s="1"/>
  <c r="V1325"/>
  <c r="V1324" s="1"/>
  <c r="V1323" s="1"/>
  <c r="W1325"/>
  <c r="W1324" s="1"/>
  <c r="W1323" s="1"/>
  <c r="X1325"/>
  <c r="X1324" s="1"/>
  <c r="X1323" s="1"/>
  <c r="Y1325"/>
  <c r="Y1324" s="1"/>
  <c r="Y1323" s="1"/>
  <c r="Z1325"/>
  <c r="Z1324" s="1"/>
  <c r="Z1323" s="1"/>
  <c r="AA1325"/>
  <c r="AA1324" s="1"/>
  <c r="AA1323" s="1"/>
  <c r="AB1325"/>
  <c r="AB1324" s="1"/>
  <c r="AB1323" s="1"/>
  <c r="J1321"/>
  <c r="J1320" s="1"/>
  <c r="J1319" s="1"/>
  <c r="K1321"/>
  <c r="K1320" s="1"/>
  <c r="K1319" s="1"/>
  <c r="M1321"/>
  <c r="M1320" s="1"/>
  <c r="M1319" s="1"/>
  <c r="N1321"/>
  <c r="N1320" s="1"/>
  <c r="N1319" s="1"/>
  <c r="O1321"/>
  <c r="O1320" s="1"/>
  <c r="O1319" s="1"/>
  <c r="P1321"/>
  <c r="P1320" s="1"/>
  <c r="P1319" s="1"/>
  <c r="Q1321"/>
  <c r="Q1320" s="1"/>
  <c r="Q1319" s="1"/>
  <c r="R1321"/>
  <c r="R1320" s="1"/>
  <c r="R1319" s="1"/>
  <c r="S1321"/>
  <c r="S1320" s="1"/>
  <c r="S1319" s="1"/>
  <c r="T1321"/>
  <c r="T1320" s="1"/>
  <c r="T1319" s="1"/>
  <c r="U1321"/>
  <c r="U1320" s="1"/>
  <c r="U1319" s="1"/>
  <c r="V1321"/>
  <c r="V1320" s="1"/>
  <c r="V1319" s="1"/>
  <c r="W1321"/>
  <c r="W1320" s="1"/>
  <c r="W1319" s="1"/>
  <c r="X1321"/>
  <c r="X1320" s="1"/>
  <c r="X1319" s="1"/>
  <c r="Y1321"/>
  <c r="Y1320" s="1"/>
  <c r="Y1319" s="1"/>
  <c r="Z1321"/>
  <c r="Z1320" s="1"/>
  <c r="Z1319" s="1"/>
  <c r="AA1321"/>
  <c r="AA1320" s="1"/>
  <c r="AA1319" s="1"/>
  <c r="AB1321"/>
  <c r="AB1320" s="1"/>
  <c r="AB1319" s="1"/>
  <c r="M1305"/>
  <c r="M1304" s="1"/>
  <c r="M1303" s="1"/>
  <c r="N1305"/>
  <c r="N1304" s="1"/>
  <c r="N1303" s="1"/>
  <c r="O1305"/>
  <c r="O1304" s="1"/>
  <c r="O1303" s="1"/>
  <c r="P1305"/>
  <c r="P1304" s="1"/>
  <c r="P1303" s="1"/>
  <c r="Q1305"/>
  <c r="Q1304" s="1"/>
  <c r="Q1303" s="1"/>
  <c r="R1305"/>
  <c r="R1304" s="1"/>
  <c r="R1303" s="1"/>
  <c r="S1305"/>
  <c r="S1304" s="1"/>
  <c r="S1303" s="1"/>
  <c r="T1305"/>
  <c r="T1304" s="1"/>
  <c r="T1303" s="1"/>
  <c r="U1305"/>
  <c r="U1304" s="1"/>
  <c r="U1303" s="1"/>
  <c r="V1305"/>
  <c r="V1304" s="1"/>
  <c r="V1303" s="1"/>
  <c r="W1305"/>
  <c r="W1304" s="1"/>
  <c r="W1303" s="1"/>
  <c r="X1305"/>
  <c r="X1304" s="1"/>
  <c r="X1303" s="1"/>
  <c r="Y1305"/>
  <c r="Y1304" s="1"/>
  <c r="Y1303" s="1"/>
  <c r="Z1305"/>
  <c r="Z1304" s="1"/>
  <c r="Z1303" s="1"/>
  <c r="AA1305"/>
  <c r="AA1304" s="1"/>
  <c r="AA1303" s="1"/>
  <c r="AB1305"/>
  <c r="AB1304" s="1"/>
  <c r="AB1303" s="1"/>
  <c r="J1301"/>
  <c r="J1300" s="1"/>
  <c r="J1299" s="1"/>
  <c r="K1301"/>
  <c r="K1300" s="1"/>
  <c r="K1299" s="1"/>
  <c r="M1301"/>
  <c r="M1300" s="1"/>
  <c r="M1299" s="1"/>
  <c r="N1301"/>
  <c r="N1300" s="1"/>
  <c r="N1299" s="1"/>
  <c r="O1301"/>
  <c r="O1300" s="1"/>
  <c r="O1299" s="1"/>
  <c r="P1301"/>
  <c r="P1300" s="1"/>
  <c r="P1299" s="1"/>
  <c r="Q1301"/>
  <c r="Q1300" s="1"/>
  <c r="Q1299" s="1"/>
  <c r="R1301"/>
  <c r="R1300" s="1"/>
  <c r="R1299" s="1"/>
  <c r="S1301"/>
  <c r="S1300" s="1"/>
  <c r="S1299" s="1"/>
  <c r="T1301"/>
  <c r="T1300" s="1"/>
  <c r="T1299" s="1"/>
  <c r="U1301"/>
  <c r="U1300" s="1"/>
  <c r="U1299" s="1"/>
  <c r="V1301"/>
  <c r="V1300" s="1"/>
  <c r="V1299" s="1"/>
  <c r="W1301"/>
  <c r="W1300" s="1"/>
  <c r="W1299" s="1"/>
  <c r="X1301"/>
  <c r="X1300" s="1"/>
  <c r="X1299" s="1"/>
  <c r="Y1301"/>
  <c r="Y1300" s="1"/>
  <c r="Y1299" s="1"/>
  <c r="Z1301"/>
  <c r="Z1300" s="1"/>
  <c r="Z1299" s="1"/>
  <c r="AA1301"/>
  <c r="AA1300" s="1"/>
  <c r="AA1299" s="1"/>
  <c r="AB1301"/>
  <c r="AB1300" s="1"/>
  <c r="AB1299" s="1"/>
  <c r="J1296"/>
  <c r="J1295" s="1"/>
  <c r="M1296"/>
  <c r="M1295" s="1"/>
  <c r="N1296"/>
  <c r="N1295" s="1"/>
  <c r="O1296"/>
  <c r="O1295" s="1"/>
  <c r="P1296"/>
  <c r="P1295" s="1"/>
  <c r="Q1296"/>
  <c r="Q1295" s="1"/>
  <c r="R1296"/>
  <c r="R1295" s="1"/>
  <c r="S1296"/>
  <c r="S1295" s="1"/>
  <c r="T1296"/>
  <c r="T1295" s="1"/>
  <c r="U1296"/>
  <c r="U1295" s="1"/>
  <c r="V1296"/>
  <c r="V1295" s="1"/>
  <c r="W1296"/>
  <c r="W1295" s="1"/>
  <c r="X1296"/>
  <c r="X1295" s="1"/>
  <c r="Y1296"/>
  <c r="Y1295" s="1"/>
  <c r="Z1296"/>
  <c r="Z1295" s="1"/>
  <c r="AA1296"/>
  <c r="AA1295" s="1"/>
  <c r="AB1296"/>
  <c r="AB1295" s="1"/>
  <c r="J1293"/>
  <c r="J1292" s="1"/>
  <c r="K1293"/>
  <c r="K1292" s="1"/>
  <c r="M1293"/>
  <c r="M1292" s="1"/>
  <c r="N1293"/>
  <c r="N1292" s="1"/>
  <c r="O1293"/>
  <c r="O1292" s="1"/>
  <c r="P1293"/>
  <c r="P1292" s="1"/>
  <c r="Q1293"/>
  <c r="Q1292" s="1"/>
  <c r="R1293"/>
  <c r="R1292" s="1"/>
  <c r="S1293"/>
  <c r="S1292" s="1"/>
  <c r="T1293"/>
  <c r="T1292" s="1"/>
  <c r="U1293"/>
  <c r="U1292" s="1"/>
  <c r="V1293"/>
  <c r="V1292" s="1"/>
  <c r="W1293"/>
  <c r="W1292" s="1"/>
  <c r="X1293"/>
  <c r="X1292" s="1"/>
  <c r="Y1293"/>
  <c r="Y1292" s="1"/>
  <c r="Z1293"/>
  <c r="Z1292" s="1"/>
  <c r="AA1293"/>
  <c r="AA1292" s="1"/>
  <c r="AB1293"/>
  <c r="AB1292" s="1"/>
  <c r="M1281"/>
  <c r="M1280" s="1"/>
  <c r="N1281"/>
  <c r="N1280" s="1"/>
  <c r="O1281"/>
  <c r="O1280" s="1"/>
  <c r="P1281"/>
  <c r="P1280" s="1"/>
  <c r="Q1281"/>
  <c r="Q1280" s="1"/>
  <c r="R1281"/>
  <c r="R1280" s="1"/>
  <c r="S1281"/>
  <c r="S1280" s="1"/>
  <c r="T1281"/>
  <c r="T1280" s="1"/>
  <c r="U1281"/>
  <c r="U1280" s="1"/>
  <c r="V1281"/>
  <c r="V1280" s="1"/>
  <c r="W1281"/>
  <c r="W1280" s="1"/>
  <c r="X1281"/>
  <c r="X1280" s="1"/>
  <c r="Y1281"/>
  <c r="Y1280" s="1"/>
  <c r="Z1281"/>
  <c r="Z1280" s="1"/>
  <c r="AA1281"/>
  <c r="AA1280" s="1"/>
  <c r="AB1281"/>
  <c r="AB1280" s="1"/>
  <c r="J1278"/>
  <c r="K1278"/>
  <c r="M1278"/>
  <c r="N1278"/>
  <c r="O1278"/>
  <c r="P1278"/>
  <c r="Q1278"/>
  <c r="R1278"/>
  <c r="S1278"/>
  <c r="T1278"/>
  <c r="U1278"/>
  <c r="V1278"/>
  <c r="W1278"/>
  <c r="X1278"/>
  <c r="Y1278"/>
  <c r="Z1278"/>
  <c r="AA1278"/>
  <c r="AB1278"/>
  <c r="J1275"/>
  <c r="M1275"/>
  <c r="N1275"/>
  <c r="P1275"/>
  <c r="Q1275"/>
  <c r="R1275"/>
  <c r="S1275"/>
  <c r="T1275"/>
  <c r="U1275"/>
  <c r="V1275"/>
  <c r="W1275"/>
  <c r="X1275"/>
  <c r="Y1275"/>
  <c r="Z1275"/>
  <c r="AA1275"/>
  <c r="AB1275"/>
  <c r="J1270"/>
  <c r="J1269" s="1"/>
  <c r="J1268" s="1"/>
  <c r="K1270"/>
  <c r="K1269" s="1"/>
  <c r="K1268" s="1"/>
  <c r="M1270"/>
  <c r="M1269" s="1"/>
  <c r="M1268" s="1"/>
  <c r="N1270"/>
  <c r="N1269" s="1"/>
  <c r="N1268" s="1"/>
  <c r="P1270"/>
  <c r="P1269" s="1"/>
  <c r="P1268" s="1"/>
  <c r="Q1270"/>
  <c r="Q1269" s="1"/>
  <c r="Q1268" s="1"/>
  <c r="R1270"/>
  <c r="R1269" s="1"/>
  <c r="R1268" s="1"/>
  <c r="S1270"/>
  <c r="S1269" s="1"/>
  <c r="S1268" s="1"/>
  <c r="T1270"/>
  <c r="T1269" s="1"/>
  <c r="T1268" s="1"/>
  <c r="U1270"/>
  <c r="U1269" s="1"/>
  <c r="U1268" s="1"/>
  <c r="V1270"/>
  <c r="V1269" s="1"/>
  <c r="V1268" s="1"/>
  <c r="W1270"/>
  <c r="W1269" s="1"/>
  <c r="W1268" s="1"/>
  <c r="X1270"/>
  <c r="X1269" s="1"/>
  <c r="X1268" s="1"/>
  <c r="Y1270"/>
  <c r="Y1269" s="1"/>
  <c r="Y1268" s="1"/>
  <c r="Z1270"/>
  <c r="Z1269" s="1"/>
  <c r="Z1268" s="1"/>
  <c r="AA1270"/>
  <c r="AA1269" s="1"/>
  <c r="AA1268" s="1"/>
  <c r="AB1270"/>
  <c r="AB1269" s="1"/>
  <c r="AB1268" s="1"/>
  <c r="K1266"/>
  <c r="K1265" s="1"/>
  <c r="K1264" s="1"/>
  <c r="M1266"/>
  <c r="M1265" s="1"/>
  <c r="M1264" s="1"/>
  <c r="N1266"/>
  <c r="N1265" s="1"/>
  <c r="N1264" s="1"/>
  <c r="P1266"/>
  <c r="P1265" s="1"/>
  <c r="P1264" s="1"/>
  <c r="Q1266"/>
  <c r="Q1265" s="1"/>
  <c r="Q1264" s="1"/>
  <c r="R1266"/>
  <c r="R1265" s="1"/>
  <c r="R1264" s="1"/>
  <c r="S1266"/>
  <c r="S1265" s="1"/>
  <c r="S1264" s="1"/>
  <c r="T1266"/>
  <c r="T1265" s="1"/>
  <c r="T1264" s="1"/>
  <c r="U1266"/>
  <c r="U1265" s="1"/>
  <c r="U1264" s="1"/>
  <c r="V1266"/>
  <c r="V1265" s="1"/>
  <c r="V1264" s="1"/>
  <c r="W1266"/>
  <c r="W1265" s="1"/>
  <c r="W1264" s="1"/>
  <c r="X1266"/>
  <c r="X1265" s="1"/>
  <c r="X1264" s="1"/>
  <c r="Y1266"/>
  <c r="Y1265" s="1"/>
  <c r="Y1264" s="1"/>
  <c r="Z1266"/>
  <c r="Z1265" s="1"/>
  <c r="Z1264" s="1"/>
  <c r="AA1266"/>
  <c r="AA1265" s="1"/>
  <c r="AA1264" s="1"/>
  <c r="AB1266"/>
  <c r="AB1265" s="1"/>
  <c r="AB1264" s="1"/>
  <c r="J1259"/>
  <c r="J1258" s="1"/>
  <c r="J1257" s="1"/>
  <c r="M1259"/>
  <c r="M1258" s="1"/>
  <c r="M1257" s="1"/>
  <c r="N1259"/>
  <c r="N1258" s="1"/>
  <c r="N1257" s="1"/>
  <c r="O1259"/>
  <c r="O1258" s="1"/>
  <c r="O1257" s="1"/>
  <c r="P1259"/>
  <c r="P1258" s="1"/>
  <c r="P1257" s="1"/>
  <c r="Q1259"/>
  <c r="Q1258" s="1"/>
  <c r="Q1257" s="1"/>
  <c r="R1259"/>
  <c r="R1258" s="1"/>
  <c r="R1257" s="1"/>
  <c r="S1259"/>
  <c r="S1258" s="1"/>
  <c r="S1257" s="1"/>
  <c r="T1259"/>
  <c r="T1258" s="1"/>
  <c r="T1257" s="1"/>
  <c r="U1259"/>
  <c r="U1258" s="1"/>
  <c r="U1257" s="1"/>
  <c r="V1259"/>
  <c r="V1258" s="1"/>
  <c r="V1257" s="1"/>
  <c r="W1259"/>
  <c r="W1258" s="1"/>
  <c r="W1257" s="1"/>
  <c r="X1259"/>
  <c r="X1258" s="1"/>
  <c r="X1257" s="1"/>
  <c r="Y1259"/>
  <c r="Y1258" s="1"/>
  <c r="Y1257" s="1"/>
  <c r="Z1259"/>
  <c r="Z1258" s="1"/>
  <c r="Z1257" s="1"/>
  <c r="AA1259"/>
  <c r="AA1258" s="1"/>
  <c r="AA1257" s="1"/>
  <c r="AB1259"/>
  <c r="AB1258" s="1"/>
  <c r="AB1257" s="1"/>
  <c r="J1119"/>
  <c r="J1118" s="1"/>
  <c r="J1117" s="1"/>
  <c r="M1119"/>
  <c r="M1118" s="1"/>
  <c r="M1117" s="1"/>
  <c r="N1119"/>
  <c r="N1118" s="1"/>
  <c r="N1117" s="1"/>
  <c r="O1119"/>
  <c r="O1118" s="1"/>
  <c r="O1117" s="1"/>
  <c r="P1119"/>
  <c r="P1118" s="1"/>
  <c r="P1117" s="1"/>
  <c r="Q1119"/>
  <c r="Q1118" s="1"/>
  <c r="Q1117" s="1"/>
  <c r="R1119"/>
  <c r="R1118" s="1"/>
  <c r="R1117" s="1"/>
  <c r="S1119"/>
  <c r="S1118" s="1"/>
  <c r="S1117" s="1"/>
  <c r="T1119"/>
  <c r="T1118" s="1"/>
  <c r="T1117" s="1"/>
  <c r="U1119"/>
  <c r="U1118" s="1"/>
  <c r="U1117" s="1"/>
  <c r="V1119"/>
  <c r="V1118" s="1"/>
  <c r="V1117" s="1"/>
  <c r="W1119"/>
  <c r="W1118" s="1"/>
  <c r="W1117" s="1"/>
  <c r="X1119"/>
  <c r="X1118" s="1"/>
  <c r="X1117" s="1"/>
  <c r="Y1119"/>
  <c r="Y1118" s="1"/>
  <c r="Y1117" s="1"/>
  <c r="Z1119"/>
  <c r="Z1118" s="1"/>
  <c r="Z1117" s="1"/>
  <c r="AA1119"/>
  <c r="AA1118" s="1"/>
  <c r="AA1117" s="1"/>
  <c r="AB1119"/>
  <c r="AB1118" s="1"/>
  <c r="AB1117" s="1"/>
  <c r="O1111"/>
  <c r="O1110" s="1"/>
  <c r="P1111"/>
  <c r="P1110" s="1"/>
  <c r="Q1111"/>
  <c r="Q1110" s="1"/>
  <c r="R1111"/>
  <c r="R1110" s="1"/>
  <c r="S1111"/>
  <c r="S1110" s="1"/>
  <c r="T1111"/>
  <c r="T1110" s="1"/>
  <c r="U1111"/>
  <c r="U1110" s="1"/>
  <c r="V1111"/>
  <c r="V1110" s="1"/>
  <c r="W1111"/>
  <c r="W1110" s="1"/>
  <c r="X1111"/>
  <c r="X1110" s="1"/>
  <c r="Y1111"/>
  <c r="Y1110" s="1"/>
  <c r="Z1111"/>
  <c r="Z1110" s="1"/>
  <c r="AA1111"/>
  <c r="AA1110" s="1"/>
  <c r="AB1111"/>
  <c r="AB1110" s="1"/>
  <c r="J1111"/>
  <c r="J1110" s="1"/>
  <c r="M1111"/>
  <c r="M1110" s="1"/>
  <c r="N1111"/>
  <c r="N1110" s="1"/>
  <c r="J1108"/>
  <c r="M1108"/>
  <c r="N1108"/>
  <c r="O1108"/>
  <c r="P1108"/>
  <c r="Q1108"/>
  <c r="R1108"/>
  <c r="S1108"/>
  <c r="T1108"/>
  <c r="U1108"/>
  <c r="V1108"/>
  <c r="W1108"/>
  <c r="X1108"/>
  <c r="Y1108"/>
  <c r="Z1108"/>
  <c r="AA1108"/>
  <c r="AB1108"/>
  <c r="J1106"/>
  <c r="K1106"/>
  <c r="M1106"/>
  <c r="N1106"/>
  <c r="O1106"/>
  <c r="P1106"/>
  <c r="Q1106"/>
  <c r="R1106"/>
  <c r="S1106"/>
  <c r="T1106"/>
  <c r="U1106"/>
  <c r="V1106"/>
  <c r="W1106"/>
  <c r="X1106"/>
  <c r="Y1106"/>
  <c r="Z1106"/>
  <c r="AA1106"/>
  <c r="AB1106"/>
  <c r="J1103"/>
  <c r="M1103"/>
  <c r="N1103"/>
  <c r="O1103"/>
  <c r="P1103"/>
  <c r="Q1103"/>
  <c r="R1103"/>
  <c r="S1103"/>
  <c r="T1103"/>
  <c r="U1103"/>
  <c r="V1103"/>
  <c r="W1103"/>
  <c r="X1103"/>
  <c r="Y1103"/>
  <c r="Z1103"/>
  <c r="AA1103"/>
  <c r="AB1103"/>
  <c r="J1098"/>
  <c r="M1098"/>
  <c r="N1098"/>
  <c r="Q1098"/>
  <c r="R1098"/>
  <c r="S1098"/>
  <c r="T1098"/>
  <c r="U1098"/>
  <c r="V1098"/>
  <c r="W1098"/>
  <c r="X1098"/>
  <c r="Y1098"/>
  <c r="Z1098"/>
  <c r="AA1098"/>
  <c r="AB1098"/>
  <c r="J1088"/>
  <c r="J1087" s="1"/>
  <c r="J1086" s="1"/>
  <c r="M1088"/>
  <c r="M1087" s="1"/>
  <c r="M1086" s="1"/>
  <c r="N1088"/>
  <c r="N1087" s="1"/>
  <c r="N1086" s="1"/>
  <c r="O1088"/>
  <c r="O1087" s="1"/>
  <c r="O1086" s="1"/>
  <c r="P1088"/>
  <c r="P1087" s="1"/>
  <c r="P1086" s="1"/>
  <c r="Q1088"/>
  <c r="Q1087" s="1"/>
  <c r="Q1086" s="1"/>
  <c r="R1088"/>
  <c r="R1087" s="1"/>
  <c r="R1086" s="1"/>
  <c r="S1088"/>
  <c r="S1087" s="1"/>
  <c r="S1086" s="1"/>
  <c r="T1088"/>
  <c r="T1087" s="1"/>
  <c r="T1086" s="1"/>
  <c r="U1088"/>
  <c r="U1087" s="1"/>
  <c r="U1086" s="1"/>
  <c r="V1088"/>
  <c r="V1087" s="1"/>
  <c r="V1086" s="1"/>
  <c r="W1088"/>
  <c r="W1087" s="1"/>
  <c r="W1086" s="1"/>
  <c r="X1088"/>
  <c r="X1087" s="1"/>
  <c r="X1086" s="1"/>
  <c r="Y1088"/>
  <c r="Y1087" s="1"/>
  <c r="Y1086" s="1"/>
  <c r="Z1088"/>
  <c r="Z1087" s="1"/>
  <c r="Z1086" s="1"/>
  <c r="AA1088"/>
  <c r="AA1087" s="1"/>
  <c r="AA1086" s="1"/>
  <c r="AB1088"/>
  <c r="AB1087" s="1"/>
  <c r="AB1086" s="1"/>
  <c r="J1084"/>
  <c r="J1083" s="1"/>
  <c r="J1082" s="1"/>
  <c r="K1084"/>
  <c r="K1083" s="1"/>
  <c r="K1082" s="1"/>
  <c r="M1084"/>
  <c r="M1083" s="1"/>
  <c r="M1082" s="1"/>
  <c r="N1084"/>
  <c r="N1083" s="1"/>
  <c r="N1082" s="1"/>
  <c r="O1084"/>
  <c r="O1083" s="1"/>
  <c r="O1082" s="1"/>
  <c r="P1084"/>
  <c r="P1083" s="1"/>
  <c r="P1082" s="1"/>
  <c r="Q1084"/>
  <c r="Q1083" s="1"/>
  <c r="Q1082" s="1"/>
  <c r="R1084"/>
  <c r="R1083" s="1"/>
  <c r="R1082" s="1"/>
  <c r="S1084"/>
  <c r="S1083" s="1"/>
  <c r="S1082" s="1"/>
  <c r="T1084"/>
  <c r="T1083" s="1"/>
  <c r="T1082" s="1"/>
  <c r="U1084"/>
  <c r="U1083" s="1"/>
  <c r="U1082" s="1"/>
  <c r="V1084"/>
  <c r="V1083" s="1"/>
  <c r="V1082" s="1"/>
  <c r="W1084"/>
  <c r="W1083" s="1"/>
  <c r="W1082" s="1"/>
  <c r="X1084"/>
  <c r="X1083" s="1"/>
  <c r="X1082" s="1"/>
  <c r="Y1084"/>
  <c r="Y1083" s="1"/>
  <c r="Y1082" s="1"/>
  <c r="Z1084"/>
  <c r="Z1083" s="1"/>
  <c r="Z1082" s="1"/>
  <c r="AA1084"/>
  <c r="AA1083" s="1"/>
  <c r="AA1082" s="1"/>
  <c r="AB1084"/>
  <c r="AB1083" s="1"/>
  <c r="AB1082" s="1"/>
  <c r="J1080"/>
  <c r="J1079" s="1"/>
  <c r="J1078" s="1"/>
  <c r="M1080"/>
  <c r="M1079" s="1"/>
  <c r="M1078" s="1"/>
  <c r="N1080"/>
  <c r="N1079" s="1"/>
  <c r="N1078" s="1"/>
  <c r="O1080"/>
  <c r="O1079" s="1"/>
  <c r="O1078" s="1"/>
  <c r="P1080"/>
  <c r="P1079" s="1"/>
  <c r="P1078" s="1"/>
  <c r="Q1080"/>
  <c r="Q1079" s="1"/>
  <c r="Q1078" s="1"/>
  <c r="R1080"/>
  <c r="R1079" s="1"/>
  <c r="R1078" s="1"/>
  <c r="S1080"/>
  <c r="S1079" s="1"/>
  <c r="S1078" s="1"/>
  <c r="T1080"/>
  <c r="T1079" s="1"/>
  <c r="T1078" s="1"/>
  <c r="U1080"/>
  <c r="U1079" s="1"/>
  <c r="U1078" s="1"/>
  <c r="V1080"/>
  <c r="V1079" s="1"/>
  <c r="V1078" s="1"/>
  <c r="W1080"/>
  <c r="W1079" s="1"/>
  <c r="W1078" s="1"/>
  <c r="X1080"/>
  <c r="X1079" s="1"/>
  <c r="X1078" s="1"/>
  <c r="Y1080"/>
  <c r="Y1079" s="1"/>
  <c r="Y1078" s="1"/>
  <c r="Z1080"/>
  <c r="Z1079" s="1"/>
  <c r="Z1078" s="1"/>
  <c r="AA1080"/>
  <c r="AA1079" s="1"/>
  <c r="AA1078" s="1"/>
  <c r="AB1080"/>
  <c r="AB1079" s="1"/>
  <c r="AB1078" s="1"/>
  <c r="J1076"/>
  <c r="J1075" s="1"/>
  <c r="J1074" s="1"/>
  <c r="K1076"/>
  <c r="K1075" s="1"/>
  <c r="K1074" s="1"/>
  <c r="M1076"/>
  <c r="M1075" s="1"/>
  <c r="M1074" s="1"/>
  <c r="N1076"/>
  <c r="N1075" s="1"/>
  <c r="N1074" s="1"/>
  <c r="O1076"/>
  <c r="O1075" s="1"/>
  <c r="O1074" s="1"/>
  <c r="P1076"/>
  <c r="P1075" s="1"/>
  <c r="P1074" s="1"/>
  <c r="Q1076"/>
  <c r="Q1075" s="1"/>
  <c r="Q1074" s="1"/>
  <c r="R1076"/>
  <c r="R1075" s="1"/>
  <c r="R1074" s="1"/>
  <c r="S1076"/>
  <c r="S1075" s="1"/>
  <c r="S1074" s="1"/>
  <c r="T1076"/>
  <c r="T1075" s="1"/>
  <c r="T1074" s="1"/>
  <c r="U1076"/>
  <c r="U1075" s="1"/>
  <c r="U1074" s="1"/>
  <c r="V1076"/>
  <c r="V1075" s="1"/>
  <c r="V1074" s="1"/>
  <c r="W1076"/>
  <c r="W1075" s="1"/>
  <c r="W1074" s="1"/>
  <c r="X1076"/>
  <c r="X1075" s="1"/>
  <c r="X1074" s="1"/>
  <c r="Y1076"/>
  <c r="Y1075" s="1"/>
  <c r="Y1074" s="1"/>
  <c r="Z1076"/>
  <c r="Z1075" s="1"/>
  <c r="Z1074" s="1"/>
  <c r="AA1076"/>
  <c r="AA1075" s="1"/>
  <c r="AA1074" s="1"/>
  <c r="AB1076"/>
  <c r="AB1075" s="1"/>
  <c r="AB1074" s="1"/>
  <c r="J1072"/>
  <c r="J1071" s="1"/>
  <c r="M1072"/>
  <c r="M1071" s="1"/>
  <c r="N1072"/>
  <c r="N1071" s="1"/>
  <c r="O1072"/>
  <c r="O1071" s="1"/>
  <c r="P1072"/>
  <c r="P1071" s="1"/>
  <c r="Q1072"/>
  <c r="Q1071" s="1"/>
  <c r="R1072"/>
  <c r="R1071" s="1"/>
  <c r="S1072"/>
  <c r="S1071" s="1"/>
  <c r="T1072"/>
  <c r="T1071" s="1"/>
  <c r="U1072"/>
  <c r="U1071" s="1"/>
  <c r="V1072"/>
  <c r="V1071" s="1"/>
  <c r="W1072"/>
  <c r="W1071" s="1"/>
  <c r="X1072"/>
  <c r="X1071" s="1"/>
  <c r="Y1072"/>
  <c r="Y1071" s="1"/>
  <c r="Z1072"/>
  <c r="Z1071" s="1"/>
  <c r="AA1072"/>
  <c r="AA1071" s="1"/>
  <c r="AB1072"/>
  <c r="AB1071" s="1"/>
  <c r="J1069"/>
  <c r="J1068" s="1"/>
  <c r="K1069"/>
  <c r="K1068" s="1"/>
  <c r="M1069"/>
  <c r="M1068" s="1"/>
  <c r="N1069"/>
  <c r="N1068" s="1"/>
  <c r="O1069"/>
  <c r="O1068" s="1"/>
  <c r="P1069"/>
  <c r="P1068" s="1"/>
  <c r="Q1069"/>
  <c r="Q1068" s="1"/>
  <c r="R1069"/>
  <c r="R1068" s="1"/>
  <c r="S1069"/>
  <c r="S1068" s="1"/>
  <c r="T1069"/>
  <c r="T1068" s="1"/>
  <c r="U1069"/>
  <c r="U1068" s="1"/>
  <c r="V1069"/>
  <c r="V1068" s="1"/>
  <c r="W1069"/>
  <c r="W1068" s="1"/>
  <c r="X1069"/>
  <c r="X1068" s="1"/>
  <c r="Y1069"/>
  <c r="Y1068" s="1"/>
  <c r="Z1069"/>
  <c r="Z1068" s="1"/>
  <c r="AA1069"/>
  <c r="AA1068" s="1"/>
  <c r="AB1069"/>
  <c r="AB1068" s="1"/>
  <c r="J1065"/>
  <c r="J1064" s="1"/>
  <c r="J1063" s="1"/>
  <c r="M1065"/>
  <c r="M1064" s="1"/>
  <c r="M1063" s="1"/>
  <c r="N1065"/>
  <c r="N1064" s="1"/>
  <c r="N1063" s="1"/>
  <c r="P1065"/>
  <c r="P1064" s="1"/>
  <c r="P1063" s="1"/>
  <c r="Q1065"/>
  <c r="Q1064" s="1"/>
  <c r="Q1063" s="1"/>
  <c r="R1065"/>
  <c r="R1064" s="1"/>
  <c r="R1063" s="1"/>
  <c r="S1065"/>
  <c r="S1064" s="1"/>
  <c r="S1063" s="1"/>
  <c r="T1065"/>
  <c r="T1064" s="1"/>
  <c r="T1063" s="1"/>
  <c r="U1065"/>
  <c r="U1064" s="1"/>
  <c r="U1063" s="1"/>
  <c r="V1065"/>
  <c r="V1064" s="1"/>
  <c r="V1063" s="1"/>
  <c r="W1065"/>
  <c r="W1064" s="1"/>
  <c r="W1063" s="1"/>
  <c r="X1065"/>
  <c r="X1064" s="1"/>
  <c r="X1063" s="1"/>
  <c r="Y1065"/>
  <c r="Y1064" s="1"/>
  <c r="Y1063" s="1"/>
  <c r="Z1065"/>
  <c r="Z1064" s="1"/>
  <c r="Z1063" s="1"/>
  <c r="AA1065"/>
  <c r="AA1064" s="1"/>
  <c r="AA1063" s="1"/>
  <c r="AB1065"/>
  <c r="AB1064" s="1"/>
  <c r="AB1063" s="1"/>
  <c r="K1061"/>
  <c r="K1060" s="1"/>
  <c r="M1061"/>
  <c r="M1060" s="1"/>
  <c r="N1061"/>
  <c r="N1060" s="1"/>
  <c r="P1061"/>
  <c r="P1060" s="1"/>
  <c r="Q1061"/>
  <c r="Q1060" s="1"/>
  <c r="R1061"/>
  <c r="R1060" s="1"/>
  <c r="S1061"/>
  <c r="S1060" s="1"/>
  <c r="T1061"/>
  <c r="T1060" s="1"/>
  <c r="U1061"/>
  <c r="U1060" s="1"/>
  <c r="V1061"/>
  <c r="V1060" s="1"/>
  <c r="W1061"/>
  <c r="W1060" s="1"/>
  <c r="X1061"/>
  <c r="X1060" s="1"/>
  <c r="Y1061"/>
  <c r="Y1060" s="1"/>
  <c r="Z1061"/>
  <c r="Z1060" s="1"/>
  <c r="AA1061"/>
  <c r="AA1060" s="1"/>
  <c r="AB1061"/>
  <c r="AB1060" s="1"/>
  <c r="K1057"/>
  <c r="K1056" s="1"/>
  <c r="M1057"/>
  <c r="M1056" s="1"/>
  <c r="N1057"/>
  <c r="N1056" s="1"/>
  <c r="P1057"/>
  <c r="P1056" s="1"/>
  <c r="Q1057"/>
  <c r="Q1056" s="1"/>
  <c r="R1057"/>
  <c r="R1056" s="1"/>
  <c r="S1057"/>
  <c r="S1056" s="1"/>
  <c r="T1057"/>
  <c r="T1056" s="1"/>
  <c r="U1057"/>
  <c r="U1056" s="1"/>
  <c r="V1057"/>
  <c r="V1056" s="1"/>
  <c r="W1057"/>
  <c r="W1056" s="1"/>
  <c r="X1057"/>
  <c r="X1056" s="1"/>
  <c r="Y1057"/>
  <c r="Y1056" s="1"/>
  <c r="Z1057"/>
  <c r="Z1056" s="1"/>
  <c r="AA1057"/>
  <c r="AA1056" s="1"/>
  <c r="AB1057"/>
  <c r="AB1056" s="1"/>
  <c r="J1053"/>
  <c r="J1052" s="1"/>
  <c r="J1051" s="1"/>
  <c r="K1053"/>
  <c r="K1052" s="1"/>
  <c r="K1051" s="1"/>
  <c r="M1053"/>
  <c r="M1052" s="1"/>
  <c r="M1051" s="1"/>
  <c r="N1053"/>
  <c r="N1052" s="1"/>
  <c r="N1051" s="1"/>
  <c r="P1053"/>
  <c r="P1052" s="1"/>
  <c r="P1051" s="1"/>
  <c r="Q1053"/>
  <c r="Q1052" s="1"/>
  <c r="Q1051" s="1"/>
  <c r="R1053"/>
  <c r="R1052" s="1"/>
  <c r="R1051" s="1"/>
  <c r="S1053"/>
  <c r="S1052" s="1"/>
  <c r="S1051" s="1"/>
  <c r="T1053"/>
  <c r="T1052" s="1"/>
  <c r="T1051" s="1"/>
  <c r="U1053"/>
  <c r="U1052" s="1"/>
  <c r="U1051" s="1"/>
  <c r="V1053"/>
  <c r="V1052" s="1"/>
  <c r="V1051" s="1"/>
  <c r="W1053"/>
  <c r="W1052" s="1"/>
  <c r="W1051" s="1"/>
  <c r="X1053"/>
  <c r="X1052" s="1"/>
  <c r="X1051" s="1"/>
  <c r="Y1053"/>
  <c r="Y1052" s="1"/>
  <c r="Y1051" s="1"/>
  <c r="Z1053"/>
  <c r="Z1052" s="1"/>
  <c r="Z1051" s="1"/>
  <c r="AA1053"/>
  <c r="AA1052" s="1"/>
  <c r="AA1051" s="1"/>
  <c r="AB1053"/>
  <c r="AB1052" s="1"/>
  <c r="AB1051" s="1"/>
  <c r="K1047"/>
  <c r="K1046" s="1"/>
  <c r="K1045" s="1"/>
  <c r="M1047"/>
  <c r="M1046" s="1"/>
  <c r="M1045" s="1"/>
  <c r="N1047"/>
  <c r="N1046" s="1"/>
  <c r="N1045" s="1"/>
  <c r="P1047"/>
  <c r="P1046" s="1"/>
  <c r="P1045" s="1"/>
  <c r="Q1047"/>
  <c r="Q1046" s="1"/>
  <c r="Q1045" s="1"/>
  <c r="R1047"/>
  <c r="R1046" s="1"/>
  <c r="R1045" s="1"/>
  <c r="S1047"/>
  <c r="S1046" s="1"/>
  <c r="S1045" s="1"/>
  <c r="T1047"/>
  <c r="T1046" s="1"/>
  <c r="T1045" s="1"/>
  <c r="U1047"/>
  <c r="U1046" s="1"/>
  <c r="U1045" s="1"/>
  <c r="V1047"/>
  <c r="V1046" s="1"/>
  <c r="V1045" s="1"/>
  <c r="W1047"/>
  <c r="W1046" s="1"/>
  <c r="W1045" s="1"/>
  <c r="X1047"/>
  <c r="X1046" s="1"/>
  <c r="X1045" s="1"/>
  <c r="Y1047"/>
  <c r="Y1046" s="1"/>
  <c r="Y1045" s="1"/>
  <c r="Z1047"/>
  <c r="Z1046" s="1"/>
  <c r="Z1045" s="1"/>
  <c r="AA1047"/>
  <c r="AA1046" s="1"/>
  <c r="AA1045" s="1"/>
  <c r="AB1047"/>
  <c r="AB1046" s="1"/>
  <c r="AB1045" s="1"/>
  <c r="M1040"/>
  <c r="M1039" s="1"/>
  <c r="M1038" s="1"/>
  <c r="N1040"/>
  <c r="N1039" s="1"/>
  <c r="N1038" s="1"/>
  <c r="O1040"/>
  <c r="O1039" s="1"/>
  <c r="O1038" s="1"/>
  <c r="P1040"/>
  <c r="P1039" s="1"/>
  <c r="P1038" s="1"/>
  <c r="Q1040"/>
  <c r="Q1039" s="1"/>
  <c r="Q1038" s="1"/>
  <c r="R1040"/>
  <c r="R1039" s="1"/>
  <c r="R1038" s="1"/>
  <c r="S1040"/>
  <c r="S1039" s="1"/>
  <c r="S1038" s="1"/>
  <c r="T1040"/>
  <c r="T1039" s="1"/>
  <c r="T1038" s="1"/>
  <c r="U1040"/>
  <c r="U1039" s="1"/>
  <c r="U1038" s="1"/>
  <c r="V1040"/>
  <c r="V1039" s="1"/>
  <c r="V1038" s="1"/>
  <c r="W1040"/>
  <c r="W1039" s="1"/>
  <c r="W1038" s="1"/>
  <c r="X1040"/>
  <c r="X1039" s="1"/>
  <c r="X1038" s="1"/>
  <c r="Y1040"/>
  <c r="Y1039" s="1"/>
  <c r="Y1038" s="1"/>
  <c r="Z1040"/>
  <c r="Z1039" s="1"/>
  <c r="Z1038" s="1"/>
  <c r="AA1040"/>
  <c r="AA1039" s="1"/>
  <c r="AA1038" s="1"/>
  <c r="AB1040"/>
  <c r="AB1039" s="1"/>
  <c r="AB1038" s="1"/>
  <c r="J1035"/>
  <c r="J1034" s="1"/>
  <c r="J1033" s="1"/>
  <c r="M1035"/>
  <c r="M1034" s="1"/>
  <c r="M1033" s="1"/>
  <c r="N1035"/>
  <c r="N1034" s="1"/>
  <c r="N1033" s="1"/>
  <c r="O1035"/>
  <c r="O1034" s="1"/>
  <c r="O1033" s="1"/>
  <c r="P1035"/>
  <c r="P1034" s="1"/>
  <c r="P1033" s="1"/>
  <c r="Q1035"/>
  <c r="Q1034" s="1"/>
  <c r="Q1033" s="1"/>
  <c r="R1035"/>
  <c r="R1034" s="1"/>
  <c r="R1033" s="1"/>
  <c r="S1035"/>
  <c r="S1034" s="1"/>
  <c r="S1033" s="1"/>
  <c r="T1035"/>
  <c r="T1034" s="1"/>
  <c r="T1033" s="1"/>
  <c r="U1035"/>
  <c r="U1034" s="1"/>
  <c r="U1033" s="1"/>
  <c r="V1035"/>
  <c r="V1034" s="1"/>
  <c r="V1033" s="1"/>
  <c r="W1035"/>
  <c r="W1034" s="1"/>
  <c r="W1033" s="1"/>
  <c r="X1035"/>
  <c r="X1034" s="1"/>
  <c r="X1033" s="1"/>
  <c r="Y1035"/>
  <c r="Y1034" s="1"/>
  <c r="Y1033" s="1"/>
  <c r="Z1035"/>
  <c r="Z1034" s="1"/>
  <c r="Z1033" s="1"/>
  <c r="AA1035"/>
  <c r="AA1034" s="1"/>
  <c r="AA1033" s="1"/>
  <c r="AB1035"/>
  <c r="AB1034" s="1"/>
  <c r="AB1033" s="1"/>
  <c r="J1027"/>
  <c r="J1026" s="1"/>
  <c r="J1025" s="1"/>
  <c r="K1027"/>
  <c r="K1026" s="1"/>
  <c r="K1025" s="1"/>
  <c r="M1027"/>
  <c r="M1026" s="1"/>
  <c r="M1025" s="1"/>
  <c r="N1027"/>
  <c r="N1026" s="1"/>
  <c r="N1025" s="1"/>
  <c r="O1027"/>
  <c r="O1026" s="1"/>
  <c r="O1025" s="1"/>
  <c r="P1027"/>
  <c r="P1026" s="1"/>
  <c r="P1025" s="1"/>
  <c r="Q1027"/>
  <c r="Q1026" s="1"/>
  <c r="Q1025" s="1"/>
  <c r="R1027"/>
  <c r="R1026" s="1"/>
  <c r="R1025" s="1"/>
  <c r="S1027"/>
  <c r="S1026" s="1"/>
  <c r="S1025" s="1"/>
  <c r="T1027"/>
  <c r="T1026" s="1"/>
  <c r="T1025" s="1"/>
  <c r="U1027"/>
  <c r="U1026" s="1"/>
  <c r="U1025" s="1"/>
  <c r="V1027"/>
  <c r="V1026" s="1"/>
  <c r="V1025" s="1"/>
  <c r="W1027"/>
  <c r="W1026" s="1"/>
  <c r="W1025" s="1"/>
  <c r="X1027"/>
  <c r="X1026" s="1"/>
  <c r="X1025" s="1"/>
  <c r="Y1027"/>
  <c r="Y1026" s="1"/>
  <c r="Y1025" s="1"/>
  <c r="Z1027"/>
  <c r="Z1026" s="1"/>
  <c r="Z1025" s="1"/>
  <c r="AA1027"/>
  <c r="AA1026" s="1"/>
  <c r="AA1025" s="1"/>
  <c r="AB1027"/>
  <c r="AB1026" s="1"/>
  <c r="AB1025" s="1"/>
  <c r="J1022"/>
  <c r="J1021" s="1"/>
  <c r="J1020" s="1"/>
  <c r="M1022"/>
  <c r="M1021" s="1"/>
  <c r="M1020" s="1"/>
  <c r="N1022"/>
  <c r="N1021" s="1"/>
  <c r="N1020" s="1"/>
  <c r="O1022"/>
  <c r="O1021" s="1"/>
  <c r="O1020" s="1"/>
  <c r="P1022"/>
  <c r="P1021" s="1"/>
  <c r="P1020" s="1"/>
  <c r="Q1022"/>
  <c r="Q1021" s="1"/>
  <c r="Q1020" s="1"/>
  <c r="R1022"/>
  <c r="R1021" s="1"/>
  <c r="R1020" s="1"/>
  <c r="S1022"/>
  <c r="S1021" s="1"/>
  <c r="S1020" s="1"/>
  <c r="T1022"/>
  <c r="T1021" s="1"/>
  <c r="T1020" s="1"/>
  <c r="U1022"/>
  <c r="U1021" s="1"/>
  <c r="U1020" s="1"/>
  <c r="V1022"/>
  <c r="V1021" s="1"/>
  <c r="V1020" s="1"/>
  <c r="W1022"/>
  <c r="W1021" s="1"/>
  <c r="W1020" s="1"/>
  <c r="X1022"/>
  <c r="X1021" s="1"/>
  <c r="X1020" s="1"/>
  <c r="Y1022"/>
  <c r="Y1021" s="1"/>
  <c r="Y1020" s="1"/>
  <c r="Z1022"/>
  <c r="Z1021" s="1"/>
  <c r="Z1020" s="1"/>
  <c r="AA1022"/>
  <c r="AA1021" s="1"/>
  <c r="AA1020" s="1"/>
  <c r="AB1022"/>
  <c r="AB1021" s="1"/>
  <c r="AB1020" s="1"/>
  <c r="J1018"/>
  <c r="J1017" s="1"/>
  <c r="K1018"/>
  <c r="K1017" s="1"/>
  <c r="M1018"/>
  <c r="M1017" s="1"/>
  <c r="N1018"/>
  <c r="N1017" s="1"/>
  <c r="O1018"/>
  <c r="O1017" s="1"/>
  <c r="P1018"/>
  <c r="P1017" s="1"/>
  <c r="Q1018"/>
  <c r="Q1017" s="1"/>
  <c r="R1018"/>
  <c r="R1017" s="1"/>
  <c r="S1018"/>
  <c r="S1017" s="1"/>
  <c r="T1018"/>
  <c r="T1017" s="1"/>
  <c r="U1018"/>
  <c r="U1017" s="1"/>
  <c r="V1018"/>
  <c r="V1017" s="1"/>
  <c r="W1018"/>
  <c r="W1017" s="1"/>
  <c r="X1018"/>
  <c r="X1017" s="1"/>
  <c r="Y1018"/>
  <c r="Y1017" s="1"/>
  <c r="Z1018"/>
  <c r="Z1017" s="1"/>
  <c r="AA1018"/>
  <c r="AA1017" s="1"/>
  <c r="AB1018"/>
  <c r="AB1017" s="1"/>
  <c r="J1015"/>
  <c r="J1014" s="1"/>
  <c r="M1015"/>
  <c r="M1014" s="1"/>
  <c r="N1015"/>
  <c r="N1014" s="1"/>
  <c r="P1015"/>
  <c r="P1014" s="1"/>
  <c r="Q1015"/>
  <c r="Q1014" s="1"/>
  <c r="R1015"/>
  <c r="R1014" s="1"/>
  <c r="S1015"/>
  <c r="S1014" s="1"/>
  <c r="T1015"/>
  <c r="T1014" s="1"/>
  <c r="U1015"/>
  <c r="U1014" s="1"/>
  <c r="V1015"/>
  <c r="V1014" s="1"/>
  <c r="W1015"/>
  <c r="W1014" s="1"/>
  <c r="X1015"/>
  <c r="X1014" s="1"/>
  <c r="Y1015"/>
  <c r="Y1014" s="1"/>
  <c r="Z1015"/>
  <c r="Z1014" s="1"/>
  <c r="AA1015"/>
  <c r="AA1014" s="1"/>
  <c r="AB1015"/>
  <c r="AB1014" s="1"/>
  <c r="K1011"/>
  <c r="K1010" s="1"/>
  <c r="K1009" s="1"/>
  <c r="M1011"/>
  <c r="M1010" s="1"/>
  <c r="M1009" s="1"/>
  <c r="N1011"/>
  <c r="N1010" s="1"/>
  <c r="N1009" s="1"/>
  <c r="P1011"/>
  <c r="P1010" s="1"/>
  <c r="P1009" s="1"/>
  <c r="Q1011"/>
  <c r="Q1010" s="1"/>
  <c r="Q1009" s="1"/>
  <c r="R1011"/>
  <c r="R1010" s="1"/>
  <c r="R1009" s="1"/>
  <c r="S1011"/>
  <c r="S1010" s="1"/>
  <c r="S1009" s="1"/>
  <c r="T1011"/>
  <c r="T1010" s="1"/>
  <c r="T1009" s="1"/>
  <c r="U1011"/>
  <c r="U1010" s="1"/>
  <c r="U1009" s="1"/>
  <c r="V1011"/>
  <c r="V1010" s="1"/>
  <c r="V1009" s="1"/>
  <c r="W1011"/>
  <c r="W1010" s="1"/>
  <c r="W1009" s="1"/>
  <c r="X1011"/>
  <c r="X1010" s="1"/>
  <c r="X1009" s="1"/>
  <c r="Y1011"/>
  <c r="Y1010" s="1"/>
  <c r="Y1009" s="1"/>
  <c r="Z1011"/>
  <c r="Z1010" s="1"/>
  <c r="Z1009" s="1"/>
  <c r="AA1011"/>
  <c r="AA1010" s="1"/>
  <c r="AA1009" s="1"/>
  <c r="AB1011"/>
  <c r="AB1010" s="1"/>
  <c r="AB1009" s="1"/>
  <c r="M1006"/>
  <c r="M1005" s="1"/>
  <c r="N1006"/>
  <c r="N1005" s="1"/>
  <c r="O1006"/>
  <c r="O1005" s="1"/>
  <c r="P1006"/>
  <c r="P1005" s="1"/>
  <c r="Q1006"/>
  <c r="Q1005" s="1"/>
  <c r="R1006"/>
  <c r="R1005" s="1"/>
  <c r="S1006"/>
  <c r="S1005" s="1"/>
  <c r="T1006"/>
  <c r="T1005" s="1"/>
  <c r="U1006"/>
  <c r="U1005" s="1"/>
  <c r="V1006"/>
  <c r="V1005" s="1"/>
  <c r="W1006"/>
  <c r="W1005" s="1"/>
  <c r="X1006"/>
  <c r="X1005" s="1"/>
  <c r="Y1006"/>
  <c r="Y1005" s="1"/>
  <c r="Z1006"/>
  <c r="Z1005" s="1"/>
  <c r="AA1006"/>
  <c r="AA1005" s="1"/>
  <c r="AB1006"/>
  <c r="AB1005" s="1"/>
  <c r="J1003"/>
  <c r="J1002" s="1"/>
  <c r="K1003"/>
  <c r="K1002" s="1"/>
  <c r="M1003"/>
  <c r="M1002" s="1"/>
  <c r="N1003"/>
  <c r="N1002" s="1"/>
  <c r="O1003"/>
  <c r="O1002" s="1"/>
  <c r="P1003"/>
  <c r="P1002" s="1"/>
  <c r="Q1003"/>
  <c r="Q1002" s="1"/>
  <c r="R1003"/>
  <c r="R1002" s="1"/>
  <c r="S1003"/>
  <c r="S1002" s="1"/>
  <c r="T1003"/>
  <c r="T1002" s="1"/>
  <c r="U1003"/>
  <c r="U1002" s="1"/>
  <c r="V1003"/>
  <c r="V1002" s="1"/>
  <c r="W1003"/>
  <c r="W1002" s="1"/>
  <c r="X1003"/>
  <c r="X1002" s="1"/>
  <c r="Y1003"/>
  <c r="Y1002" s="1"/>
  <c r="Z1003"/>
  <c r="Z1002" s="1"/>
  <c r="AA1003"/>
  <c r="AA1002" s="1"/>
  <c r="AB1003"/>
  <c r="AB1002" s="1"/>
  <c r="J999"/>
  <c r="J998" s="1"/>
  <c r="J997" s="1"/>
  <c r="M999"/>
  <c r="M998" s="1"/>
  <c r="M997" s="1"/>
  <c r="N999"/>
  <c r="N998" s="1"/>
  <c r="N997" s="1"/>
  <c r="O999"/>
  <c r="O998" s="1"/>
  <c r="O997" s="1"/>
  <c r="P999"/>
  <c r="P998" s="1"/>
  <c r="P997" s="1"/>
  <c r="Q999"/>
  <c r="Q998" s="1"/>
  <c r="Q997" s="1"/>
  <c r="R999"/>
  <c r="R998" s="1"/>
  <c r="R997" s="1"/>
  <c r="S999"/>
  <c r="S998" s="1"/>
  <c r="S997" s="1"/>
  <c r="T999"/>
  <c r="T998" s="1"/>
  <c r="T997" s="1"/>
  <c r="U999"/>
  <c r="U998" s="1"/>
  <c r="U997" s="1"/>
  <c r="V999"/>
  <c r="V998" s="1"/>
  <c r="V997" s="1"/>
  <c r="W999"/>
  <c r="W998" s="1"/>
  <c r="W997" s="1"/>
  <c r="X999"/>
  <c r="X998" s="1"/>
  <c r="X997" s="1"/>
  <c r="Y999"/>
  <c r="Y998" s="1"/>
  <c r="Y997" s="1"/>
  <c r="Z999"/>
  <c r="Z998" s="1"/>
  <c r="Z997" s="1"/>
  <c r="AA999"/>
  <c r="AA998" s="1"/>
  <c r="AA997" s="1"/>
  <c r="AB999"/>
  <c r="AB998" s="1"/>
  <c r="AB997" s="1"/>
  <c r="J995"/>
  <c r="K995"/>
  <c r="M995"/>
  <c r="N995"/>
  <c r="O995"/>
  <c r="P995"/>
  <c r="Q995"/>
  <c r="R995"/>
  <c r="S995"/>
  <c r="T995"/>
  <c r="U995"/>
  <c r="V995"/>
  <c r="W995"/>
  <c r="X995"/>
  <c r="Y995"/>
  <c r="Z995"/>
  <c r="AA995"/>
  <c r="AB995"/>
  <c r="J993"/>
  <c r="M993"/>
  <c r="N993"/>
  <c r="O993"/>
  <c r="P993"/>
  <c r="Q993"/>
  <c r="R993"/>
  <c r="S993"/>
  <c r="T993"/>
  <c r="U993"/>
  <c r="V993"/>
  <c r="W993"/>
  <c r="X993"/>
  <c r="Y993"/>
  <c r="Z993"/>
  <c r="AA993"/>
  <c r="AB993"/>
  <c r="J990"/>
  <c r="K990"/>
  <c r="M990"/>
  <c r="N990"/>
  <c r="O990"/>
  <c r="P990"/>
  <c r="Q990"/>
  <c r="R990"/>
  <c r="S990"/>
  <c r="T990"/>
  <c r="U990"/>
  <c r="V990"/>
  <c r="W990"/>
  <c r="X990"/>
  <c r="Y990"/>
  <c r="Z990"/>
  <c r="AA990"/>
  <c r="AB990"/>
  <c r="J984"/>
  <c r="M984"/>
  <c r="N984"/>
  <c r="O984"/>
  <c r="P984"/>
  <c r="Q984"/>
  <c r="R984"/>
  <c r="S984"/>
  <c r="T984"/>
  <c r="U984"/>
  <c r="V984"/>
  <c r="W984"/>
  <c r="X984"/>
  <c r="Y984"/>
  <c r="Z984"/>
  <c r="AA984"/>
  <c r="AB984"/>
  <c r="J982"/>
  <c r="K982"/>
  <c r="M982"/>
  <c r="N982"/>
  <c r="O982"/>
  <c r="P982"/>
  <c r="Q982"/>
  <c r="R982"/>
  <c r="S982"/>
  <c r="T982"/>
  <c r="U982"/>
  <c r="V982"/>
  <c r="W982"/>
  <c r="X982"/>
  <c r="Y982"/>
  <c r="Z982"/>
  <c r="AA982"/>
  <c r="AB982"/>
  <c r="J979"/>
  <c r="M979"/>
  <c r="N979"/>
  <c r="O979"/>
  <c r="P979"/>
  <c r="Q979"/>
  <c r="R979"/>
  <c r="S979"/>
  <c r="T979"/>
  <c r="U979"/>
  <c r="V979"/>
  <c r="W979"/>
  <c r="X979"/>
  <c r="Y979"/>
  <c r="Z979"/>
  <c r="AA979"/>
  <c r="AB979"/>
  <c r="J976"/>
  <c r="M976"/>
  <c r="N976"/>
  <c r="O976"/>
  <c r="P976"/>
  <c r="Q976"/>
  <c r="R976"/>
  <c r="S976"/>
  <c r="T976"/>
  <c r="U976"/>
  <c r="V976"/>
  <c r="W976"/>
  <c r="X976"/>
  <c r="Y976"/>
  <c r="Z976"/>
  <c r="AA976"/>
  <c r="AB976"/>
  <c r="J972"/>
  <c r="J971" s="1"/>
  <c r="J970" s="1"/>
  <c r="K972"/>
  <c r="K971" s="1"/>
  <c r="K970" s="1"/>
  <c r="M972"/>
  <c r="M971" s="1"/>
  <c r="M970" s="1"/>
  <c r="N972"/>
  <c r="N971" s="1"/>
  <c r="N970" s="1"/>
  <c r="O972"/>
  <c r="O971" s="1"/>
  <c r="O970" s="1"/>
  <c r="P972"/>
  <c r="P971" s="1"/>
  <c r="P970" s="1"/>
  <c r="Q972"/>
  <c r="Q971" s="1"/>
  <c r="Q970" s="1"/>
  <c r="R972"/>
  <c r="R971" s="1"/>
  <c r="R970" s="1"/>
  <c r="S972"/>
  <c r="S971" s="1"/>
  <c r="S970" s="1"/>
  <c r="T972"/>
  <c r="T971" s="1"/>
  <c r="T970" s="1"/>
  <c r="U972"/>
  <c r="U971" s="1"/>
  <c r="U970" s="1"/>
  <c r="V972"/>
  <c r="V971" s="1"/>
  <c r="V970" s="1"/>
  <c r="W972"/>
  <c r="W971" s="1"/>
  <c r="W970" s="1"/>
  <c r="X972"/>
  <c r="X971" s="1"/>
  <c r="X970" s="1"/>
  <c r="Y972"/>
  <c r="Y971" s="1"/>
  <c r="Y970" s="1"/>
  <c r="Z972"/>
  <c r="Z971" s="1"/>
  <c r="Z970" s="1"/>
  <c r="AA972"/>
  <c r="AA971" s="1"/>
  <c r="AA970" s="1"/>
  <c r="AB972"/>
  <c r="AB971" s="1"/>
  <c r="AB970" s="1"/>
  <c r="J968"/>
  <c r="J967" s="1"/>
  <c r="J966" s="1"/>
  <c r="M968"/>
  <c r="M967" s="1"/>
  <c r="M966" s="1"/>
  <c r="N968"/>
  <c r="N967" s="1"/>
  <c r="N966" s="1"/>
  <c r="O968"/>
  <c r="O967" s="1"/>
  <c r="O966" s="1"/>
  <c r="P968"/>
  <c r="P967" s="1"/>
  <c r="P966" s="1"/>
  <c r="Q968"/>
  <c r="Q967" s="1"/>
  <c r="Q966" s="1"/>
  <c r="R968"/>
  <c r="R967" s="1"/>
  <c r="R966" s="1"/>
  <c r="S968"/>
  <c r="S967" s="1"/>
  <c r="S966" s="1"/>
  <c r="T968"/>
  <c r="T967" s="1"/>
  <c r="T966" s="1"/>
  <c r="U968"/>
  <c r="U967" s="1"/>
  <c r="U966" s="1"/>
  <c r="V968"/>
  <c r="V967" s="1"/>
  <c r="V966" s="1"/>
  <c r="W968"/>
  <c r="W967" s="1"/>
  <c r="W966" s="1"/>
  <c r="X968"/>
  <c r="X967" s="1"/>
  <c r="X966" s="1"/>
  <c r="Y968"/>
  <c r="Y967" s="1"/>
  <c r="Y966" s="1"/>
  <c r="Z968"/>
  <c r="Z967" s="1"/>
  <c r="Z966" s="1"/>
  <c r="AA968"/>
  <c r="AA967" s="1"/>
  <c r="AA966" s="1"/>
  <c r="AB968"/>
  <c r="AB967" s="1"/>
  <c r="AB966" s="1"/>
  <c r="J964"/>
  <c r="J963" s="1"/>
  <c r="J962" s="1"/>
  <c r="K964"/>
  <c r="K963" s="1"/>
  <c r="K962" s="1"/>
  <c r="M964"/>
  <c r="M963" s="1"/>
  <c r="M962" s="1"/>
  <c r="N964"/>
  <c r="N963" s="1"/>
  <c r="N962" s="1"/>
  <c r="O964"/>
  <c r="O963" s="1"/>
  <c r="O962" s="1"/>
  <c r="P964"/>
  <c r="P963" s="1"/>
  <c r="P962" s="1"/>
  <c r="Q964"/>
  <c r="Q963" s="1"/>
  <c r="Q962" s="1"/>
  <c r="R964"/>
  <c r="R963" s="1"/>
  <c r="R962" s="1"/>
  <c r="S964"/>
  <c r="S963" s="1"/>
  <c r="S962" s="1"/>
  <c r="T964"/>
  <c r="T963" s="1"/>
  <c r="T962" s="1"/>
  <c r="U964"/>
  <c r="U963" s="1"/>
  <c r="U962" s="1"/>
  <c r="V964"/>
  <c r="V963" s="1"/>
  <c r="V962" s="1"/>
  <c r="W964"/>
  <c r="W963" s="1"/>
  <c r="W962" s="1"/>
  <c r="X964"/>
  <c r="X963" s="1"/>
  <c r="X962" s="1"/>
  <c r="Y964"/>
  <c r="Y963" s="1"/>
  <c r="Y962" s="1"/>
  <c r="Z964"/>
  <c r="Z963" s="1"/>
  <c r="Z962" s="1"/>
  <c r="AA964"/>
  <c r="AA963" s="1"/>
  <c r="AA962" s="1"/>
  <c r="AB964"/>
  <c r="AB963" s="1"/>
  <c r="AB962" s="1"/>
  <c r="I960"/>
  <c r="I959" s="1"/>
  <c r="I958" s="1"/>
  <c r="K960"/>
  <c r="K959" s="1"/>
  <c r="K958" s="1"/>
  <c r="M960"/>
  <c r="M959" s="1"/>
  <c r="M958" s="1"/>
  <c r="N960"/>
  <c r="N959" s="1"/>
  <c r="N958" s="1"/>
  <c r="P960"/>
  <c r="P959" s="1"/>
  <c r="P958" s="1"/>
  <c r="Q960"/>
  <c r="Q959" s="1"/>
  <c r="Q958" s="1"/>
  <c r="R960"/>
  <c r="R959" s="1"/>
  <c r="R958" s="1"/>
  <c r="S960"/>
  <c r="S959" s="1"/>
  <c r="S958" s="1"/>
  <c r="T960"/>
  <c r="T959" s="1"/>
  <c r="T958" s="1"/>
  <c r="U960"/>
  <c r="U959" s="1"/>
  <c r="U958" s="1"/>
  <c r="V960"/>
  <c r="V959" s="1"/>
  <c r="V958" s="1"/>
  <c r="W960"/>
  <c r="W959" s="1"/>
  <c r="W958" s="1"/>
  <c r="X960"/>
  <c r="X959" s="1"/>
  <c r="X958" s="1"/>
  <c r="Y960"/>
  <c r="Y959" s="1"/>
  <c r="Y958" s="1"/>
  <c r="Z960"/>
  <c r="Z959" s="1"/>
  <c r="Z958" s="1"/>
  <c r="AA960"/>
  <c r="AA959" s="1"/>
  <c r="AA958" s="1"/>
  <c r="AB960"/>
  <c r="AB959" s="1"/>
  <c r="AB958" s="1"/>
  <c r="J953"/>
  <c r="J952" s="1"/>
  <c r="J951" s="1"/>
  <c r="K953"/>
  <c r="K952" s="1"/>
  <c r="K951" s="1"/>
  <c r="M953"/>
  <c r="M952" s="1"/>
  <c r="M951" s="1"/>
  <c r="N953"/>
  <c r="N952" s="1"/>
  <c r="N951" s="1"/>
  <c r="P953"/>
  <c r="P952" s="1"/>
  <c r="P951" s="1"/>
  <c r="Q953"/>
  <c r="Q952" s="1"/>
  <c r="Q951" s="1"/>
  <c r="R953"/>
  <c r="R952" s="1"/>
  <c r="R951" s="1"/>
  <c r="S953"/>
  <c r="S952" s="1"/>
  <c r="S951" s="1"/>
  <c r="T953"/>
  <c r="T952" s="1"/>
  <c r="T951" s="1"/>
  <c r="U953"/>
  <c r="U952" s="1"/>
  <c r="U951" s="1"/>
  <c r="V953"/>
  <c r="V952" s="1"/>
  <c r="V951" s="1"/>
  <c r="W953"/>
  <c r="W952" s="1"/>
  <c r="W951" s="1"/>
  <c r="X953"/>
  <c r="X952" s="1"/>
  <c r="X951" s="1"/>
  <c r="Y953"/>
  <c r="Y952" s="1"/>
  <c r="Y951" s="1"/>
  <c r="Z953"/>
  <c r="Z952" s="1"/>
  <c r="Z951" s="1"/>
  <c r="AA953"/>
  <c r="AA952" s="1"/>
  <c r="AA951" s="1"/>
  <c r="AB953"/>
  <c r="AB952" s="1"/>
  <c r="AB951" s="1"/>
  <c r="J948"/>
  <c r="J947" s="1"/>
  <c r="M948"/>
  <c r="M947" s="1"/>
  <c r="N948"/>
  <c r="N947" s="1"/>
  <c r="O948"/>
  <c r="O947" s="1"/>
  <c r="P948"/>
  <c r="P947" s="1"/>
  <c r="Q948"/>
  <c r="Q947" s="1"/>
  <c r="R948"/>
  <c r="R947" s="1"/>
  <c r="S948"/>
  <c r="S947" s="1"/>
  <c r="T948"/>
  <c r="T947" s="1"/>
  <c r="U948"/>
  <c r="U947" s="1"/>
  <c r="V948"/>
  <c r="V947" s="1"/>
  <c r="W948"/>
  <c r="W947" s="1"/>
  <c r="X948"/>
  <c r="X947" s="1"/>
  <c r="Y948"/>
  <c r="Y947" s="1"/>
  <c r="Z948"/>
  <c r="Z947" s="1"/>
  <c r="AA948"/>
  <c r="AA947" s="1"/>
  <c r="AB948"/>
  <c r="AB947" s="1"/>
  <c r="I945"/>
  <c r="I944" s="1"/>
  <c r="K945"/>
  <c r="K944" s="1"/>
  <c r="M945"/>
  <c r="M944" s="1"/>
  <c r="N945"/>
  <c r="N944" s="1"/>
  <c r="P945"/>
  <c r="P944" s="1"/>
  <c r="Q945"/>
  <c r="Q944" s="1"/>
  <c r="R945"/>
  <c r="R944" s="1"/>
  <c r="S945"/>
  <c r="S944" s="1"/>
  <c r="T945"/>
  <c r="T944" s="1"/>
  <c r="U945"/>
  <c r="U944" s="1"/>
  <c r="V945"/>
  <c r="V944" s="1"/>
  <c r="W945"/>
  <c r="W944" s="1"/>
  <c r="X945"/>
  <c r="X944" s="1"/>
  <c r="Y945"/>
  <c r="Y944" s="1"/>
  <c r="Z945"/>
  <c r="Z944" s="1"/>
  <c r="AA945"/>
  <c r="AA944" s="1"/>
  <c r="AB945"/>
  <c r="AB944" s="1"/>
  <c r="J941"/>
  <c r="J940" s="1"/>
  <c r="K941"/>
  <c r="K940" s="1"/>
  <c r="M941"/>
  <c r="M940" s="1"/>
  <c r="N941"/>
  <c r="N940" s="1"/>
  <c r="P941"/>
  <c r="P940" s="1"/>
  <c r="Q941"/>
  <c r="Q940" s="1"/>
  <c r="R941"/>
  <c r="R940" s="1"/>
  <c r="S941"/>
  <c r="S940" s="1"/>
  <c r="T941"/>
  <c r="T940" s="1"/>
  <c r="U941"/>
  <c r="U940" s="1"/>
  <c r="V941"/>
  <c r="V940" s="1"/>
  <c r="W941"/>
  <c r="W940" s="1"/>
  <c r="X941"/>
  <c r="X940" s="1"/>
  <c r="Y941"/>
  <c r="Y940" s="1"/>
  <c r="Z941"/>
  <c r="Z940" s="1"/>
  <c r="AA941"/>
  <c r="AA940" s="1"/>
  <c r="AB941"/>
  <c r="AB940" s="1"/>
  <c r="K938"/>
  <c r="K937" s="1"/>
  <c r="M938"/>
  <c r="M937" s="1"/>
  <c r="N938"/>
  <c r="N937" s="1"/>
  <c r="P938"/>
  <c r="P937" s="1"/>
  <c r="Q938"/>
  <c r="Q937" s="1"/>
  <c r="R938"/>
  <c r="R937" s="1"/>
  <c r="S938"/>
  <c r="S937" s="1"/>
  <c r="T938"/>
  <c r="T937" s="1"/>
  <c r="U938"/>
  <c r="U937" s="1"/>
  <c r="V938"/>
  <c r="V937" s="1"/>
  <c r="W938"/>
  <c r="W937" s="1"/>
  <c r="X938"/>
  <c r="X937" s="1"/>
  <c r="Y938"/>
  <c r="Y937" s="1"/>
  <c r="Z938"/>
  <c r="Z937" s="1"/>
  <c r="AA938"/>
  <c r="AA937" s="1"/>
  <c r="AB938"/>
  <c r="AB937" s="1"/>
  <c r="J934"/>
  <c r="J933" s="1"/>
  <c r="K934"/>
  <c r="K933" s="1"/>
  <c r="M934"/>
  <c r="M933" s="1"/>
  <c r="N934"/>
  <c r="N933" s="1"/>
  <c r="P934"/>
  <c r="P933" s="1"/>
  <c r="Q934"/>
  <c r="Q933" s="1"/>
  <c r="R934"/>
  <c r="R933" s="1"/>
  <c r="S934"/>
  <c r="S933" s="1"/>
  <c r="T934"/>
  <c r="T933" s="1"/>
  <c r="U934"/>
  <c r="U933" s="1"/>
  <c r="V934"/>
  <c r="V933" s="1"/>
  <c r="W934"/>
  <c r="W933" s="1"/>
  <c r="X934"/>
  <c r="X933" s="1"/>
  <c r="Y934"/>
  <c r="Y933" s="1"/>
  <c r="Z934"/>
  <c r="Z933" s="1"/>
  <c r="AA934"/>
  <c r="AA933" s="1"/>
  <c r="AB934"/>
  <c r="AB933" s="1"/>
  <c r="M931"/>
  <c r="M930" s="1"/>
  <c r="N931"/>
  <c r="N930" s="1"/>
  <c r="O931"/>
  <c r="O930" s="1"/>
  <c r="P931"/>
  <c r="P930" s="1"/>
  <c r="Q931"/>
  <c r="Q930" s="1"/>
  <c r="R931"/>
  <c r="R930" s="1"/>
  <c r="S931"/>
  <c r="S930" s="1"/>
  <c r="T931"/>
  <c r="T930" s="1"/>
  <c r="U931"/>
  <c r="U930" s="1"/>
  <c r="V931"/>
  <c r="V930" s="1"/>
  <c r="W931"/>
  <c r="W930" s="1"/>
  <c r="X931"/>
  <c r="X930" s="1"/>
  <c r="Y931"/>
  <c r="Y930" s="1"/>
  <c r="Z931"/>
  <c r="Z930" s="1"/>
  <c r="AA931"/>
  <c r="AA930" s="1"/>
  <c r="AB931"/>
  <c r="AB930" s="1"/>
  <c r="J927"/>
  <c r="J926" s="1"/>
  <c r="J925" s="1"/>
  <c r="M927"/>
  <c r="M926" s="1"/>
  <c r="M925" s="1"/>
  <c r="N927"/>
  <c r="N926" s="1"/>
  <c r="N925" s="1"/>
  <c r="O927"/>
  <c r="O926" s="1"/>
  <c r="O925" s="1"/>
  <c r="P927"/>
  <c r="P926" s="1"/>
  <c r="P925" s="1"/>
  <c r="Q927"/>
  <c r="Q926" s="1"/>
  <c r="Q925" s="1"/>
  <c r="R927"/>
  <c r="R926" s="1"/>
  <c r="R925" s="1"/>
  <c r="S927"/>
  <c r="S926" s="1"/>
  <c r="S925" s="1"/>
  <c r="T927"/>
  <c r="T926" s="1"/>
  <c r="T925" s="1"/>
  <c r="U927"/>
  <c r="U926" s="1"/>
  <c r="U925" s="1"/>
  <c r="V927"/>
  <c r="V926" s="1"/>
  <c r="V925" s="1"/>
  <c r="W927"/>
  <c r="W926" s="1"/>
  <c r="W925" s="1"/>
  <c r="X927"/>
  <c r="X926" s="1"/>
  <c r="X925" s="1"/>
  <c r="Y927"/>
  <c r="Y926" s="1"/>
  <c r="Y925" s="1"/>
  <c r="Z927"/>
  <c r="Z926" s="1"/>
  <c r="Z925" s="1"/>
  <c r="AA927"/>
  <c r="AA926" s="1"/>
  <c r="AA925" s="1"/>
  <c r="AB927"/>
  <c r="AB926" s="1"/>
  <c r="AB925" s="1"/>
  <c r="J923"/>
  <c r="J922" s="1"/>
  <c r="J921" s="1"/>
  <c r="K923"/>
  <c r="K922" s="1"/>
  <c r="K921" s="1"/>
  <c r="M923"/>
  <c r="M922" s="1"/>
  <c r="M921" s="1"/>
  <c r="N923"/>
  <c r="N922" s="1"/>
  <c r="N921" s="1"/>
  <c r="O923"/>
  <c r="O922" s="1"/>
  <c r="O921" s="1"/>
  <c r="P923"/>
  <c r="P922" s="1"/>
  <c r="P921" s="1"/>
  <c r="Q923"/>
  <c r="Q922" s="1"/>
  <c r="Q921" s="1"/>
  <c r="R923"/>
  <c r="R922" s="1"/>
  <c r="R921" s="1"/>
  <c r="S923"/>
  <c r="S922" s="1"/>
  <c r="S921" s="1"/>
  <c r="T923"/>
  <c r="T922" s="1"/>
  <c r="T921" s="1"/>
  <c r="U923"/>
  <c r="U922" s="1"/>
  <c r="U921" s="1"/>
  <c r="V923"/>
  <c r="V922" s="1"/>
  <c r="V921" s="1"/>
  <c r="W923"/>
  <c r="W922" s="1"/>
  <c r="W921" s="1"/>
  <c r="X923"/>
  <c r="X922" s="1"/>
  <c r="X921" s="1"/>
  <c r="Y923"/>
  <c r="Y922" s="1"/>
  <c r="Y921" s="1"/>
  <c r="Z923"/>
  <c r="Z922" s="1"/>
  <c r="Z921" s="1"/>
  <c r="AA923"/>
  <c r="AA922" s="1"/>
  <c r="AA921" s="1"/>
  <c r="AB923"/>
  <c r="AB922" s="1"/>
  <c r="AB921" s="1"/>
  <c r="J919"/>
  <c r="J918" s="1"/>
  <c r="M919"/>
  <c r="M918" s="1"/>
  <c r="N919"/>
  <c r="N918" s="1"/>
  <c r="O919"/>
  <c r="O918" s="1"/>
  <c r="P919"/>
  <c r="P918" s="1"/>
  <c r="Q919"/>
  <c r="Q918" s="1"/>
  <c r="R919"/>
  <c r="R918" s="1"/>
  <c r="S919"/>
  <c r="S918" s="1"/>
  <c r="T919"/>
  <c r="T918" s="1"/>
  <c r="U919"/>
  <c r="U918" s="1"/>
  <c r="V919"/>
  <c r="V918" s="1"/>
  <c r="W919"/>
  <c r="W918" s="1"/>
  <c r="X919"/>
  <c r="X918" s="1"/>
  <c r="Y919"/>
  <c r="Y918" s="1"/>
  <c r="Z919"/>
  <c r="Z918" s="1"/>
  <c r="AA919"/>
  <c r="AA918" s="1"/>
  <c r="AB919"/>
  <c r="AB918" s="1"/>
  <c r="J911"/>
  <c r="J910" s="1"/>
  <c r="M911"/>
  <c r="M910" s="1"/>
  <c r="N911"/>
  <c r="N910" s="1"/>
  <c r="O911"/>
  <c r="O910" s="1"/>
  <c r="P911"/>
  <c r="P910" s="1"/>
  <c r="Q911"/>
  <c r="Q910" s="1"/>
  <c r="R911"/>
  <c r="R910" s="1"/>
  <c r="S911"/>
  <c r="S910" s="1"/>
  <c r="T911"/>
  <c r="T910" s="1"/>
  <c r="U911"/>
  <c r="U910" s="1"/>
  <c r="V911"/>
  <c r="V910" s="1"/>
  <c r="W911"/>
  <c r="W910" s="1"/>
  <c r="X911"/>
  <c r="X910" s="1"/>
  <c r="Y911"/>
  <c r="Y910" s="1"/>
  <c r="Z911"/>
  <c r="Z910" s="1"/>
  <c r="AA911"/>
  <c r="AA910" s="1"/>
  <c r="AB911"/>
  <c r="AB910" s="1"/>
  <c r="J907"/>
  <c r="J906" s="1"/>
  <c r="K907"/>
  <c r="K906" s="1"/>
  <c r="M907"/>
  <c r="M906" s="1"/>
  <c r="N907"/>
  <c r="N906" s="1"/>
  <c r="O907"/>
  <c r="O906" s="1"/>
  <c r="P907"/>
  <c r="P906" s="1"/>
  <c r="Q907"/>
  <c r="Q906" s="1"/>
  <c r="R907"/>
  <c r="R906" s="1"/>
  <c r="S907"/>
  <c r="S906" s="1"/>
  <c r="T907"/>
  <c r="T906" s="1"/>
  <c r="U907"/>
  <c r="U906" s="1"/>
  <c r="V907"/>
  <c r="V906" s="1"/>
  <c r="W907"/>
  <c r="W906" s="1"/>
  <c r="X907"/>
  <c r="X906" s="1"/>
  <c r="Y907"/>
  <c r="Y906" s="1"/>
  <c r="Z907"/>
  <c r="Z906" s="1"/>
  <c r="AA907"/>
  <c r="AA906" s="1"/>
  <c r="AB907"/>
  <c r="AB906" s="1"/>
  <c r="I904"/>
  <c r="I903" s="1"/>
  <c r="J904"/>
  <c r="J903" s="1"/>
  <c r="K904"/>
  <c r="K903" s="1"/>
  <c r="M904"/>
  <c r="M903" s="1"/>
  <c r="N904"/>
  <c r="N903" s="1"/>
  <c r="P904"/>
  <c r="P903" s="1"/>
  <c r="Q904"/>
  <c r="Q903" s="1"/>
  <c r="R904"/>
  <c r="R903" s="1"/>
  <c r="S904"/>
  <c r="S903" s="1"/>
  <c r="T904"/>
  <c r="T903" s="1"/>
  <c r="U904"/>
  <c r="U903" s="1"/>
  <c r="V904"/>
  <c r="V903" s="1"/>
  <c r="W904"/>
  <c r="W903" s="1"/>
  <c r="X904"/>
  <c r="X903" s="1"/>
  <c r="Y904"/>
  <c r="Y903" s="1"/>
  <c r="Z904"/>
  <c r="Z903" s="1"/>
  <c r="AA904"/>
  <c r="AA903" s="1"/>
  <c r="AB904"/>
  <c r="AB903" s="1"/>
  <c r="I901"/>
  <c r="J901"/>
  <c r="M901"/>
  <c r="N901"/>
  <c r="O901"/>
  <c r="P901"/>
  <c r="Q901"/>
  <c r="R901"/>
  <c r="S901"/>
  <c r="T901"/>
  <c r="U901"/>
  <c r="V901"/>
  <c r="W901"/>
  <c r="X901"/>
  <c r="Y901"/>
  <c r="Z901"/>
  <c r="AA901"/>
  <c r="AB901"/>
  <c r="J899"/>
  <c r="K899"/>
  <c r="M899"/>
  <c r="N899"/>
  <c r="O899"/>
  <c r="P899"/>
  <c r="Q899"/>
  <c r="R899"/>
  <c r="S899"/>
  <c r="T899"/>
  <c r="U899"/>
  <c r="V899"/>
  <c r="W899"/>
  <c r="X899"/>
  <c r="Y899"/>
  <c r="Z899"/>
  <c r="AA899"/>
  <c r="AB899"/>
  <c r="I895"/>
  <c r="I894" s="1"/>
  <c r="J895"/>
  <c r="J894" s="1"/>
  <c r="K895"/>
  <c r="K894" s="1"/>
  <c r="M895"/>
  <c r="M894" s="1"/>
  <c r="N895"/>
  <c r="N894" s="1"/>
  <c r="P895"/>
  <c r="P894" s="1"/>
  <c r="Q895"/>
  <c r="Q894" s="1"/>
  <c r="R895"/>
  <c r="R894" s="1"/>
  <c r="S895"/>
  <c r="S894" s="1"/>
  <c r="T895"/>
  <c r="T894" s="1"/>
  <c r="U895"/>
  <c r="U894" s="1"/>
  <c r="V895"/>
  <c r="V894" s="1"/>
  <c r="W895"/>
  <c r="W894" s="1"/>
  <c r="X895"/>
  <c r="X894" s="1"/>
  <c r="Y895"/>
  <c r="Y894" s="1"/>
  <c r="Z895"/>
  <c r="Z894" s="1"/>
  <c r="AA895"/>
  <c r="AA894" s="1"/>
  <c r="AB895"/>
  <c r="AB894" s="1"/>
  <c r="I892"/>
  <c r="I891" s="1"/>
  <c r="J892"/>
  <c r="J891" s="1"/>
  <c r="K892"/>
  <c r="K891" s="1"/>
  <c r="M892"/>
  <c r="M891" s="1"/>
  <c r="N892"/>
  <c r="N891" s="1"/>
  <c r="O892"/>
  <c r="O891" s="1"/>
  <c r="P892"/>
  <c r="P891" s="1"/>
  <c r="Q892"/>
  <c r="Q891" s="1"/>
  <c r="R892"/>
  <c r="R891" s="1"/>
  <c r="S892"/>
  <c r="S891" s="1"/>
  <c r="T892"/>
  <c r="T891" s="1"/>
  <c r="U892"/>
  <c r="U891" s="1"/>
  <c r="V892"/>
  <c r="V891" s="1"/>
  <c r="W892"/>
  <c r="W891" s="1"/>
  <c r="X892"/>
  <c r="X891" s="1"/>
  <c r="Y892"/>
  <c r="Y891" s="1"/>
  <c r="Z892"/>
  <c r="Z891" s="1"/>
  <c r="AA892"/>
  <c r="AA891" s="1"/>
  <c r="AB892"/>
  <c r="AB891" s="1"/>
  <c r="I888"/>
  <c r="I887" s="1"/>
  <c r="J888"/>
  <c r="J887" s="1"/>
  <c r="K888"/>
  <c r="K887" s="1"/>
  <c r="M888"/>
  <c r="M887" s="1"/>
  <c r="N888"/>
  <c r="N887" s="1"/>
  <c r="P888"/>
  <c r="P887" s="1"/>
  <c r="Q888"/>
  <c r="Q887" s="1"/>
  <c r="R888"/>
  <c r="R887" s="1"/>
  <c r="S888"/>
  <c r="S887" s="1"/>
  <c r="T888"/>
  <c r="T887" s="1"/>
  <c r="U888"/>
  <c r="U887" s="1"/>
  <c r="V888"/>
  <c r="V887" s="1"/>
  <c r="W888"/>
  <c r="W887" s="1"/>
  <c r="X888"/>
  <c r="X887" s="1"/>
  <c r="Y888"/>
  <c r="Y887" s="1"/>
  <c r="Z888"/>
  <c r="Z887" s="1"/>
  <c r="AA888"/>
  <c r="AA887" s="1"/>
  <c r="AB888"/>
  <c r="AB887" s="1"/>
  <c r="AB884"/>
  <c r="AB883" s="1"/>
  <c r="I884"/>
  <c r="I883" s="1"/>
  <c r="M884"/>
  <c r="M883" s="1"/>
  <c r="N884"/>
  <c r="N883" s="1"/>
  <c r="O884"/>
  <c r="O883" s="1"/>
  <c r="P884"/>
  <c r="P883" s="1"/>
  <c r="Q884"/>
  <c r="Q883" s="1"/>
  <c r="R884"/>
  <c r="R883" s="1"/>
  <c r="S884"/>
  <c r="S883" s="1"/>
  <c r="T884"/>
  <c r="T883" s="1"/>
  <c r="U884"/>
  <c r="U883" s="1"/>
  <c r="V884"/>
  <c r="V883" s="1"/>
  <c r="W884"/>
  <c r="W883" s="1"/>
  <c r="X884"/>
  <c r="X883" s="1"/>
  <c r="Y884"/>
  <c r="Y883" s="1"/>
  <c r="Z884"/>
  <c r="Z883" s="1"/>
  <c r="AA884"/>
  <c r="AA883" s="1"/>
  <c r="J880"/>
  <c r="J879" s="1"/>
  <c r="J878" s="1"/>
  <c r="K880"/>
  <c r="K879" s="1"/>
  <c r="K878" s="1"/>
  <c r="M880"/>
  <c r="M879" s="1"/>
  <c r="M878" s="1"/>
  <c r="N880"/>
  <c r="N879" s="1"/>
  <c r="N878" s="1"/>
  <c r="P880"/>
  <c r="P879" s="1"/>
  <c r="P878" s="1"/>
  <c r="Q880"/>
  <c r="Q879" s="1"/>
  <c r="Q878" s="1"/>
  <c r="R880"/>
  <c r="R879" s="1"/>
  <c r="R878" s="1"/>
  <c r="S880"/>
  <c r="S879" s="1"/>
  <c r="S878" s="1"/>
  <c r="T880"/>
  <c r="T879" s="1"/>
  <c r="T878" s="1"/>
  <c r="U880"/>
  <c r="U879" s="1"/>
  <c r="U878" s="1"/>
  <c r="V880"/>
  <c r="V879" s="1"/>
  <c r="V878" s="1"/>
  <c r="W880"/>
  <c r="W879" s="1"/>
  <c r="W878" s="1"/>
  <c r="X880"/>
  <c r="X879" s="1"/>
  <c r="X878" s="1"/>
  <c r="Y880"/>
  <c r="Y879" s="1"/>
  <c r="Y878" s="1"/>
  <c r="Z880"/>
  <c r="Z879" s="1"/>
  <c r="Z878" s="1"/>
  <c r="AA880"/>
  <c r="AA879" s="1"/>
  <c r="AA878" s="1"/>
  <c r="AB880"/>
  <c r="AB879" s="1"/>
  <c r="AB878" s="1"/>
  <c r="K876"/>
  <c r="K875" s="1"/>
  <c r="M876"/>
  <c r="M875" s="1"/>
  <c r="N876"/>
  <c r="N875" s="1"/>
  <c r="P876"/>
  <c r="P875" s="1"/>
  <c r="Q876"/>
  <c r="Q875" s="1"/>
  <c r="R876"/>
  <c r="R875" s="1"/>
  <c r="S876"/>
  <c r="S875" s="1"/>
  <c r="T876"/>
  <c r="T875" s="1"/>
  <c r="U876"/>
  <c r="U875" s="1"/>
  <c r="V876"/>
  <c r="V875" s="1"/>
  <c r="W876"/>
  <c r="W875" s="1"/>
  <c r="X876"/>
  <c r="X875" s="1"/>
  <c r="Y876"/>
  <c r="Y875" s="1"/>
  <c r="Z876"/>
  <c r="Z875" s="1"/>
  <c r="AA876"/>
  <c r="AA875" s="1"/>
  <c r="AB876"/>
  <c r="AB875" s="1"/>
  <c r="K871"/>
  <c r="K870" s="1"/>
  <c r="M871"/>
  <c r="M870" s="1"/>
  <c r="N871"/>
  <c r="N870" s="1"/>
  <c r="P871"/>
  <c r="P870" s="1"/>
  <c r="Q871"/>
  <c r="Q870" s="1"/>
  <c r="R871"/>
  <c r="R870" s="1"/>
  <c r="S871"/>
  <c r="S870" s="1"/>
  <c r="T871"/>
  <c r="T870" s="1"/>
  <c r="U871"/>
  <c r="U870" s="1"/>
  <c r="V871"/>
  <c r="V870" s="1"/>
  <c r="W871"/>
  <c r="W870" s="1"/>
  <c r="X871"/>
  <c r="X870" s="1"/>
  <c r="Y871"/>
  <c r="Y870" s="1"/>
  <c r="Z871"/>
  <c r="Z870" s="1"/>
  <c r="AA871"/>
  <c r="AA870" s="1"/>
  <c r="AB871"/>
  <c r="AB870" s="1"/>
  <c r="AB867"/>
  <c r="AB866" s="1"/>
  <c r="J867"/>
  <c r="J866" s="1"/>
  <c r="M867"/>
  <c r="M866" s="1"/>
  <c r="N867"/>
  <c r="N866" s="1"/>
  <c r="O867"/>
  <c r="O866" s="1"/>
  <c r="P867"/>
  <c r="P866" s="1"/>
  <c r="Q867"/>
  <c r="Q866" s="1"/>
  <c r="R867"/>
  <c r="R866" s="1"/>
  <c r="S867"/>
  <c r="S866" s="1"/>
  <c r="T867"/>
  <c r="T866" s="1"/>
  <c r="U867"/>
  <c r="U866" s="1"/>
  <c r="V867"/>
  <c r="V866" s="1"/>
  <c r="W867"/>
  <c r="W866" s="1"/>
  <c r="X867"/>
  <c r="X866" s="1"/>
  <c r="Y867"/>
  <c r="Y866" s="1"/>
  <c r="Z867"/>
  <c r="Z866" s="1"/>
  <c r="AA867"/>
  <c r="AA866" s="1"/>
  <c r="J864"/>
  <c r="J863" s="1"/>
  <c r="K864"/>
  <c r="K863" s="1"/>
  <c r="M864"/>
  <c r="M863" s="1"/>
  <c r="N864"/>
  <c r="N863" s="1"/>
  <c r="P864"/>
  <c r="P863" s="1"/>
  <c r="Q864"/>
  <c r="Q863" s="1"/>
  <c r="R864"/>
  <c r="R863" s="1"/>
  <c r="S864"/>
  <c r="S863" s="1"/>
  <c r="T864"/>
  <c r="T863" s="1"/>
  <c r="U864"/>
  <c r="U863" s="1"/>
  <c r="V864"/>
  <c r="V863" s="1"/>
  <c r="W864"/>
  <c r="W863" s="1"/>
  <c r="X864"/>
  <c r="X863" s="1"/>
  <c r="Y864"/>
  <c r="Y863" s="1"/>
  <c r="Z864"/>
  <c r="Z863" s="1"/>
  <c r="AA864"/>
  <c r="AA863" s="1"/>
  <c r="AB864"/>
  <c r="AB863" s="1"/>
  <c r="K857"/>
  <c r="K856" s="1"/>
  <c r="M857"/>
  <c r="M856" s="1"/>
  <c r="N857"/>
  <c r="N856" s="1"/>
  <c r="P857"/>
  <c r="P856" s="1"/>
  <c r="Q857"/>
  <c r="Q856" s="1"/>
  <c r="R857"/>
  <c r="R856" s="1"/>
  <c r="S857"/>
  <c r="S856" s="1"/>
  <c r="T857"/>
  <c r="T856" s="1"/>
  <c r="U857"/>
  <c r="U856" s="1"/>
  <c r="V857"/>
  <c r="V856" s="1"/>
  <c r="W857"/>
  <c r="W856" s="1"/>
  <c r="X857"/>
  <c r="X856" s="1"/>
  <c r="Y857"/>
  <c r="Y856" s="1"/>
  <c r="Z857"/>
  <c r="Z856" s="1"/>
  <c r="AA857"/>
  <c r="AA856" s="1"/>
  <c r="AB857"/>
  <c r="AB856" s="1"/>
  <c r="J854"/>
  <c r="J853" s="1"/>
  <c r="K854"/>
  <c r="K853" s="1"/>
  <c r="M854"/>
  <c r="M853" s="1"/>
  <c r="N854"/>
  <c r="N853" s="1"/>
  <c r="P854"/>
  <c r="P853" s="1"/>
  <c r="Q854"/>
  <c r="Q853" s="1"/>
  <c r="R854"/>
  <c r="R853" s="1"/>
  <c r="S854"/>
  <c r="S853" s="1"/>
  <c r="T854"/>
  <c r="T853" s="1"/>
  <c r="U854"/>
  <c r="U853" s="1"/>
  <c r="V854"/>
  <c r="V853" s="1"/>
  <c r="W854"/>
  <c r="W853" s="1"/>
  <c r="X854"/>
  <c r="X853" s="1"/>
  <c r="Y854"/>
  <c r="Y853" s="1"/>
  <c r="Z854"/>
  <c r="Z853" s="1"/>
  <c r="AA854"/>
  <c r="AA853" s="1"/>
  <c r="AB854"/>
  <c r="AB853" s="1"/>
  <c r="K850"/>
  <c r="K849" s="1"/>
  <c r="M850"/>
  <c r="M849" s="1"/>
  <c r="N850"/>
  <c r="N849" s="1"/>
  <c r="P850"/>
  <c r="P849" s="1"/>
  <c r="Q850"/>
  <c r="Q849" s="1"/>
  <c r="R850"/>
  <c r="R849" s="1"/>
  <c r="S850"/>
  <c r="S849" s="1"/>
  <c r="T850"/>
  <c r="T849" s="1"/>
  <c r="U850"/>
  <c r="U849" s="1"/>
  <c r="V850"/>
  <c r="V849" s="1"/>
  <c r="W850"/>
  <c r="W849" s="1"/>
  <c r="X850"/>
  <c r="X849" s="1"/>
  <c r="Y850"/>
  <c r="Y849" s="1"/>
  <c r="Z850"/>
  <c r="Z849" s="1"/>
  <c r="AA850"/>
  <c r="AA849" s="1"/>
  <c r="AB850"/>
  <c r="AB849" s="1"/>
  <c r="J847"/>
  <c r="K847"/>
  <c r="M847"/>
  <c r="N847"/>
  <c r="P847"/>
  <c r="Q847"/>
  <c r="R847"/>
  <c r="S847"/>
  <c r="T847"/>
  <c r="U847"/>
  <c r="V847"/>
  <c r="W847"/>
  <c r="X847"/>
  <c r="Y847"/>
  <c r="Z847"/>
  <c r="AA847"/>
  <c r="AB847"/>
  <c r="K845"/>
  <c r="L845"/>
  <c r="M845"/>
  <c r="N845"/>
  <c r="O845"/>
  <c r="P845"/>
  <c r="Q845"/>
  <c r="R845"/>
  <c r="S845"/>
  <c r="T845"/>
  <c r="U845"/>
  <c r="V845"/>
  <c r="W845"/>
  <c r="X845"/>
  <c r="Y845"/>
  <c r="Z845"/>
  <c r="AA845"/>
  <c r="AB845"/>
  <c r="J841"/>
  <c r="J840" s="1"/>
  <c r="K841"/>
  <c r="K840" s="1"/>
  <c r="M841"/>
  <c r="M840" s="1"/>
  <c r="N841"/>
  <c r="N840" s="1"/>
  <c r="O841"/>
  <c r="O840" s="1"/>
  <c r="P841"/>
  <c r="P840" s="1"/>
  <c r="Q841"/>
  <c r="Q840" s="1"/>
  <c r="R841"/>
  <c r="R840" s="1"/>
  <c r="S841"/>
  <c r="S840" s="1"/>
  <c r="T841"/>
  <c r="T840" s="1"/>
  <c r="U841"/>
  <c r="U840" s="1"/>
  <c r="V841"/>
  <c r="V840" s="1"/>
  <c r="W841"/>
  <c r="W840" s="1"/>
  <c r="X841"/>
  <c r="X840" s="1"/>
  <c r="Y841"/>
  <c r="Y840" s="1"/>
  <c r="Z841"/>
  <c r="Z840" s="1"/>
  <c r="AA841"/>
  <c r="AA840" s="1"/>
  <c r="AB841"/>
  <c r="AB840" s="1"/>
  <c r="J838"/>
  <c r="J837" s="1"/>
  <c r="M838"/>
  <c r="M837" s="1"/>
  <c r="N838"/>
  <c r="N837" s="1"/>
  <c r="O838"/>
  <c r="O837" s="1"/>
  <c r="P838"/>
  <c r="P837" s="1"/>
  <c r="Q838"/>
  <c r="Q837" s="1"/>
  <c r="R838"/>
  <c r="R837" s="1"/>
  <c r="S838"/>
  <c r="S837" s="1"/>
  <c r="T838"/>
  <c r="T837" s="1"/>
  <c r="U838"/>
  <c r="U837" s="1"/>
  <c r="V838"/>
  <c r="V837" s="1"/>
  <c r="W838"/>
  <c r="W837" s="1"/>
  <c r="X838"/>
  <c r="X837" s="1"/>
  <c r="Y838"/>
  <c r="Y837" s="1"/>
  <c r="Z838"/>
  <c r="Z837" s="1"/>
  <c r="AA838"/>
  <c r="AA837" s="1"/>
  <c r="AB838"/>
  <c r="AB837" s="1"/>
  <c r="I834"/>
  <c r="I833" s="1"/>
  <c r="I832" s="1"/>
  <c r="J834"/>
  <c r="J833" s="1"/>
  <c r="J832" s="1"/>
  <c r="K834"/>
  <c r="K833" s="1"/>
  <c r="K832" s="1"/>
  <c r="M834"/>
  <c r="M833" s="1"/>
  <c r="M832" s="1"/>
  <c r="N834"/>
  <c r="N833" s="1"/>
  <c r="N832" s="1"/>
  <c r="P834"/>
  <c r="P833" s="1"/>
  <c r="P832" s="1"/>
  <c r="Q834"/>
  <c r="Q833" s="1"/>
  <c r="Q832" s="1"/>
  <c r="R834"/>
  <c r="R833" s="1"/>
  <c r="R832" s="1"/>
  <c r="S834"/>
  <c r="S833" s="1"/>
  <c r="S832" s="1"/>
  <c r="T834"/>
  <c r="T833" s="1"/>
  <c r="T832" s="1"/>
  <c r="U834"/>
  <c r="U833" s="1"/>
  <c r="U832" s="1"/>
  <c r="V834"/>
  <c r="V833" s="1"/>
  <c r="V832" s="1"/>
  <c r="W834"/>
  <c r="W833" s="1"/>
  <c r="W832" s="1"/>
  <c r="X834"/>
  <c r="X833" s="1"/>
  <c r="X832" s="1"/>
  <c r="Y834"/>
  <c r="Y833" s="1"/>
  <c r="Y832" s="1"/>
  <c r="Z834"/>
  <c r="Z833" s="1"/>
  <c r="Z832" s="1"/>
  <c r="AA834"/>
  <c r="AA833" s="1"/>
  <c r="AA832" s="1"/>
  <c r="AB834"/>
  <c r="AB833" s="1"/>
  <c r="AB832" s="1"/>
  <c r="AB830"/>
  <c r="AB829" s="1"/>
  <c r="J830"/>
  <c r="J829" s="1"/>
  <c r="M830"/>
  <c r="M829" s="1"/>
  <c r="N830"/>
  <c r="N829" s="1"/>
  <c r="O830"/>
  <c r="O829" s="1"/>
  <c r="P830"/>
  <c r="P829" s="1"/>
  <c r="Q830"/>
  <c r="Q829" s="1"/>
  <c r="R830"/>
  <c r="R829" s="1"/>
  <c r="S830"/>
  <c r="S829" s="1"/>
  <c r="T830"/>
  <c r="T829" s="1"/>
  <c r="U830"/>
  <c r="U829" s="1"/>
  <c r="V830"/>
  <c r="V829" s="1"/>
  <c r="W830"/>
  <c r="W829" s="1"/>
  <c r="X830"/>
  <c r="X829" s="1"/>
  <c r="Y830"/>
  <c r="Y829" s="1"/>
  <c r="Z830"/>
  <c r="Z829" s="1"/>
  <c r="AA830"/>
  <c r="AA829" s="1"/>
  <c r="J827"/>
  <c r="K827"/>
  <c r="M827"/>
  <c r="N827"/>
  <c r="P827"/>
  <c r="Q827"/>
  <c r="R827"/>
  <c r="S827"/>
  <c r="T827"/>
  <c r="U827"/>
  <c r="V827"/>
  <c r="W827"/>
  <c r="X827"/>
  <c r="Y827"/>
  <c r="Z827"/>
  <c r="AA827"/>
  <c r="AB827"/>
  <c r="K825"/>
  <c r="K824" s="1"/>
  <c r="M825"/>
  <c r="M824" s="1"/>
  <c r="N825"/>
  <c r="N824" s="1"/>
  <c r="P825"/>
  <c r="P824" s="1"/>
  <c r="Q825"/>
  <c r="Q824" s="1"/>
  <c r="R825"/>
  <c r="R824" s="1"/>
  <c r="S825"/>
  <c r="S824" s="1"/>
  <c r="T825"/>
  <c r="T824" s="1"/>
  <c r="U825"/>
  <c r="U824" s="1"/>
  <c r="V825"/>
  <c r="V824" s="1"/>
  <c r="W825"/>
  <c r="W824" s="1"/>
  <c r="X825"/>
  <c r="X824" s="1"/>
  <c r="Y825"/>
  <c r="Y824" s="1"/>
  <c r="Z825"/>
  <c r="Z824" s="1"/>
  <c r="AA825"/>
  <c r="AA824" s="1"/>
  <c r="AB825"/>
  <c r="AB824" s="1"/>
  <c r="J821"/>
  <c r="J820" s="1"/>
  <c r="K821"/>
  <c r="K820" s="1"/>
  <c r="M821"/>
  <c r="M820" s="1"/>
  <c r="N821"/>
  <c r="N820" s="1"/>
  <c r="P821"/>
  <c r="P820" s="1"/>
  <c r="Q821"/>
  <c r="Q820" s="1"/>
  <c r="R821"/>
  <c r="R820" s="1"/>
  <c r="S821"/>
  <c r="S820" s="1"/>
  <c r="T821"/>
  <c r="T820" s="1"/>
  <c r="U821"/>
  <c r="U820" s="1"/>
  <c r="V821"/>
  <c r="V820" s="1"/>
  <c r="W821"/>
  <c r="W820" s="1"/>
  <c r="X821"/>
  <c r="X820" s="1"/>
  <c r="Y821"/>
  <c r="Y820" s="1"/>
  <c r="Z821"/>
  <c r="Z820" s="1"/>
  <c r="AA821"/>
  <c r="AA820" s="1"/>
  <c r="AB821"/>
  <c r="AB820" s="1"/>
  <c r="K816"/>
  <c r="K815" s="1"/>
  <c r="M816"/>
  <c r="M815" s="1"/>
  <c r="N816"/>
  <c r="N815" s="1"/>
  <c r="P816"/>
  <c r="P815" s="1"/>
  <c r="Q816"/>
  <c r="Q815" s="1"/>
  <c r="R816"/>
  <c r="R815" s="1"/>
  <c r="S816"/>
  <c r="S815" s="1"/>
  <c r="T816"/>
  <c r="T815" s="1"/>
  <c r="U816"/>
  <c r="U815" s="1"/>
  <c r="V816"/>
  <c r="V815" s="1"/>
  <c r="W816"/>
  <c r="W815" s="1"/>
  <c r="X816"/>
  <c r="X815" s="1"/>
  <c r="Y816"/>
  <c r="Y815" s="1"/>
  <c r="Z816"/>
  <c r="Z815" s="1"/>
  <c r="AA816"/>
  <c r="AA815" s="1"/>
  <c r="AB816"/>
  <c r="AB815" s="1"/>
  <c r="J813"/>
  <c r="M813"/>
  <c r="N813"/>
  <c r="O813"/>
  <c r="P813"/>
  <c r="Q813"/>
  <c r="R813"/>
  <c r="S813"/>
  <c r="T813"/>
  <c r="U813"/>
  <c r="V813"/>
  <c r="W813"/>
  <c r="X813"/>
  <c r="Y813"/>
  <c r="Z813"/>
  <c r="AA813"/>
  <c r="AB813"/>
  <c r="J810"/>
  <c r="M810"/>
  <c r="N810"/>
  <c r="P810"/>
  <c r="Q810"/>
  <c r="R810"/>
  <c r="S810"/>
  <c r="T810"/>
  <c r="U810"/>
  <c r="V810"/>
  <c r="W810"/>
  <c r="X810"/>
  <c r="Y810"/>
  <c r="Z810"/>
  <c r="AA810"/>
  <c r="AB810"/>
  <c r="J806"/>
  <c r="J805" s="1"/>
  <c r="K806"/>
  <c r="K805" s="1"/>
  <c r="M806"/>
  <c r="M805" s="1"/>
  <c r="N806"/>
  <c r="N805" s="1"/>
  <c r="P806"/>
  <c r="P805" s="1"/>
  <c r="Q806"/>
  <c r="Q805" s="1"/>
  <c r="R806"/>
  <c r="R805" s="1"/>
  <c r="S806"/>
  <c r="S805" s="1"/>
  <c r="T806"/>
  <c r="T805" s="1"/>
  <c r="U806"/>
  <c r="U805" s="1"/>
  <c r="V806"/>
  <c r="V805" s="1"/>
  <c r="W806"/>
  <c r="W805" s="1"/>
  <c r="X806"/>
  <c r="X805" s="1"/>
  <c r="Y806"/>
  <c r="Y805" s="1"/>
  <c r="Z806"/>
  <c r="Z805" s="1"/>
  <c r="AA806"/>
  <c r="AA805" s="1"/>
  <c r="AB806"/>
  <c r="AB805" s="1"/>
  <c r="J803"/>
  <c r="M803"/>
  <c r="N803"/>
  <c r="O803"/>
  <c r="P803"/>
  <c r="Q803"/>
  <c r="R803"/>
  <c r="S803"/>
  <c r="T803"/>
  <c r="U803"/>
  <c r="V803"/>
  <c r="W803"/>
  <c r="X803"/>
  <c r="Y803"/>
  <c r="Z803"/>
  <c r="AA803"/>
  <c r="AB803"/>
  <c r="J801"/>
  <c r="K801"/>
  <c r="M801"/>
  <c r="N801"/>
  <c r="O801"/>
  <c r="P801"/>
  <c r="Q801"/>
  <c r="R801"/>
  <c r="S801"/>
  <c r="T801"/>
  <c r="U801"/>
  <c r="V801"/>
  <c r="W801"/>
  <c r="X801"/>
  <c r="Y801"/>
  <c r="Z801"/>
  <c r="AA801"/>
  <c r="AB801"/>
  <c r="J797"/>
  <c r="J796" s="1"/>
  <c r="J795" s="1"/>
  <c r="M797"/>
  <c r="M796" s="1"/>
  <c r="M795" s="1"/>
  <c r="N797"/>
  <c r="N796" s="1"/>
  <c r="N795" s="1"/>
  <c r="O797"/>
  <c r="O796" s="1"/>
  <c r="O795" s="1"/>
  <c r="P797"/>
  <c r="P796" s="1"/>
  <c r="P795" s="1"/>
  <c r="Q797"/>
  <c r="Q796" s="1"/>
  <c r="Q795" s="1"/>
  <c r="R797"/>
  <c r="R796" s="1"/>
  <c r="R795" s="1"/>
  <c r="S797"/>
  <c r="S796" s="1"/>
  <c r="S795" s="1"/>
  <c r="T797"/>
  <c r="T796" s="1"/>
  <c r="T795" s="1"/>
  <c r="U797"/>
  <c r="U796" s="1"/>
  <c r="U795" s="1"/>
  <c r="V797"/>
  <c r="V796" s="1"/>
  <c r="V795" s="1"/>
  <c r="W797"/>
  <c r="W796" s="1"/>
  <c r="W795" s="1"/>
  <c r="X797"/>
  <c r="X796" s="1"/>
  <c r="X795" s="1"/>
  <c r="Y797"/>
  <c r="Y796" s="1"/>
  <c r="Y795" s="1"/>
  <c r="Z797"/>
  <c r="Z796" s="1"/>
  <c r="Z795" s="1"/>
  <c r="AA797"/>
  <c r="AA796" s="1"/>
  <c r="AA795" s="1"/>
  <c r="AB797"/>
  <c r="AB796" s="1"/>
  <c r="AB795" s="1"/>
  <c r="J793"/>
  <c r="J792" s="1"/>
  <c r="K793"/>
  <c r="K792" s="1"/>
  <c r="M793"/>
  <c r="M792" s="1"/>
  <c r="N793"/>
  <c r="N792" s="1"/>
  <c r="O793"/>
  <c r="O792" s="1"/>
  <c r="P793"/>
  <c r="P792" s="1"/>
  <c r="Q793"/>
  <c r="Q792" s="1"/>
  <c r="R793"/>
  <c r="R792" s="1"/>
  <c r="S793"/>
  <c r="S792" s="1"/>
  <c r="T793"/>
  <c r="T792" s="1"/>
  <c r="U793"/>
  <c r="U792" s="1"/>
  <c r="V793"/>
  <c r="V792" s="1"/>
  <c r="W793"/>
  <c r="W792" s="1"/>
  <c r="X793"/>
  <c r="X792" s="1"/>
  <c r="Y793"/>
  <c r="Y792" s="1"/>
  <c r="Z793"/>
  <c r="Z792" s="1"/>
  <c r="AA793"/>
  <c r="AA792" s="1"/>
  <c r="AB793"/>
  <c r="AB792" s="1"/>
  <c r="I790"/>
  <c r="I789" s="1"/>
  <c r="J790"/>
  <c r="J789" s="1"/>
  <c r="K790"/>
  <c r="K789" s="1"/>
  <c r="M790"/>
  <c r="M789" s="1"/>
  <c r="N790"/>
  <c r="N789" s="1"/>
  <c r="P790"/>
  <c r="P789" s="1"/>
  <c r="Q790"/>
  <c r="Q789" s="1"/>
  <c r="R790"/>
  <c r="R789" s="1"/>
  <c r="S790"/>
  <c r="S789" s="1"/>
  <c r="T790"/>
  <c r="T789" s="1"/>
  <c r="U790"/>
  <c r="U789" s="1"/>
  <c r="V790"/>
  <c r="V789" s="1"/>
  <c r="W790"/>
  <c r="W789" s="1"/>
  <c r="X790"/>
  <c r="X789" s="1"/>
  <c r="Y790"/>
  <c r="Y789" s="1"/>
  <c r="Z790"/>
  <c r="Z789" s="1"/>
  <c r="AA790"/>
  <c r="AA789" s="1"/>
  <c r="AB790"/>
  <c r="AB789" s="1"/>
  <c r="K786"/>
  <c r="K785" s="1"/>
  <c r="K784" s="1"/>
  <c r="M786"/>
  <c r="M785" s="1"/>
  <c r="M784" s="1"/>
  <c r="N786"/>
  <c r="N785" s="1"/>
  <c r="N784" s="1"/>
  <c r="P786"/>
  <c r="P785" s="1"/>
  <c r="P784" s="1"/>
  <c r="Q786"/>
  <c r="Q785" s="1"/>
  <c r="Q784" s="1"/>
  <c r="R786"/>
  <c r="R785" s="1"/>
  <c r="R784" s="1"/>
  <c r="S786"/>
  <c r="S785" s="1"/>
  <c r="S784" s="1"/>
  <c r="T786"/>
  <c r="T785" s="1"/>
  <c r="T784" s="1"/>
  <c r="U786"/>
  <c r="U785" s="1"/>
  <c r="U784" s="1"/>
  <c r="V786"/>
  <c r="V785" s="1"/>
  <c r="V784" s="1"/>
  <c r="W786"/>
  <c r="W785" s="1"/>
  <c r="W784" s="1"/>
  <c r="X786"/>
  <c r="X785" s="1"/>
  <c r="X784" s="1"/>
  <c r="Y786"/>
  <c r="Y785" s="1"/>
  <c r="Y784" s="1"/>
  <c r="Z786"/>
  <c r="Z785" s="1"/>
  <c r="Z784" s="1"/>
  <c r="AA786"/>
  <c r="AA785" s="1"/>
  <c r="AA784" s="1"/>
  <c r="AB786"/>
  <c r="AB785" s="1"/>
  <c r="AB784" s="1"/>
  <c r="J782"/>
  <c r="K782"/>
  <c r="M782"/>
  <c r="N782"/>
  <c r="P782"/>
  <c r="Q782"/>
  <c r="R782"/>
  <c r="S782"/>
  <c r="T782"/>
  <c r="U782"/>
  <c r="V782"/>
  <c r="W782"/>
  <c r="X782"/>
  <c r="Y782"/>
  <c r="Z782"/>
  <c r="AA782"/>
  <c r="AB782"/>
  <c r="K780"/>
  <c r="M780"/>
  <c r="N780"/>
  <c r="P780"/>
  <c r="Q780"/>
  <c r="R780"/>
  <c r="S780"/>
  <c r="T780"/>
  <c r="U780"/>
  <c r="V780"/>
  <c r="W780"/>
  <c r="X780"/>
  <c r="Y780"/>
  <c r="Z780"/>
  <c r="AA780"/>
  <c r="AB780"/>
  <c r="J778"/>
  <c r="K778"/>
  <c r="M778"/>
  <c r="N778"/>
  <c r="P778"/>
  <c r="Q778"/>
  <c r="R778"/>
  <c r="S778"/>
  <c r="T778"/>
  <c r="U778"/>
  <c r="V778"/>
  <c r="W778"/>
  <c r="X778"/>
  <c r="Y778"/>
  <c r="Z778"/>
  <c r="AA778"/>
  <c r="AB778"/>
  <c r="K775"/>
  <c r="K774" s="1"/>
  <c r="M775"/>
  <c r="M774" s="1"/>
  <c r="N775"/>
  <c r="N774" s="1"/>
  <c r="P775"/>
  <c r="P774" s="1"/>
  <c r="Q775"/>
  <c r="Q774" s="1"/>
  <c r="R775"/>
  <c r="R774" s="1"/>
  <c r="S775"/>
  <c r="S774" s="1"/>
  <c r="T775"/>
  <c r="T774" s="1"/>
  <c r="U775"/>
  <c r="U774" s="1"/>
  <c r="V775"/>
  <c r="V774" s="1"/>
  <c r="W775"/>
  <c r="W774" s="1"/>
  <c r="X775"/>
  <c r="X774" s="1"/>
  <c r="Y775"/>
  <c r="Y774" s="1"/>
  <c r="Z775"/>
  <c r="Z774" s="1"/>
  <c r="AA775"/>
  <c r="AA774" s="1"/>
  <c r="AB775"/>
  <c r="AB774" s="1"/>
  <c r="J772"/>
  <c r="K772"/>
  <c r="M772"/>
  <c r="N772"/>
  <c r="P772"/>
  <c r="Q772"/>
  <c r="R772"/>
  <c r="S772"/>
  <c r="T772"/>
  <c r="U772"/>
  <c r="V772"/>
  <c r="W772"/>
  <c r="X772"/>
  <c r="Y772"/>
  <c r="Z772"/>
  <c r="AA772"/>
  <c r="AB772"/>
  <c r="M761"/>
  <c r="N761"/>
  <c r="O761"/>
  <c r="P761"/>
  <c r="Q761"/>
  <c r="R761"/>
  <c r="S761"/>
  <c r="T761"/>
  <c r="U761"/>
  <c r="V761"/>
  <c r="W761"/>
  <c r="X761"/>
  <c r="Y761"/>
  <c r="Z761"/>
  <c r="AA761"/>
  <c r="AB761"/>
  <c r="J759"/>
  <c r="K759"/>
  <c r="M759"/>
  <c r="N759"/>
  <c r="O759"/>
  <c r="P759"/>
  <c r="Q759"/>
  <c r="R759"/>
  <c r="S759"/>
  <c r="T759"/>
  <c r="U759"/>
  <c r="V759"/>
  <c r="W759"/>
  <c r="X759"/>
  <c r="Y759"/>
  <c r="Z759"/>
  <c r="AA759"/>
  <c r="AB759"/>
  <c r="J756"/>
  <c r="M756"/>
  <c r="N756"/>
  <c r="O756"/>
  <c r="P756"/>
  <c r="Q756"/>
  <c r="R756"/>
  <c r="S756"/>
  <c r="T756"/>
  <c r="U756"/>
  <c r="V756"/>
  <c r="W756"/>
  <c r="X756"/>
  <c r="Y756"/>
  <c r="Z756"/>
  <c r="AA756"/>
  <c r="AB756"/>
  <c r="J753"/>
  <c r="M753"/>
  <c r="N753"/>
  <c r="P753"/>
  <c r="Q753"/>
  <c r="R753"/>
  <c r="S753"/>
  <c r="T753"/>
  <c r="U753"/>
  <c r="V753"/>
  <c r="W753"/>
  <c r="X753"/>
  <c r="Y753"/>
  <c r="Z753"/>
  <c r="AA753"/>
  <c r="AB753"/>
  <c r="I749"/>
  <c r="I748" s="1"/>
  <c r="I747" s="1"/>
  <c r="J749"/>
  <c r="J748" s="1"/>
  <c r="J747" s="1"/>
  <c r="K749"/>
  <c r="K748" s="1"/>
  <c r="K747" s="1"/>
  <c r="M749"/>
  <c r="M748" s="1"/>
  <c r="M747" s="1"/>
  <c r="N749"/>
  <c r="N748" s="1"/>
  <c r="N747" s="1"/>
  <c r="O749"/>
  <c r="O748" s="1"/>
  <c r="O747" s="1"/>
  <c r="P749"/>
  <c r="P748" s="1"/>
  <c r="P747" s="1"/>
  <c r="Q749"/>
  <c r="Q748" s="1"/>
  <c r="Q747" s="1"/>
  <c r="R749"/>
  <c r="R748" s="1"/>
  <c r="R747" s="1"/>
  <c r="S749"/>
  <c r="S748" s="1"/>
  <c r="S747" s="1"/>
  <c r="T749"/>
  <c r="T748" s="1"/>
  <c r="T747" s="1"/>
  <c r="U749"/>
  <c r="U748" s="1"/>
  <c r="U747" s="1"/>
  <c r="V749"/>
  <c r="V748" s="1"/>
  <c r="V747" s="1"/>
  <c r="W749"/>
  <c r="W748" s="1"/>
  <c r="W747" s="1"/>
  <c r="X749"/>
  <c r="X748" s="1"/>
  <c r="X747" s="1"/>
  <c r="Y749"/>
  <c r="Y748" s="1"/>
  <c r="Y747" s="1"/>
  <c r="Z749"/>
  <c r="Z748" s="1"/>
  <c r="Z747" s="1"/>
  <c r="AA749"/>
  <c r="AA748" s="1"/>
  <c r="AA747" s="1"/>
  <c r="AB749"/>
  <c r="AB748" s="1"/>
  <c r="AB747" s="1"/>
  <c r="J742"/>
  <c r="J741" s="1"/>
  <c r="M742"/>
  <c r="M741" s="1"/>
  <c r="N742"/>
  <c r="N741" s="1"/>
  <c r="O742"/>
  <c r="O741" s="1"/>
  <c r="P742"/>
  <c r="P741" s="1"/>
  <c r="Q742"/>
  <c r="Q741" s="1"/>
  <c r="R742"/>
  <c r="R741" s="1"/>
  <c r="S742"/>
  <c r="S741" s="1"/>
  <c r="T742"/>
  <c r="T741" s="1"/>
  <c r="U742"/>
  <c r="U741" s="1"/>
  <c r="V742"/>
  <c r="V741" s="1"/>
  <c r="W742"/>
  <c r="W741" s="1"/>
  <c r="X742"/>
  <c r="X741" s="1"/>
  <c r="Y742"/>
  <c r="Y741" s="1"/>
  <c r="Z742"/>
  <c r="Z741" s="1"/>
  <c r="AA742"/>
  <c r="AA741" s="1"/>
  <c r="AB742"/>
  <c r="AB741" s="1"/>
  <c r="J739"/>
  <c r="K739"/>
  <c r="M739"/>
  <c r="N739"/>
  <c r="O739"/>
  <c r="P739"/>
  <c r="Q739"/>
  <c r="R739"/>
  <c r="S739"/>
  <c r="T739"/>
  <c r="U739"/>
  <c r="V739"/>
  <c r="W739"/>
  <c r="X739"/>
  <c r="Y739"/>
  <c r="Z739"/>
  <c r="AA739"/>
  <c r="AB739"/>
  <c r="J737"/>
  <c r="J736" s="1"/>
  <c r="M737"/>
  <c r="M736" s="1"/>
  <c r="N737"/>
  <c r="N736" s="1"/>
  <c r="O737"/>
  <c r="O736" s="1"/>
  <c r="P737"/>
  <c r="P736" s="1"/>
  <c r="Q737"/>
  <c r="Q736" s="1"/>
  <c r="R737"/>
  <c r="R736" s="1"/>
  <c r="S737"/>
  <c r="S736" s="1"/>
  <c r="T737"/>
  <c r="T736" s="1"/>
  <c r="U737"/>
  <c r="U736" s="1"/>
  <c r="V737"/>
  <c r="V736" s="1"/>
  <c r="W737"/>
  <c r="W736" s="1"/>
  <c r="X737"/>
  <c r="X736" s="1"/>
  <c r="Y737"/>
  <c r="Y736" s="1"/>
  <c r="Z737"/>
  <c r="Z736" s="1"/>
  <c r="AA737"/>
  <c r="AA736" s="1"/>
  <c r="AB737"/>
  <c r="AB736" s="1"/>
  <c r="J731"/>
  <c r="J730" s="1"/>
  <c r="J729" s="1"/>
  <c r="M731"/>
  <c r="M730" s="1"/>
  <c r="M729" s="1"/>
  <c r="N731"/>
  <c r="N730" s="1"/>
  <c r="N729" s="1"/>
  <c r="P731"/>
  <c r="P730" s="1"/>
  <c r="P729" s="1"/>
  <c r="Q731"/>
  <c r="Q730" s="1"/>
  <c r="Q729" s="1"/>
  <c r="R731"/>
  <c r="R730" s="1"/>
  <c r="R729" s="1"/>
  <c r="S731"/>
  <c r="S730" s="1"/>
  <c r="S729" s="1"/>
  <c r="T731"/>
  <c r="T730" s="1"/>
  <c r="T729" s="1"/>
  <c r="U731"/>
  <c r="U730" s="1"/>
  <c r="U729" s="1"/>
  <c r="V731"/>
  <c r="V730" s="1"/>
  <c r="V729" s="1"/>
  <c r="W731"/>
  <c r="W730" s="1"/>
  <c r="W729" s="1"/>
  <c r="X731"/>
  <c r="X730" s="1"/>
  <c r="X729" s="1"/>
  <c r="Y731"/>
  <c r="Y730" s="1"/>
  <c r="Y729" s="1"/>
  <c r="Z731"/>
  <c r="Z730" s="1"/>
  <c r="Z729" s="1"/>
  <c r="AA731"/>
  <c r="AA730" s="1"/>
  <c r="AA729" s="1"/>
  <c r="AB731"/>
  <c r="AB730" s="1"/>
  <c r="AB729" s="1"/>
  <c r="J727"/>
  <c r="J726" s="1"/>
  <c r="J725" s="1"/>
  <c r="K727"/>
  <c r="K726" s="1"/>
  <c r="K725" s="1"/>
  <c r="M727"/>
  <c r="M726" s="1"/>
  <c r="M725" s="1"/>
  <c r="N727"/>
  <c r="N726" s="1"/>
  <c r="N725" s="1"/>
  <c r="P727"/>
  <c r="P726" s="1"/>
  <c r="P725" s="1"/>
  <c r="Q727"/>
  <c r="Q726" s="1"/>
  <c r="Q725" s="1"/>
  <c r="R727"/>
  <c r="R726" s="1"/>
  <c r="R725" s="1"/>
  <c r="S727"/>
  <c r="S726" s="1"/>
  <c r="S725" s="1"/>
  <c r="T727"/>
  <c r="T726" s="1"/>
  <c r="T725" s="1"/>
  <c r="U727"/>
  <c r="U726" s="1"/>
  <c r="U725" s="1"/>
  <c r="V727"/>
  <c r="V726" s="1"/>
  <c r="V725" s="1"/>
  <c r="W727"/>
  <c r="W726" s="1"/>
  <c r="W725" s="1"/>
  <c r="X727"/>
  <c r="X726" s="1"/>
  <c r="X725" s="1"/>
  <c r="Y727"/>
  <c r="Y726" s="1"/>
  <c r="Y725" s="1"/>
  <c r="Z727"/>
  <c r="Z726" s="1"/>
  <c r="Z725" s="1"/>
  <c r="AA727"/>
  <c r="AA726" s="1"/>
  <c r="AA725" s="1"/>
  <c r="AB727"/>
  <c r="AB726" s="1"/>
  <c r="AB725" s="1"/>
  <c r="K723"/>
  <c r="K722" s="1"/>
  <c r="K721" s="1"/>
  <c r="M723"/>
  <c r="M722" s="1"/>
  <c r="M721" s="1"/>
  <c r="N723"/>
  <c r="N722" s="1"/>
  <c r="N721" s="1"/>
  <c r="P723"/>
  <c r="P722" s="1"/>
  <c r="P721" s="1"/>
  <c r="Q723"/>
  <c r="Q722" s="1"/>
  <c r="Q721" s="1"/>
  <c r="R723"/>
  <c r="R722" s="1"/>
  <c r="R721" s="1"/>
  <c r="S723"/>
  <c r="S722" s="1"/>
  <c r="S721" s="1"/>
  <c r="T723"/>
  <c r="T722" s="1"/>
  <c r="T721" s="1"/>
  <c r="U723"/>
  <c r="U722" s="1"/>
  <c r="U721" s="1"/>
  <c r="V723"/>
  <c r="V722" s="1"/>
  <c r="V721" s="1"/>
  <c r="W723"/>
  <c r="W722" s="1"/>
  <c r="W721" s="1"/>
  <c r="X723"/>
  <c r="X722" s="1"/>
  <c r="X721" s="1"/>
  <c r="Y723"/>
  <c r="Y722" s="1"/>
  <c r="Y721" s="1"/>
  <c r="Z723"/>
  <c r="Z722" s="1"/>
  <c r="Z721" s="1"/>
  <c r="AA723"/>
  <c r="AA722" s="1"/>
  <c r="AA721" s="1"/>
  <c r="AB723"/>
  <c r="AB722" s="1"/>
  <c r="AB721" s="1"/>
  <c r="K715"/>
  <c r="K714" s="1"/>
  <c r="K713" s="1"/>
  <c r="M715"/>
  <c r="M714" s="1"/>
  <c r="M713" s="1"/>
  <c r="N715"/>
  <c r="N714" s="1"/>
  <c r="N713" s="1"/>
  <c r="P715"/>
  <c r="P714" s="1"/>
  <c r="P713" s="1"/>
  <c r="Q715"/>
  <c r="Q714" s="1"/>
  <c r="Q713" s="1"/>
  <c r="R715"/>
  <c r="R714" s="1"/>
  <c r="R713" s="1"/>
  <c r="S715"/>
  <c r="S714" s="1"/>
  <c r="S713" s="1"/>
  <c r="T715"/>
  <c r="T714" s="1"/>
  <c r="T713" s="1"/>
  <c r="U715"/>
  <c r="U714" s="1"/>
  <c r="U713" s="1"/>
  <c r="V715"/>
  <c r="V714" s="1"/>
  <c r="V713" s="1"/>
  <c r="W715"/>
  <c r="W714" s="1"/>
  <c r="W713" s="1"/>
  <c r="X715"/>
  <c r="X714" s="1"/>
  <c r="X713" s="1"/>
  <c r="Y715"/>
  <c r="Y714" s="1"/>
  <c r="Y713" s="1"/>
  <c r="Z715"/>
  <c r="Z714" s="1"/>
  <c r="Z713" s="1"/>
  <c r="AA715"/>
  <c r="AA714" s="1"/>
  <c r="AA713" s="1"/>
  <c r="AB715"/>
  <c r="AB714" s="1"/>
  <c r="AB713" s="1"/>
  <c r="K708"/>
  <c r="K707" s="1"/>
  <c r="K706" s="1"/>
  <c r="M708"/>
  <c r="M707" s="1"/>
  <c r="M706" s="1"/>
  <c r="N708"/>
  <c r="N707" s="1"/>
  <c r="N706" s="1"/>
  <c r="P708"/>
  <c r="P707" s="1"/>
  <c r="P706" s="1"/>
  <c r="Q708"/>
  <c r="Q707" s="1"/>
  <c r="Q706" s="1"/>
  <c r="R708"/>
  <c r="R707" s="1"/>
  <c r="R706" s="1"/>
  <c r="S708"/>
  <c r="S707" s="1"/>
  <c r="S706" s="1"/>
  <c r="T708"/>
  <c r="T707" s="1"/>
  <c r="T706" s="1"/>
  <c r="U708"/>
  <c r="U707" s="1"/>
  <c r="U706" s="1"/>
  <c r="V708"/>
  <c r="V707" s="1"/>
  <c r="V706" s="1"/>
  <c r="W708"/>
  <c r="W707" s="1"/>
  <c r="W706" s="1"/>
  <c r="X708"/>
  <c r="X707" s="1"/>
  <c r="X706" s="1"/>
  <c r="Y708"/>
  <c r="Y707" s="1"/>
  <c r="Y706" s="1"/>
  <c r="Z708"/>
  <c r="Z707" s="1"/>
  <c r="Z706" s="1"/>
  <c r="AA708"/>
  <c r="AA707" s="1"/>
  <c r="AA706" s="1"/>
  <c r="AB708"/>
  <c r="AB707" s="1"/>
  <c r="AB706" s="1"/>
  <c r="K701"/>
  <c r="K700" s="1"/>
  <c r="K699" s="1"/>
  <c r="M701"/>
  <c r="M700" s="1"/>
  <c r="M699" s="1"/>
  <c r="N701"/>
  <c r="N700" s="1"/>
  <c r="N699" s="1"/>
  <c r="P701"/>
  <c r="P700" s="1"/>
  <c r="P699" s="1"/>
  <c r="Q701"/>
  <c r="Q700" s="1"/>
  <c r="Q699" s="1"/>
  <c r="R701"/>
  <c r="R700" s="1"/>
  <c r="R699" s="1"/>
  <c r="S701"/>
  <c r="S700" s="1"/>
  <c r="S699" s="1"/>
  <c r="T701"/>
  <c r="T700" s="1"/>
  <c r="T699" s="1"/>
  <c r="U701"/>
  <c r="U700" s="1"/>
  <c r="U699" s="1"/>
  <c r="V701"/>
  <c r="V700" s="1"/>
  <c r="V699" s="1"/>
  <c r="W701"/>
  <c r="W700" s="1"/>
  <c r="W699" s="1"/>
  <c r="X701"/>
  <c r="X700" s="1"/>
  <c r="X699" s="1"/>
  <c r="Y701"/>
  <c r="Y700" s="1"/>
  <c r="Y699" s="1"/>
  <c r="Z701"/>
  <c r="Z700" s="1"/>
  <c r="Z699" s="1"/>
  <c r="AA701"/>
  <c r="AA700" s="1"/>
  <c r="AA699" s="1"/>
  <c r="AB701"/>
  <c r="AB700" s="1"/>
  <c r="AB699" s="1"/>
  <c r="K697"/>
  <c r="K696" s="1"/>
  <c r="K695" s="1"/>
  <c r="M697"/>
  <c r="M696" s="1"/>
  <c r="M695" s="1"/>
  <c r="N697"/>
  <c r="N696" s="1"/>
  <c r="N695" s="1"/>
  <c r="P697"/>
  <c r="P696" s="1"/>
  <c r="P695" s="1"/>
  <c r="Q697"/>
  <c r="Q696" s="1"/>
  <c r="Q695" s="1"/>
  <c r="R697"/>
  <c r="R696" s="1"/>
  <c r="R695" s="1"/>
  <c r="S697"/>
  <c r="S696" s="1"/>
  <c r="S695" s="1"/>
  <c r="T697"/>
  <c r="T696" s="1"/>
  <c r="T695" s="1"/>
  <c r="U697"/>
  <c r="V697"/>
  <c r="V696" s="1"/>
  <c r="V695" s="1"/>
  <c r="W697"/>
  <c r="W696" s="1"/>
  <c r="W695" s="1"/>
  <c r="X697"/>
  <c r="X696" s="1"/>
  <c r="X695" s="1"/>
  <c r="Y697"/>
  <c r="Y696" s="1"/>
  <c r="Y695" s="1"/>
  <c r="Z697"/>
  <c r="Z696" s="1"/>
  <c r="Z695" s="1"/>
  <c r="AA697"/>
  <c r="AA696" s="1"/>
  <c r="AA695" s="1"/>
  <c r="AB697"/>
  <c r="AB696" s="1"/>
  <c r="AB695" s="1"/>
  <c r="U696"/>
  <c r="U695" s="1"/>
  <c r="K691"/>
  <c r="K690" s="1"/>
  <c r="K689" s="1"/>
  <c r="M691"/>
  <c r="M690" s="1"/>
  <c r="M689" s="1"/>
  <c r="N691"/>
  <c r="N690" s="1"/>
  <c r="N689" s="1"/>
  <c r="P691"/>
  <c r="P690" s="1"/>
  <c r="P689" s="1"/>
  <c r="Q691"/>
  <c r="Q690" s="1"/>
  <c r="Q689" s="1"/>
  <c r="R691"/>
  <c r="R690" s="1"/>
  <c r="R689" s="1"/>
  <c r="S691"/>
  <c r="S690" s="1"/>
  <c r="S689" s="1"/>
  <c r="T691"/>
  <c r="T690" s="1"/>
  <c r="T689" s="1"/>
  <c r="U691"/>
  <c r="U690" s="1"/>
  <c r="U689" s="1"/>
  <c r="V691"/>
  <c r="V690" s="1"/>
  <c r="V689" s="1"/>
  <c r="W691"/>
  <c r="W690" s="1"/>
  <c r="W689" s="1"/>
  <c r="X691"/>
  <c r="X690" s="1"/>
  <c r="X689" s="1"/>
  <c r="Y691"/>
  <c r="Y690" s="1"/>
  <c r="Y689" s="1"/>
  <c r="Z691"/>
  <c r="Z690" s="1"/>
  <c r="Z689" s="1"/>
  <c r="AA691"/>
  <c r="AA690" s="1"/>
  <c r="AA689" s="1"/>
  <c r="AB691"/>
  <c r="AB690" s="1"/>
  <c r="AB689" s="1"/>
  <c r="J687"/>
  <c r="J686" s="1"/>
  <c r="J685" s="1"/>
  <c r="M687"/>
  <c r="M686" s="1"/>
  <c r="M685" s="1"/>
  <c r="N687"/>
  <c r="N686" s="1"/>
  <c r="N685" s="1"/>
  <c r="O687"/>
  <c r="O686" s="1"/>
  <c r="O685" s="1"/>
  <c r="P687"/>
  <c r="P686" s="1"/>
  <c r="P685" s="1"/>
  <c r="Q687"/>
  <c r="Q686" s="1"/>
  <c r="Q685" s="1"/>
  <c r="R687"/>
  <c r="R686" s="1"/>
  <c r="R685" s="1"/>
  <c r="S687"/>
  <c r="S686" s="1"/>
  <c r="S685" s="1"/>
  <c r="T687"/>
  <c r="T686" s="1"/>
  <c r="T685" s="1"/>
  <c r="U687"/>
  <c r="U686" s="1"/>
  <c r="U685" s="1"/>
  <c r="V687"/>
  <c r="V686" s="1"/>
  <c r="V685" s="1"/>
  <c r="W687"/>
  <c r="W686" s="1"/>
  <c r="W685" s="1"/>
  <c r="X687"/>
  <c r="X686" s="1"/>
  <c r="X685" s="1"/>
  <c r="Y687"/>
  <c r="Y686" s="1"/>
  <c r="Y685" s="1"/>
  <c r="Z687"/>
  <c r="Z686" s="1"/>
  <c r="Z685" s="1"/>
  <c r="AA687"/>
  <c r="AA686" s="1"/>
  <c r="AA685" s="1"/>
  <c r="AB687"/>
  <c r="AB686" s="1"/>
  <c r="AB685" s="1"/>
  <c r="J681"/>
  <c r="J680" s="1"/>
  <c r="M681"/>
  <c r="M680" s="1"/>
  <c r="N681"/>
  <c r="N680" s="1"/>
  <c r="O681"/>
  <c r="O680" s="1"/>
  <c r="P681"/>
  <c r="P680" s="1"/>
  <c r="Q681"/>
  <c r="Q680" s="1"/>
  <c r="R681"/>
  <c r="R680" s="1"/>
  <c r="S681"/>
  <c r="S680" s="1"/>
  <c r="T681"/>
  <c r="T680" s="1"/>
  <c r="U681"/>
  <c r="U680" s="1"/>
  <c r="V681"/>
  <c r="V680" s="1"/>
  <c r="W681"/>
  <c r="W680" s="1"/>
  <c r="X681"/>
  <c r="X680" s="1"/>
  <c r="Y681"/>
  <c r="Y680" s="1"/>
  <c r="Z681"/>
  <c r="Z680" s="1"/>
  <c r="AA681"/>
  <c r="AA680" s="1"/>
  <c r="AB681"/>
  <c r="AB680" s="1"/>
  <c r="I678"/>
  <c r="J678"/>
  <c r="K678"/>
  <c r="M678"/>
  <c r="N678"/>
  <c r="P678"/>
  <c r="Q678"/>
  <c r="R678"/>
  <c r="S678"/>
  <c r="T678"/>
  <c r="U678"/>
  <c r="V678"/>
  <c r="W678"/>
  <c r="X678"/>
  <c r="Y678"/>
  <c r="Z678"/>
  <c r="AA678"/>
  <c r="AB678"/>
  <c r="K675"/>
  <c r="M675"/>
  <c r="N675"/>
  <c r="N674" s="1"/>
  <c r="P675"/>
  <c r="Q675"/>
  <c r="R675"/>
  <c r="R674" s="1"/>
  <c r="S675"/>
  <c r="T675"/>
  <c r="U675"/>
  <c r="V675"/>
  <c r="V674" s="1"/>
  <c r="W675"/>
  <c r="X675"/>
  <c r="Y675"/>
  <c r="Z675"/>
  <c r="Z674" s="1"/>
  <c r="AA675"/>
  <c r="AB675"/>
  <c r="K669"/>
  <c r="K668" s="1"/>
  <c r="K667" s="1"/>
  <c r="M669"/>
  <c r="M668" s="1"/>
  <c r="M667" s="1"/>
  <c r="N669"/>
  <c r="N668" s="1"/>
  <c r="N667" s="1"/>
  <c r="P669"/>
  <c r="P668" s="1"/>
  <c r="P667" s="1"/>
  <c r="Q669"/>
  <c r="Q668" s="1"/>
  <c r="Q667" s="1"/>
  <c r="R669"/>
  <c r="R668" s="1"/>
  <c r="R667" s="1"/>
  <c r="S669"/>
  <c r="S668" s="1"/>
  <c r="S667" s="1"/>
  <c r="T669"/>
  <c r="T668" s="1"/>
  <c r="T667" s="1"/>
  <c r="U669"/>
  <c r="U668" s="1"/>
  <c r="U667" s="1"/>
  <c r="V669"/>
  <c r="V668" s="1"/>
  <c r="V667" s="1"/>
  <c r="W669"/>
  <c r="W668" s="1"/>
  <c r="W667" s="1"/>
  <c r="X669"/>
  <c r="X668" s="1"/>
  <c r="X667" s="1"/>
  <c r="Y669"/>
  <c r="Y668" s="1"/>
  <c r="Y667" s="1"/>
  <c r="Z669"/>
  <c r="Z668" s="1"/>
  <c r="Z667" s="1"/>
  <c r="AA669"/>
  <c r="AA668" s="1"/>
  <c r="AA667" s="1"/>
  <c r="AB669"/>
  <c r="AB668" s="1"/>
  <c r="AB667" s="1"/>
  <c r="J665"/>
  <c r="K665"/>
  <c r="K662" s="1"/>
  <c r="M665"/>
  <c r="M662" s="1"/>
  <c r="N665"/>
  <c r="N662" s="1"/>
  <c r="P665"/>
  <c r="Q665"/>
  <c r="Q662" s="1"/>
  <c r="R665"/>
  <c r="R662" s="1"/>
  <c r="S665"/>
  <c r="S662" s="1"/>
  <c r="T665"/>
  <c r="T662" s="1"/>
  <c r="U665"/>
  <c r="U662" s="1"/>
  <c r="V665"/>
  <c r="V662" s="1"/>
  <c r="W665"/>
  <c r="W662" s="1"/>
  <c r="X665"/>
  <c r="X662" s="1"/>
  <c r="Y665"/>
  <c r="Y662" s="1"/>
  <c r="Z665"/>
  <c r="Z662" s="1"/>
  <c r="AA665"/>
  <c r="AA662" s="1"/>
  <c r="AB665"/>
  <c r="AB662" s="1"/>
  <c r="J660"/>
  <c r="K660"/>
  <c r="M660"/>
  <c r="N660"/>
  <c r="P660"/>
  <c r="Q660"/>
  <c r="R660"/>
  <c r="S660"/>
  <c r="T660"/>
  <c r="U660"/>
  <c r="V660"/>
  <c r="W660"/>
  <c r="X660"/>
  <c r="Y660"/>
  <c r="Z660"/>
  <c r="AA660"/>
  <c r="AB660"/>
  <c r="I650"/>
  <c r="J650"/>
  <c r="M650"/>
  <c r="N650"/>
  <c r="O650"/>
  <c r="P650"/>
  <c r="Q650"/>
  <c r="R650"/>
  <c r="S650"/>
  <c r="T650"/>
  <c r="U650"/>
  <c r="V650"/>
  <c r="W650"/>
  <c r="X650"/>
  <c r="Y650"/>
  <c r="Z650"/>
  <c r="AA650"/>
  <c r="AB650"/>
  <c r="I648"/>
  <c r="J648"/>
  <c r="K648"/>
  <c r="M648"/>
  <c r="N648"/>
  <c r="P648"/>
  <c r="Q648"/>
  <c r="R648"/>
  <c r="S648"/>
  <c r="T648"/>
  <c r="U648"/>
  <c r="V648"/>
  <c r="W648"/>
  <c r="X648"/>
  <c r="Y648"/>
  <c r="Z648"/>
  <c r="AA648"/>
  <c r="AB648"/>
  <c r="K645"/>
  <c r="M645"/>
  <c r="N645"/>
  <c r="P645"/>
  <c r="Q645"/>
  <c r="R645"/>
  <c r="S645"/>
  <c r="T645"/>
  <c r="U645"/>
  <c r="V645"/>
  <c r="W645"/>
  <c r="X645"/>
  <c r="Y645"/>
  <c r="Z645"/>
  <c r="AA645"/>
  <c r="AB645"/>
  <c r="K642"/>
  <c r="M642"/>
  <c r="N642"/>
  <c r="N641" s="1"/>
  <c r="O642"/>
  <c r="P642"/>
  <c r="Q642"/>
  <c r="R642"/>
  <c r="S642"/>
  <c r="T642"/>
  <c r="U642"/>
  <c r="V642"/>
  <c r="W642"/>
  <c r="X642"/>
  <c r="Y642"/>
  <c r="Z642"/>
  <c r="AA642"/>
  <c r="AB642"/>
  <c r="J636"/>
  <c r="J635" s="1"/>
  <c r="J634" s="1"/>
  <c r="K636"/>
  <c r="K635" s="1"/>
  <c r="K634" s="1"/>
  <c r="M636"/>
  <c r="M635" s="1"/>
  <c r="M634" s="1"/>
  <c r="N636"/>
  <c r="N635" s="1"/>
  <c r="N634" s="1"/>
  <c r="O636"/>
  <c r="O635" s="1"/>
  <c r="O634" s="1"/>
  <c r="P636"/>
  <c r="P635" s="1"/>
  <c r="P634" s="1"/>
  <c r="Q636"/>
  <c r="Q635" s="1"/>
  <c r="Q634" s="1"/>
  <c r="R636"/>
  <c r="R635" s="1"/>
  <c r="R634" s="1"/>
  <c r="S636"/>
  <c r="S635" s="1"/>
  <c r="S634" s="1"/>
  <c r="T636"/>
  <c r="T635" s="1"/>
  <c r="T634" s="1"/>
  <c r="U636"/>
  <c r="U635" s="1"/>
  <c r="U634" s="1"/>
  <c r="V636"/>
  <c r="V635" s="1"/>
  <c r="V634" s="1"/>
  <c r="W636"/>
  <c r="W635" s="1"/>
  <c r="W634" s="1"/>
  <c r="X636"/>
  <c r="X635" s="1"/>
  <c r="X634" s="1"/>
  <c r="Y636"/>
  <c r="Y635" s="1"/>
  <c r="Y634" s="1"/>
  <c r="Z636"/>
  <c r="Z635" s="1"/>
  <c r="Z634" s="1"/>
  <c r="AA636"/>
  <c r="AA635" s="1"/>
  <c r="AA634" s="1"/>
  <c r="AB636"/>
  <c r="AB635" s="1"/>
  <c r="AB634" s="1"/>
  <c r="J631"/>
  <c r="J630" s="1"/>
  <c r="J629" s="1"/>
  <c r="K631"/>
  <c r="K630" s="1"/>
  <c r="K629" s="1"/>
  <c r="M631"/>
  <c r="M630" s="1"/>
  <c r="M629" s="1"/>
  <c r="N631"/>
  <c r="N630" s="1"/>
  <c r="N629" s="1"/>
  <c r="O631"/>
  <c r="O630" s="1"/>
  <c r="O629" s="1"/>
  <c r="P631"/>
  <c r="P630" s="1"/>
  <c r="P629" s="1"/>
  <c r="Q631"/>
  <c r="Q630" s="1"/>
  <c r="Q629" s="1"/>
  <c r="R631"/>
  <c r="R630" s="1"/>
  <c r="R629" s="1"/>
  <c r="S631"/>
  <c r="S630" s="1"/>
  <c r="S629" s="1"/>
  <c r="T631"/>
  <c r="T630" s="1"/>
  <c r="T629" s="1"/>
  <c r="U631"/>
  <c r="U630" s="1"/>
  <c r="U629" s="1"/>
  <c r="V631"/>
  <c r="V630" s="1"/>
  <c r="V629" s="1"/>
  <c r="W631"/>
  <c r="W630" s="1"/>
  <c r="W629" s="1"/>
  <c r="X631"/>
  <c r="X630" s="1"/>
  <c r="X629" s="1"/>
  <c r="Y631"/>
  <c r="Y630" s="1"/>
  <c r="Y629" s="1"/>
  <c r="Z631"/>
  <c r="Z630" s="1"/>
  <c r="Z629" s="1"/>
  <c r="AA631"/>
  <c r="AA630" s="1"/>
  <c r="AA629" s="1"/>
  <c r="AB631"/>
  <c r="AB630" s="1"/>
  <c r="AB629" s="1"/>
  <c r="J627"/>
  <c r="J626" s="1"/>
  <c r="J625" s="1"/>
  <c r="K627"/>
  <c r="K626" s="1"/>
  <c r="K625" s="1"/>
  <c r="M627"/>
  <c r="M626" s="1"/>
  <c r="M625" s="1"/>
  <c r="N627"/>
  <c r="N626" s="1"/>
  <c r="N625" s="1"/>
  <c r="O627"/>
  <c r="O626" s="1"/>
  <c r="O625" s="1"/>
  <c r="P627"/>
  <c r="P626" s="1"/>
  <c r="P625" s="1"/>
  <c r="Q627"/>
  <c r="Q626" s="1"/>
  <c r="Q625" s="1"/>
  <c r="R627"/>
  <c r="R626" s="1"/>
  <c r="R625" s="1"/>
  <c r="S627"/>
  <c r="S626" s="1"/>
  <c r="S625" s="1"/>
  <c r="T627"/>
  <c r="T626" s="1"/>
  <c r="T625" s="1"/>
  <c r="U627"/>
  <c r="U626" s="1"/>
  <c r="U625" s="1"/>
  <c r="V627"/>
  <c r="V626" s="1"/>
  <c r="V625" s="1"/>
  <c r="W627"/>
  <c r="W626" s="1"/>
  <c r="W625" s="1"/>
  <c r="X627"/>
  <c r="X626" s="1"/>
  <c r="X625" s="1"/>
  <c r="Y627"/>
  <c r="Y626" s="1"/>
  <c r="Y625" s="1"/>
  <c r="Z627"/>
  <c r="Z626" s="1"/>
  <c r="Z625" s="1"/>
  <c r="AA627"/>
  <c r="AA626" s="1"/>
  <c r="AA625" s="1"/>
  <c r="AB627"/>
  <c r="AB626" s="1"/>
  <c r="AB625" s="1"/>
  <c r="J623"/>
  <c r="J622" s="1"/>
  <c r="K623"/>
  <c r="K622" s="1"/>
  <c r="M623"/>
  <c r="M622" s="1"/>
  <c r="N623"/>
  <c r="N622" s="1"/>
  <c r="O623"/>
  <c r="O622" s="1"/>
  <c r="P623"/>
  <c r="P622" s="1"/>
  <c r="Q623"/>
  <c r="Q622" s="1"/>
  <c r="R623"/>
  <c r="R622" s="1"/>
  <c r="S623"/>
  <c r="S622" s="1"/>
  <c r="T623"/>
  <c r="T622" s="1"/>
  <c r="U623"/>
  <c r="U622" s="1"/>
  <c r="V623"/>
  <c r="V622" s="1"/>
  <c r="W623"/>
  <c r="W622" s="1"/>
  <c r="X623"/>
  <c r="X622" s="1"/>
  <c r="Y623"/>
  <c r="Y622" s="1"/>
  <c r="Z623"/>
  <c r="Z622" s="1"/>
  <c r="AA623"/>
  <c r="AA622" s="1"/>
  <c r="AB623"/>
  <c r="AB622" s="1"/>
  <c r="J620"/>
  <c r="K620"/>
  <c r="K619" s="1"/>
  <c r="M620"/>
  <c r="M619" s="1"/>
  <c r="N620"/>
  <c r="O620"/>
  <c r="O619" s="1"/>
  <c r="P620"/>
  <c r="P619" s="1"/>
  <c r="Q620"/>
  <c r="Q619" s="1"/>
  <c r="R620"/>
  <c r="R619" s="1"/>
  <c r="S620"/>
  <c r="S619" s="1"/>
  <c r="T620"/>
  <c r="T619" s="1"/>
  <c r="U620"/>
  <c r="U619" s="1"/>
  <c r="V620"/>
  <c r="V619" s="1"/>
  <c r="W620"/>
  <c r="W619" s="1"/>
  <c r="X620"/>
  <c r="X619" s="1"/>
  <c r="Y620"/>
  <c r="Y619" s="1"/>
  <c r="Z620"/>
  <c r="Z619" s="1"/>
  <c r="AA620"/>
  <c r="AA619" s="1"/>
  <c r="AB620"/>
  <c r="AB619" s="1"/>
  <c r="J619"/>
  <c r="N619"/>
  <c r="J503"/>
  <c r="J502" s="1"/>
  <c r="J501" s="1"/>
  <c r="K503"/>
  <c r="K502" s="1"/>
  <c r="K501" s="1"/>
  <c r="M503"/>
  <c r="M502" s="1"/>
  <c r="M501" s="1"/>
  <c r="N503"/>
  <c r="N502" s="1"/>
  <c r="N501" s="1"/>
  <c r="O503"/>
  <c r="O502" s="1"/>
  <c r="O501" s="1"/>
  <c r="P503"/>
  <c r="P502" s="1"/>
  <c r="P501" s="1"/>
  <c r="Q503"/>
  <c r="Q502" s="1"/>
  <c r="Q501" s="1"/>
  <c r="R503"/>
  <c r="R502" s="1"/>
  <c r="R501" s="1"/>
  <c r="S503"/>
  <c r="S502" s="1"/>
  <c r="S501" s="1"/>
  <c r="T503"/>
  <c r="T502" s="1"/>
  <c r="T501" s="1"/>
  <c r="U503"/>
  <c r="U502" s="1"/>
  <c r="U501" s="1"/>
  <c r="V503"/>
  <c r="V502" s="1"/>
  <c r="V501" s="1"/>
  <c r="W503"/>
  <c r="W502" s="1"/>
  <c r="W501" s="1"/>
  <c r="X503"/>
  <c r="X502" s="1"/>
  <c r="X501" s="1"/>
  <c r="Y503"/>
  <c r="Y502" s="1"/>
  <c r="Y501" s="1"/>
  <c r="Z503"/>
  <c r="Z502" s="1"/>
  <c r="Z501" s="1"/>
  <c r="AA503"/>
  <c r="AA502" s="1"/>
  <c r="AA501" s="1"/>
  <c r="AB503"/>
  <c r="AB502" s="1"/>
  <c r="AB501" s="1"/>
  <c r="J465"/>
  <c r="J464" s="1"/>
  <c r="K465"/>
  <c r="K464" s="1"/>
  <c r="M465"/>
  <c r="M464" s="1"/>
  <c r="N465"/>
  <c r="N464" s="1"/>
  <c r="O465"/>
  <c r="O464" s="1"/>
  <c r="P465"/>
  <c r="P464" s="1"/>
  <c r="Q465"/>
  <c r="Q464" s="1"/>
  <c r="R465"/>
  <c r="R464" s="1"/>
  <c r="S465"/>
  <c r="S464" s="1"/>
  <c r="T465"/>
  <c r="T464" s="1"/>
  <c r="U465"/>
  <c r="U464" s="1"/>
  <c r="V465"/>
  <c r="V464" s="1"/>
  <c r="W465"/>
  <c r="W464" s="1"/>
  <c r="X465"/>
  <c r="X464" s="1"/>
  <c r="Y465"/>
  <c r="Y464" s="1"/>
  <c r="Z465"/>
  <c r="Z464" s="1"/>
  <c r="AA465"/>
  <c r="AA464" s="1"/>
  <c r="AB465"/>
  <c r="AB464" s="1"/>
  <c r="J462"/>
  <c r="J461" s="1"/>
  <c r="K462"/>
  <c r="K461" s="1"/>
  <c r="M462"/>
  <c r="M461" s="1"/>
  <c r="N462"/>
  <c r="N461" s="1"/>
  <c r="O462"/>
  <c r="O461" s="1"/>
  <c r="P462"/>
  <c r="P461" s="1"/>
  <c r="Q462"/>
  <c r="Q461" s="1"/>
  <c r="R462"/>
  <c r="R461" s="1"/>
  <c r="S462"/>
  <c r="S461" s="1"/>
  <c r="T462"/>
  <c r="T461" s="1"/>
  <c r="U462"/>
  <c r="U461" s="1"/>
  <c r="V462"/>
  <c r="V461" s="1"/>
  <c r="W462"/>
  <c r="W461" s="1"/>
  <c r="X462"/>
  <c r="X461" s="1"/>
  <c r="Y462"/>
  <c r="Y461" s="1"/>
  <c r="Z462"/>
  <c r="Z461" s="1"/>
  <c r="AA462"/>
  <c r="AA461" s="1"/>
  <c r="AB462"/>
  <c r="AB461" s="1"/>
  <c r="J458"/>
  <c r="J457" s="1"/>
  <c r="K458"/>
  <c r="K457" s="1"/>
  <c r="M458"/>
  <c r="M457" s="1"/>
  <c r="N458"/>
  <c r="N457" s="1"/>
  <c r="O458"/>
  <c r="O457" s="1"/>
  <c r="P458"/>
  <c r="P457" s="1"/>
  <c r="Q458"/>
  <c r="Q457" s="1"/>
  <c r="R458"/>
  <c r="R457" s="1"/>
  <c r="S458"/>
  <c r="S457" s="1"/>
  <c r="T458"/>
  <c r="T457" s="1"/>
  <c r="U458"/>
  <c r="U457" s="1"/>
  <c r="V458"/>
  <c r="V457" s="1"/>
  <c r="W458"/>
  <c r="W457" s="1"/>
  <c r="X458"/>
  <c r="X457" s="1"/>
  <c r="Y458"/>
  <c r="Y457" s="1"/>
  <c r="Z458"/>
  <c r="Z457" s="1"/>
  <c r="AA458"/>
  <c r="AA457" s="1"/>
  <c r="AB458"/>
  <c r="AB457" s="1"/>
  <c r="J454"/>
  <c r="J453" s="1"/>
  <c r="K454"/>
  <c r="K453" s="1"/>
  <c r="M454"/>
  <c r="M453" s="1"/>
  <c r="N454"/>
  <c r="N453" s="1"/>
  <c r="O454"/>
  <c r="O453" s="1"/>
  <c r="P454"/>
  <c r="P453" s="1"/>
  <c r="Q454"/>
  <c r="Q453" s="1"/>
  <c r="R454"/>
  <c r="R453" s="1"/>
  <c r="S454"/>
  <c r="S453" s="1"/>
  <c r="T454"/>
  <c r="T453" s="1"/>
  <c r="U454"/>
  <c r="U453" s="1"/>
  <c r="V454"/>
  <c r="V453" s="1"/>
  <c r="W454"/>
  <c r="W453" s="1"/>
  <c r="X454"/>
  <c r="X453" s="1"/>
  <c r="Y454"/>
  <c r="Y453" s="1"/>
  <c r="Z454"/>
  <c r="Z453" s="1"/>
  <c r="AA454"/>
  <c r="AA453" s="1"/>
  <c r="AB454"/>
  <c r="AB453" s="1"/>
  <c r="J450"/>
  <c r="J449" s="1"/>
  <c r="J448" s="1"/>
  <c r="K450"/>
  <c r="K449" s="1"/>
  <c r="K448" s="1"/>
  <c r="M450"/>
  <c r="M449" s="1"/>
  <c r="M448" s="1"/>
  <c r="N450"/>
  <c r="N449" s="1"/>
  <c r="N448" s="1"/>
  <c r="O450"/>
  <c r="O449" s="1"/>
  <c r="O448" s="1"/>
  <c r="P450"/>
  <c r="P449" s="1"/>
  <c r="P448" s="1"/>
  <c r="Q450"/>
  <c r="Q449" s="1"/>
  <c r="Q448" s="1"/>
  <c r="R450"/>
  <c r="R449" s="1"/>
  <c r="R448" s="1"/>
  <c r="S450"/>
  <c r="S449" s="1"/>
  <c r="S448" s="1"/>
  <c r="T450"/>
  <c r="T449" s="1"/>
  <c r="T448" s="1"/>
  <c r="U450"/>
  <c r="U449" s="1"/>
  <c r="U448" s="1"/>
  <c r="V450"/>
  <c r="V449" s="1"/>
  <c r="V448" s="1"/>
  <c r="W450"/>
  <c r="W449" s="1"/>
  <c r="W448" s="1"/>
  <c r="X450"/>
  <c r="X449" s="1"/>
  <c r="X448" s="1"/>
  <c r="Y450"/>
  <c r="Y449" s="1"/>
  <c r="Y448" s="1"/>
  <c r="Z450"/>
  <c r="Z449" s="1"/>
  <c r="Z448" s="1"/>
  <c r="AA450"/>
  <c r="AA449" s="1"/>
  <c r="AA448" s="1"/>
  <c r="AB450"/>
  <c r="AB449" s="1"/>
  <c r="AB448" s="1"/>
  <c r="J446"/>
  <c r="J445" s="1"/>
  <c r="J444" s="1"/>
  <c r="K446"/>
  <c r="K445" s="1"/>
  <c r="K444" s="1"/>
  <c r="M446"/>
  <c r="M445" s="1"/>
  <c r="M444" s="1"/>
  <c r="N446"/>
  <c r="N445" s="1"/>
  <c r="N444" s="1"/>
  <c r="O446"/>
  <c r="O445" s="1"/>
  <c r="O444" s="1"/>
  <c r="P446"/>
  <c r="P445" s="1"/>
  <c r="P444" s="1"/>
  <c r="Q446"/>
  <c r="Q445" s="1"/>
  <c r="Q444" s="1"/>
  <c r="R446"/>
  <c r="R445" s="1"/>
  <c r="R444" s="1"/>
  <c r="S446"/>
  <c r="S445" s="1"/>
  <c r="S444" s="1"/>
  <c r="T446"/>
  <c r="T445" s="1"/>
  <c r="T444" s="1"/>
  <c r="U446"/>
  <c r="U445" s="1"/>
  <c r="U444" s="1"/>
  <c r="V446"/>
  <c r="V445" s="1"/>
  <c r="V444" s="1"/>
  <c r="W446"/>
  <c r="W445" s="1"/>
  <c r="W444" s="1"/>
  <c r="X446"/>
  <c r="X445" s="1"/>
  <c r="X444" s="1"/>
  <c r="Y446"/>
  <c r="Y445" s="1"/>
  <c r="Y444" s="1"/>
  <c r="Z446"/>
  <c r="Z445" s="1"/>
  <c r="Z444" s="1"/>
  <c r="AA446"/>
  <c r="AA445" s="1"/>
  <c r="AA444" s="1"/>
  <c r="AB446"/>
  <c r="AB445" s="1"/>
  <c r="AB444" s="1"/>
  <c r="AB442"/>
  <c r="AB441" s="1"/>
  <c r="AB440" s="1"/>
  <c r="J442"/>
  <c r="J441" s="1"/>
  <c r="J440" s="1"/>
  <c r="K442"/>
  <c r="K441" s="1"/>
  <c r="K440" s="1"/>
  <c r="M442"/>
  <c r="M441" s="1"/>
  <c r="M440" s="1"/>
  <c r="N442"/>
  <c r="N441" s="1"/>
  <c r="N440" s="1"/>
  <c r="O442"/>
  <c r="O441" s="1"/>
  <c r="O440" s="1"/>
  <c r="P442"/>
  <c r="P441" s="1"/>
  <c r="P440" s="1"/>
  <c r="Q442"/>
  <c r="Q441" s="1"/>
  <c r="Q440" s="1"/>
  <c r="R442"/>
  <c r="R441" s="1"/>
  <c r="R440" s="1"/>
  <c r="S442"/>
  <c r="S441" s="1"/>
  <c r="S440" s="1"/>
  <c r="T442"/>
  <c r="T441" s="1"/>
  <c r="T440" s="1"/>
  <c r="U442"/>
  <c r="U441" s="1"/>
  <c r="U440" s="1"/>
  <c r="V442"/>
  <c r="V441" s="1"/>
  <c r="V440" s="1"/>
  <c r="W442"/>
  <c r="W441" s="1"/>
  <c r="W440" s="1"/>
  <c r="X442"/>
  <c r="X441" s="1"/>
  <c r="X440" s="1"/>
  <c r="Y442"/>
  <c r="Y441" s="1"/>
  <c r="Y440" s="1"/>
  <c r="Z442"/>
  <c r="Z441" s="1"/>
  <c r="Z440" s="1"/>
  <c r="AA442"/>
  <c r="AA441" s="1"/>
  <c r="AA440" s="1"/>
  <c r="J438"/>
  <c r="J437" s="1"/>
  <c r="J436" s="1"/>
  <c r="M438"/>
  <c r="M437" s="1"/>
  <c r="M436" s="1"/>
  <c r="N438"/>
  <c r="N437" s="1"/>
  <c r="N436" s="1"/>
  <c r="O438"/>
  <c r="O437" s="1"/>
  <c r="O436" s="1"/>
  <c r="P438"/>
  <c r="P437" s="1"/>
  <c r="P436" s="1"/>
  <c r="Q438"/>
  <c r="Q437" s="1"/>
  <c r="Q436" s="1"/>
  <c r="R438"/>
  <c r="R437" s="1"/>
  <c r="R436" s="1"/>
  <c r="S438"/>
  <c r="S437" s="1"/>
  <c r="S436" s="1"/>
  <c r="T438"/>
  <c r="T437" s="1"/>
  <c r="T436" s="1"/>
  <c r="U438"/>
  <c r="U437" s="1"/>
  <c r="U436" s="1"/>
  <c r="V438"/>
  <c r="V437" s="1"/>
  <c r="V436" s="1"/>
  <c r="W438"/>
  <c r="W437" s="1"/>
  <c r="W436" s="1"/>
  <c r="X438"/>
  <c r="X437" s="1"/>
  <c r="X436" s="1"/>
  <c r="Y438"/>
  <c r="Y437" s="1"/>
  <c r="Y436" s="1"/>
  <c r="Z438"/>
  <c r="Z437" s="1"/>
  <c r="Z436" s="1"/>
  <c r="AA438"/>
  <c r="AA437" s="1"/>
  <c r="AA436" s="1"/>
  <c r="AB438"/>
  <c r="AB437" s="1"/>
  <c r="AB436" s="1"/>
  <c r="J434"/>
  <c r="J433" s="1"/>
  <c r="K434"/>
  <c r="K433" s="1"/>
  <c r="M434"/>
  <c r="M433" s="1"/>
  <c r="N434"/>
  <c r="N433" s="1"/>
  <c r="O434"/>
  <c r="O433" s="1"/>
  <c r="P434"/>
  <c r="P433" s="1"/>
  <c r="Q434"/>
  <c r="Q433" s="1"/>
  <c r="R434"/>
  <c r="R433" s="1"/>
  <c r="S434"/>
  <c r="S433" s="1"/>
  <c r="T434"/>
  <c r="T433" s="1"/>
  <c r="U434"/>
  <c r="U433" s="1"/>
  <c r="V434"/>
  <c r="V433" s="1"/>
  <c r="W434"/>
  <c r="W433" s="1"/>
  <c r="X434"/>
  <c r="X433" s="1"/>
  <c r="Y434"/>
  <c r="Y433" s="1"/>
  <c r="Z434"/>
  <c r="Z433" s="1"/>
  <c r="AA434"/>
  <c r="AA433" s="1"/>
  <c r="AB434"/>
  <c r="AB433" s="1"/>
  <c r="J431"/>
  <c r="J430" s="1"/>
  <c r="K431"/>
  <c r="K430" s="1"/>
  <c r="M431"/>
  <c r="M430" s="1"/>
  <c r="N431"/>
  <c r="N430" s="1"/>
  <c r="O431"/>
  <c r="O430" s="1"/>
  <c r="P431"/>
  <c r="P430" s="1"/>
  <c r="Q431"/>
  <c r="Q430" s="1"/>
  <c r="R431"/>
  <c r="R430" s="1"/>
  <c r="S431"/>
  <c r="S430" s="1"/>
  <c r="T431"/>
  <c r="T430" s="1"/>
  <c r="U431"/>
  <c r="U430" s="1"/>
  <c r="V431"/>
  <c r="V430" s="1"/>
  <c r="W431"/>
  <c r="W430" s="1"/>
  <c r="X431"/>
  <c r="X430" s="1"/>
  <c r="Y431"/>
  <c r="Y430" s="1"/>
  <c r="Z431"/>
  <c r="Z430" s="1"/>
  <c r="AA431"/>
  <c r="AA430" s="1"/>
  <c r="AB431"/>
  <c r="AB430" s="1"/>
  <c r="J420"/>
  <c r="J419" s="1"/>
  <c r="J418" s="1"/>
  <c r="K420"/>
  <c r="K419" s="1"/>
  <c r="K418" s="1"/>
  <c r="M420"/>
  <c r="M419" s="1"/>
  <c r="M418" s="1"/>
  <c r="N420"/>
  <c r="N419" s="1"/>
  <c r="N418" s="1"/>
  <c r="O420"/>
  <c r="O419" s="1"/>
  <c r="O418" s="1"/>
  <c r="P420"/>
  <c r="P419" s="1"/>
  <c r="P418" s="1"/>
  <c r="Q420"/>
  <c r="Q419" s="1"/>
  <c r="Q418" s="1"/>
  <c r="R420"/>
  <c r="R419" s="1"/>
  <c r="R418" s="1"/>
  <c r="S420"/>
  <c r="S419" s="1"/>
  <c r="S418" s="1"/>
  <c r="T420"/>
  <c r="T419" s="1"/>
  <c r="T418" s="1"/>
  <c r="U420"/>
  <c r="U419" s="1"/>
  <c r="U418" s="1"/>
  <c r="V420"/>
  <c r="V419" s="1"/>
  <c r="V418" s="1"/>
  <c r="W420"/>
  <c r="W419" s="1"/>
  <c r="W418" s="1"/>
  <c r="X420"/>
  <c r="X419" s="1"/>
  <c r="X418" s="1"/>
  <c r="Y420"/>
  <c r="Y419" s="1"/>
  <c r="Y418" s="1"/>
  <c r="Z420"/>
  <c r="Z419" s="1"/>
  <c r="Z418" s="1"/>
  <c r="AA420"/>
  <c r="AA419" s="1"/>
  <c r="AA418" s="1"/>
  <c r="AB420"/>
  <c r="AB419" s="1"/>
  <c r="AB418" s="1"/>
  <c r="J396"/>
  <c r="J395" s="1"/>
  <c r="K396"/>
  <c r="K395" s="1"/>
  <c r="M396"/>
  <c r="M395" s="1"/>
  <c r="N396"/>
  <c r="N395" s="1"/>
  <c r="O396"/>
  <c r="O395" s="1"/>
  <c r="P396"/>
  <c r="P395" s="1"/>
  <c r="Q396"/>
  <c r="Q395" s="1"/>
  <c r="R396"/>
  <c r="R395" s="1"/>
  <c r="S396"/>
  <c r="S395" s="1"/>
  <c r="T396"/>
  <c r="T395" s="1"/>
  <c r="U396"/>
  <c r="U395" s="1"/>
  <c r="V396"/>
  <c r="V395" s="1"/>
  <c r="W396"/>
  <c r="W395" s="1"/>
  <c r="X396"/>
  <c r="X395" s="1"/>
  <c r="Y396"/>
  <c r="Y395" s="1"/>
  <c r="Z396"/>
  <c r="Z395" s="1"/>
  <c r="AA396"/>
  <c r="AA395" s="1"/>
  <c r="AB396"/>
  <c r="AB395" s="1"/>
  <c r="J383"/>
  <c r="J382" s="1"/>
  <c r="J381" s="1"/>
  <c r="K383"/>
  <c r="K382" s="1"/>
  <c r="K381" s="1"/>
  <c r="M383"/>
  <c r="M382" s="1"/>
  <c r="M381" s="1"/>
  <c r="N383"/>
  <c r="N382" s="1"/>
  <c r="N381" s="1"/>
  <c r="O383"/>
  <c r="O382" s="1"/>
  <c r="O381" s="1"/>
  <c r="P383"/>
  <c r="P382" s="1"/>
  <c r="P381" s="1"/>
  <c r="Q383"/>
  <c r="Q382" s="1"/>
  <c r="Q381" s="1"/>
  <c r="R383"/>
  <c r="R382" s="1"/>
  <c r="R381" s="1"/>
  <c r="S383"/>
  <c r="S382" s="1"/>
  <c r="S381" s="1"/>
  <c r="T383"/>
  <c r="T382" s="1"/>
  <c r="T381" s="1"/>
  <c r="U383"/>
  <c r="U382" s="1"/>
  <c r="U381" s="1"/>
  <c r="V383"/>
  <c r="V382" s="1"/>
  <c r="V381" s="1"/>
  <c r="W383"/>
  <c r="W382" s="1"/>
  <c r="W381" s="1"/>
  <c r="X383"/>
  <c r="X382" s="1"/>
  <c r="X381" s="1"/>
  <c r="Y383"/>
  <c r="Y382" s="1"/>
  <c r="Y381" s="1"/>
  <c r="Z383"/>
  <c r="Z382" s="1"/>
  <c r="Z381" s="1"/>
  <c r="AA383"/>
  <c r="AA382" s="1"/>
  <c r="AA381" s="1"/>
  <c r="AB383"/>
  <c r="AB382" s="1"/>
  <c r="AB381" s="1"/>
  <c r="J377"/>
  <c r="J376" s="1"/>
  <c r="J375" s="1"/>
  <c r="K377"/>
  <c r="K376" s="1"/>
  <c r="K375" s="1"/>
  <c r="M377"/>
  <c r="M376" s="1"/>
  <c r="M375" s="1"/>
  <c r="N377"/>
  <c r="N376" s="1"/>
  <c r="N375" s="1"/>
  <c r="O377"/>
  <c r="O376" s="1"/>
  <c r="O375" s="1"/>
  <c r="P377"/>
  <c r="P376" s="1"/>
  <c r="P375" s="1"/>
  <c r="Q377"/>
  <c r="Q376" s="1"/>
  <c r="Q375" s="1"/>
  <c r="R377"/>
  <c r="R376" s="1"/>
  <c r="R375" s="1"/>
  <c r="S377"/>
  <c r="S376" s="1"/>
  <c r="S375" s="1"/>
  <c r="T377"/>
  <c r="T376" s="1"/>
  <c r="T375" s="1"/>
  <c r="U377"/>
  <c r="U376" s="1"/>
  <c r="U375" s="1"/>
  <c r="V377"/>
  <c r="V376" s="1"/>
  <c r="V375" s="1"/>
  <c r="W377"/>
  <c r="W376" s="1"/>
  <c r="W375" s="1"/>
  <c r="X377"/>
  <c r="X376" s="1"/>
  <c r="X375" s="1"/>
  <c r="Y377"/>
  <c r="Y376" s="1"/>
  <c r="Y375" s="1"/>
  <c r="Z377"/>
  <c r="Z376" s="1"/>
  <c r="Z375" s="1"/>
  <c r="AA377"/>
  <c r="AA376" s="1"/>
  <c r="AA375" s="1"/>
  <c r="AB377"/>
  <c r="AB376" s="1"/>
  <c r="AB375" s="1"/>
  <c r="J373"/>
  <c r="J372" s="1"/>
  <c r="J371" s="1"/>
  <c r="K373"/>
  <c r="K372" s="1"/>
  <c r="K371" s="1"/>
  <c r="M373"/>
  <c r="M372" s="1"/>
  <c r="M371" s="1"/>
  <c r="N373"/>
  <c r="N372" s="1"/>
  <c r="N371" s="1"/>
  <c r="O373"/>
  <c r="O372" s="1"/>
  <c r="O371" s="1"/>
  <c r="P373"/>
  <c r="P372" s="1"/>
  <c r="P371" s="1"/>
  <c r="Q373"/>
  <c r="Q372" s="1"/>
  <c r="Q371" s="1"/>
  <c r="R373"/>
  <c r="R372" s="1"/>
  <c r="R371" s="1"/>
  <c r="S373"/>
  <c r="S372" s="1"/>
  <c r="S371" s="1"/>
  <c r="T373"/>
  <c r="T372" s="1"/>
  <c r="T371" s="1"/>
  <c r="U373"/>
  <c r="U372" s="1"/>
  <c r="U371" s="1"/>
  <c r="V373"/>
  <c r="V372" s="1"/>
  <c r="V371" s="1"/>
  <c r="W373"/>
  <c r="W372" s="1"/>
  <c r="W371" s="1"/>
  <c r="X373"/>
  <c r="X372" s="1"/>
  <c r="X371" s="1"/>
  <c r="Y373"/>
  <c r="Y372" s="1"/>
  <c r="Y371" s="1"/>
  <c r="Z373"/>
  <c r="Z372" s="1"/>
  <c r="Z371" s="1"/>
  <c r="AA373"/>
  <c r="AA372" s="1"/>
  <c r="AA371" s="1"/>
  <c r="AB373"/>
  <c r="AB372" s="1"/>
  <c r="AB371" s="1"/>
  <c r="J369"/>
  <c r="J368" s="1"/>
  <c r="J367" s="1"/>
  <c r="K369"/>
  <c r="K368" s="1"/>
  <c r="K367" s="1"/>
  <c r="M369"/>
  <c r="M368" s="1"/>
  <c r="M367" s="1"/>
  <c r="N369"/>
  <c r="N368" s="1"/>
  <c r="N367" s="1"/>
  <c r="O369"/>
  <c r="O368" s="1"/>
  <c r="O367" s="1"/>
  <c r="P369"/>
  <c r="P368" s="1"/>
  <c r="P367" s="1"/>
  <c r="Q369"/>
  <c r="Q368" s="1"/>
  <c r="Q367" s="1"/>
  <c r="R369"/>
  <c r="R368" s="1"/>
  <c r="R367" s="1"/>
  <c r="S369"/>
  <c r="S368" s="1"/>
  <c r="S367" s="1"/>
  <c r="T369"/>
  <c r="T368" s="1"/>
  <c r="T367" s="1"/>
  <c r="U369"/>
  <c r="U368" s="1"/>
  <c r="U367" s="1"/>
  <c r="V369"/>
  <c r="V368" s="1"/>
  <c r="V367" s="1"/>
  <c r="W369"/>
  <c r="W368" s="1"/>
  <c r="W367" s="1"/>
  <c r="X369"/>
  <c r="X368" s="1"/>
  <c r="X367" s="1"/>
  <c r="Y369"/>
  <c r="Y368" s="1"/>
  <c r="Y367" s="1"/>
  <c r="Z369"/>
  <c r="Z368" s="1"/>
  <c r="Z367" s="1"/>
  <c r="AA369"/>
  <c r="AA368" s="1"/>
  <c r="AA367" s="1"/>
  <c r="AB369"/>
  <c r="AB368" s="1"/>
  <c r="AB367" s="1"/>
  <c r="J352"/>
  <c r="J351" s="1"/>
  <c r="J350" s="1"/>
  <c r="K352"/>
  <c r="K351" s="1"/>
  <c r="K350" s="1"/>
  <c r="M352"/>
  <c r="M351" s="1"/>
  <c r="M350" s="1"/>
  <c r="N352"/>
  <c r="N351" s="1"/>
  <c r="N350" s="1"/>
  <c r="O352"/>
  <c r="O351" s="1"/>
  <c r="O350" s="1"/>
  <c r="P352"/>
  <c r="P351" s="1"/>
  <c r="P350" s="1"/>
  <c r="Q352"/>
  <c r="Q351" s="1"/>
  <c r="Q350" s="1"/>
  <c r="R352"/>
  <c r="R351" s="1"/>
  <c r="R350" s="1"/>
  <c r="S352"/>
  <c r="S351" s="1"/>
  <c r="S350" s="1"/>
  <c r="T352"/>
  <c r="T351" s="1"/>
  <c r="T350" s="1"/>
  <c r="U352"/>
  <c r="U351" s="1"/>
  <c r="U350" s="1"/>
  <c r="V352"/>
  <c r="V351" s="1"/>
  <c r="V350" s="1"/>
  <c r="W352"/>
  <c r="W351" s="1"/>
  <c r="W350" s="1"/>
  <c r="X352"/>
  <c r="X351" s="1"/>
  <c r="X350" s="1"/>
  <c r="Y352"/>
  <c r="Y351" s="1"/>
  <c r="Y350" s="1"/>
  <c r="Z352"/>
  <c r="Z351" s="1"/>
  <c r="Z350" s="1"/>
  <c r="AA352"/>
  <c r="AA351" s="1"/>
  <c r="AA350" s="1"/>
  <c r="AB352"/>
  <c r="AB351" s="1"/>
  <c r="AB350" s="1"/>
  <c r="J348"/>
  <c r="J347" s="1"/>
  <c r="J346" s="1"/>
  <c r="K348"/>
  <c r="K347" s="1"/>
  <c r="K346" s="1"/>
  <c r="M348"/>
  <c r="M347" s="1"/>
  <c r="M346" s="1"/>
  <c r="N348"/>
  <c r="N347" s="1"/>
  <c r="N346" s="1"/>
  <c r="O348"/>
  <c r="O347" s="1"/>
  <c r="O346" s="1"/>
  <c r="P348"/>
  <c r="P347" s="1"/>
  <c r="P346" s="1"/>
  <c r="Q348"/>
  <c r="Q347" s="1"/>
  <c r="Q346" s="1"/>
  <c r="R348"/>
  <c r="R347" s="1"/>
  <c r="R346" s="1"/>
  <c r="S348"/>
  <c r="S347" s="1"/>
  <c r="S346" s="1"/>
  <c r="T348"/>
  <c r="T347" s="1"/>
  <c r="T346" s="1"/>
  <c r="U348"/>
  <c r="U347" s="1"/>
  <c r="U346" s="1"/>
  <c r="V348"/>
  <c r="V347" s="1"/>
  <c r="V346" s="1"/>
  <c r="W348"/>
  <c r="W347" s="1"/>
  <c r="W346" s="1"/>
  <c r="X348"/>
  <c r="X347" s="1"/>
  <c r="X346" s="1"/>
  <c r="Y348"/>
  <c r="Y347" s="1"/>
  <c r="Y346" s="1"/>
  <c r="Z348"/>
  <c r="Z347" s="1"/>
  <c r="Z346" s="1"/>
  <c r="AA348"/>
  <c r="AA347" s="1"/>
  <c r="AA346" s="1"/>
  <c r="AB348"/>
  <c r="AB347" s="1"/>
  <c r="AB346" s="1"/>
  <c r="I343"/>
  <c r="I342" s="1"/>
  <c r="I341" s="1"/>
  <c r="J343"/>
  <c r="J342" s="1"/>
  <c r="J341" s="1"/>
  <c r="K343"/>
  <c r="K342" s="1"/>
  <c r="K341" s="1"/>
  <c r="M343"/>
  <c r="M342" s="1"/>
  <c r="M341" s="1"/>
  <c r="N343"/>
  <c r="N342" s="1"/>
  <c r="N341" s="1"/>
  <c r="O343"/>
  <c r="O342" s="1"/>
  <c r="O341" s="1"/>
  <c r="P343"/>
  <c r="P342" s="1"/>
  <c r="P341" s="1"/>
  <c r="Q343"/>
  <c r="Q342" s="1"/>
  <c r="Q341" s="1"/>
  <c r="R343"/>
  <c r="R342" s="1"/>
  <c r="R341" s="1"/>
  <c r="S343"/>
  <c r="S342" s="1"/>
  <c r="S341" s="1"/>
  <c r="T343"/>
  <c r="T342" s="1"/>
  <c r="T341" s="1"/>
  <c r="U343"/>
  <c r="U342" s="1"/>
  <c r="U341" s="1"/>
  <c r="V343"/>
  <c r="V342" s="1"/>
  <c r="V341" s="1"/>
  <c r="W343"/>
  <c r="W342" s="1"/>
  <c r="W341" s="1"/>
  <c r="X343"/>
  <c r="X342" s="1"/>
  <c r="X341" s="1"/>
  <c r="Y343"/>
  <c r="Y342" s="1"/>
  <c r="Y341" s="1"/>
  <c r="Z343"/>
  <c r="Z342" s="1"/>
  <c r="Z341" s="1"/>
  <c r="AA343"/>
  <c r="AA342" s="1"/>
  <c r="AA341" s="1"/>
  <c r="AB343"/>
  <c r="AB342" s="1"/>
  <c r="AB341" s="1"/>
  <c r="I339"/>
  <c r="I338" s="1"/>
  <c r="I337" s="1"/>
  <c r="J339"/>
  <c r="J338" s="1"/>
  <c r="J337" s="1"/>
  <c r="K339"/>
  <c r="K338" s="1"/>
  <c r="K337" s="1"/>
  <c r="M339"/>
  <c r="M338" s="1"/>
  <c r="M337" s="1"/>
  <c r="N339"/>
  <c r="N338" s="1"/>
  <c r="N337" s="1"/>
  <c r="O339"/>
  <c r="O338" s="1"/>
  <c r="O337" s="1"/>
  <c r="P339"/>
  <c r="P338" s="1"/>
  <c r="P337" s="1"/>
  <c r="Q339"/>
  <c r="Q338" s="1"/>
  <c r="Q337" s="1"/>
  <c r="R339"/>
  <c r="R338" s="1"/>
  <c r="R337" s="1"/>
  <c r="S339"/>
  <c r="S338" s="1"/>
  <c r="S337" s="1"/>
  <c r="T339"/>
  <c r="T338" s="1"/>
  <c r="T337" s="1"/>
  <c r="U339"/>
  <c r="U338" s="1"/>
  <c r="U337" s="1"/>
  <c r="V339"/>
  <c r="V338" s="1"/>
  <c r="V337" s="1"/>
  <c r="W339"/>
  <c r="W338" s="1"/>
  <c r="W337" s="1"/>
  <c r="X339"/>
  <c r="X338" s="1"/>
  <c r="X337" s="1"/>
  <c r="Y339"/>
  <c r="Y338" s="1"/>
  <c r="Y337" s="1"/>
  <c r="Z339"/>
  <c r="Z338" s="1"/>
  <c r="Z337" s="1"/>
  <c r="AA339"/>
  <c r="AA338" s="1"/>
  <c r="AA337" s="1"/>
  <c r="AB339"/>
  <c r="AB338" s="1"/>
  <c r="AB337" s="1"/>
  <c r="J334"/>
  <c r="J333" s="1"/>
  <c r="J332" s="1"/>
  <c r="K334"/>
  <c r="K333" s="1"/>
  <c r="K332" s="1"/>
  <c r="M334"/>
  <c r="M333" s="1"/>
  <c r="M332" s="1"/>
  <c r="N334"/>
  <c r="N333" s="1"/>
  <c r="N332" s="1"/>
  <c r="O334"/>
  <c r="O333" s="1"/>
  <c r="O332" s="1"/>
  <c r="P334"/>
  <c r="P333" s="1"/>
  <c r="P332" s="1"/>
  <c r="Q334"/>
  <c r="Q333" s="1"/>
  <c r="Q332" s="1"/>
  <c r="R334"/>
  <c r="R333" s="1"/>
  <c r="R332" s="1"/>
  <c r="S334"/>
  <c r="S333" s="1"/>
  <c r="S332" s="1"/>
  <c r="T334"/>
  <c r="T333" s="1"/>
  <c r="T332" s="1"/>
  <c r="U334"/>
  <c r="U333" s="1"/>
  <c r="U332" s="1"/>
  <c r="V334"/>
  <c r="V333" s="1"/>
  <c r="V332" s="1"/>
  <c r="W334"/>
  <c r="W333" s="1"/>
  <c r="W332" s="1"/>
  <c r="X334"/>
  <c r="X333" s="1"/>
  <c r="X332" s="1"/>
  <c r="Y334"/>
  <c r="Y333" s="1"/>
  <c r="Y332" s="1"/>
  <c r="Z334"/>
  <c r="Z333" s="1"/>
  <c r="Z332" s="1"/>
  <c r="AA334"/>
  <c r="AA333" s="1"/>
  <c r="AA332" s="1"/>
  <c r="AB334"/>
  <c r="AB333" s="1"/>
  <c r="AB332" s="1"/>
  <c r="J309"/>
  <c r="J308" s="1"/>
  <c r="J307" s="1"/>
  <c r="J306" s="1"/>
  <c r="K309"/>
  <c r="K308" s="1"/>
  <c r="K307" s="1"/>
  <c r="M309"/>
  <c r="M308" s="1"/>
  <c r="M307" s="1"/>
  <c r="M306" s="1"/>
  <c r="N309"/>
  <c r="N308" s="1"/>
  <c r="N307" s="1"/>
  <c r="N306" s="1"/>
  <c r="O309"/>
  <c r="O308" s="1"/>
  <c r="O307" s="1"/>
  <c r="O306" s="1"/>
  <c r="P309"/>
  <c r="P308" s="1"/>
  <c r="P307" s="1"/>
  <c r="Q309"/>
  <c r="Q308" s="1"/>
  <c r="Q307" s="1"/>
  <c r="Q306" s="1"/>
  <c r="R309"/>
  <c r="R308" s="1"/>
  <c r="R307" s="1"/>
  <c r="R306" s="1"/>
  <c r="S309"/>
  <c r="S308" s="1"/>
  <c r="S307" s="1"/>
  <c r="S306" s="1"/>
  <c r="T309"/>
  <c r="T308" s="1"/>
  <c r="T307" s="1"/>
  <c r="T306" s="1"/>
  <c r="U309"/>
  <c r="U308" s="1"/>
  <c r="U307" s="1"/>
  <c r="U306" s="1"/>
  <c r="V309"/>
  <c r="V308" s="1"/>
  <c r="V307" s="1"/>
  <c r="V306" s="1"/>
  <c r="W309"/>
  <c r="W308" s="1"/>
  <c r="W307" s="1"/>
  <c r="W306" s="1"/>
  <c r="X309"/>
  <c r="X308" s="1"/>
  <c r="X307" s="1"/>
  <c r="X306" s="1"/>
  <c r="Y309"/>
  <c r="Y308" s="1"/>
  <c r="Y307" s="1"/>
  <c r="Y306" s="1"/>
  <c r="Z309"/>
  <c r="Z308" s="1"/>
  <c r="Z307" s="1"/>
  <c r="Z306" s="1"/>
  <c r="AA309"/>
  <c r="AA308" s="1"/>
  <c r="AA307" s="1"/>
  <c r="AA306" s="1"/>
  <c r="AB309"/>
  <c r="AB308" s="1"/>
  <c r="AB307" s="1"/>
  <c r="AB306" s="1"/>
  <c r="J304"/>
  <c r="J303" s="1"/>
  <c r="J302" s="1"/>
  <c r="K304"/>
  <c r="K303" s="1"/>
  <c r="K302" s="1"/>
  <c r="M304"/>
  <c r="M303" s="1"/>
  <c r="M302" s="1"/>
  <c r="N304"/>
  <c r="N303" s="1"/>
  <c r="N302" s="1"/>
  <c r="O304"/>
  <c r="O303" s="1"/>
  <c r="O302" s="1"/>
  <c r="P304"/>
  <c r="P303" s="1"/>
  <c r="P302" s="1"/>
  <c r="Q304"/>
  <c r="Q303" s="1"/>
  <c r="Q302" s="1"/>
  <c r="R304"/>
  <c r="R303" s="1"/>
  <c r="R302" s="1"/>
  <c r="S304"/>
  <c r="S303" s="1"/>
  <c r="S302" s="1"/>
  <c r="T304"/>
  <c r="T303" s="1"/>
  <c r="T302" s="1"/>
  <c r="U304"/>
  <c r="U303" s="1"/>
  <c r="U302" s="1"/>
  <c r="V304"/>
  <c r="V303" s="1"/>
  <c r="V302" s="1"/>
  <c r="W304"/>
  <c r="W303" s="1"/>
  <c r="W302" s="1"/>
  <c r="X304"/>
  <c r="X303" s="1"/>
  <c r="X302" s="1"/>
  <c r="Y304"/>
  <c r="Y303" s="1"/>
  <c r="Y302" s="1"/>
  <c r="Z304"/>
  <c r="Z303" s="1"/>
  <c r="Z302" s="1"/>
  <c r="AA304"/>
  <c r="AA303" s="1"/>
  <c r="AA302" s="1"/>
  <c r="AB304"/>
  <c r="AB303" s="1"/>
  <c r="AB302" s="1"/>
  <c r="I300"/>
  <c r="I299" s="1"/>
  <c r="I298" s="1"/>
  <c r="J300"/>
  <c r="J299" s="1"/>
  <c r="J298" s="1"/>
  <c r="K300"/>
  <c r="K299" s="1"/>
  <c r="K298" s="1"/>
  <c r="M300"/>
  <c r="M299" s="1"/>
  <c r="M298" s="1"/>
  <c r="N300"/>
  <c r="N299" s="1"/>
  <c r="N298" s="1"/>
  <c r="O300"/>
  <c r="O299" s="1"/>
  <c r="O298" s="1"/>
  <c r="P300"/>
  <c r="P299" s="1"/>
  <c r="P298" s="1"/>
  <c r="Q300"/>
  <c r="Q299" s="1"/>
  <c r="Q298" s="1"/>
  <c r="R300"/>
  <c r="R299" s="1"/>
  <c r="R298" s="1"/>
  <c r="S300"/>
  <c r="S299" s="1"/>
  <c r="S298" s="1"/>
  <c r="T300"/>
  <c r="T299" s="1"/>
  <c r="T298" s="1"/>
  <c r="U300"/>
  <c r="U299" s="1"/>
  <c r="U298" s="1"/>
  <c r="V300"/>
  <c r="V299" s="1"/>
  <c r="V298" s="1"/>
  <c r="W300"/>
  <c r="W299" s="1"/>
  <c r="W298" s="1"/>
  <c r="X300"/>
  <c r="X299" s="1"/>
  <c r="X298" s="1"/>
  <c r="Y300"/>
  <c r="Y299" s="1"/>
  <c r="Y298" s="1"/>
  <c r="Z300"/>
  <c r="Z299" s="1"/>
  <c r="Z298" s="1"/>
  <c r="AA300"/>
  <c r="AA299" s="1"/>
  <c r="AA298" s="1"/>
  <c r="AB300"/>
  <c r="AB299" s="1"/>
  <c r="AB298" s="1"/>
  <c r="J288"/>
  <c r="J287" s="1"/>
  <c r="K288"/>
  <c r="K287" s="1"/>
  <c r="K286" s="1"/>
  <c r="M288"/>
  <c r="M287" s="1"/>
  <c r="N288"/>
  <c r="N287" s="1"/>
  <c r="O288"/>
  <c r="O287" s="1"/>
  <c r="P288"/>
  <c r="P287" s="1"/>
  <c r="Q288"/>
  <c r="Q287" s="1"/>
  <c r="R288"/>
  <c r="R287" s="1"/>
  <c r="S288"/>
  <c r="S287" s="1"/>
  <c r="S286" s="1"/>
  <c r="T288"/>
  <c r="T287" s="1"/>
  <c r="U288"/>
  <c r="U287" s="1"/>
  <c r="V288"/>
  <c r="V287" s="1"/>
  <c r="W288"/>
  <c r="W287" s="1"/>
  <c r="W286" s="1"/>
  <c r="X288"/>
  <c r="X287" s="1"/>
  <c r="Y288"/>
  <c r="Y287" s="1"/>
  <c r="Z288"/>
  <c r="Z287" s="1"/>
  <c r="AA288"/>
  <c r="AA287" s="1"/>
  <c r="AA286" s="1"/>
  <c r="AB288"/>
  <c r="AB287" s="1"/>
  <c r="J283"/>
  <c r="J282" s="1"/>
  <c r="J281" s="1"/>
  <c r="K283"/>
  <c r="K282" s="1"/>
  <c r="K281" s="1"/>
  <c r="M283"/>
  <c r="M282" s="1"/>
  <c r="M281" s="1"/>
  <c r="N283"/>
  <c r="N282" s="1"/>
  <c r="N281" s="1"/>
  <c r="O283"/>
  <c r="O282" s="1"/>
  <c r="O281" s="1"/>
  <c r="P283"/>
  <c r="P282" s="1"/>
  <c r="P281" s="1"/>
  <c r="Q283"/>
  <c r="Q282" s="1"/>
  <c r="Q281" s="1"/>
  <c r="R283"/>
  <c r="R282" s="1"/>
  <c r="R281" s="1"/>
  <c r="S283"/>
  <c r="S282" s="1"/>
  <c r="S281" s="1"/>
  <c r="T283"/>
  <c r="T282" s="1"/>
  <c r="T281" s="1"/>
  <c r="U283"/>
  <c r="U282" s="1"/>
  <c r="U281" s="1"/>
  <c r="V283"/>
  <c r="V282" s="1"/>
  <c r="V281" s="1"/>
  <c r="W283"/>
  <c r="W282" s="1"/>
  <c r="W281" s="1"/>
  <c r="X283"/>
  <c r="X282" s="1"/>
  <c r="X281" s="1"/>
  <c r="Y283"/>
  <c r="Y282" s="1"/>
  <c r="Y281" s="1"/>
  <c r="Z283"/>
  <c r="Z282" s="1"/>
  <c r="Z281" s="1"/>
  <c r="AA283"/>
  <c r="AA282" s="1"/>
  <c r="AA281" s="1"/>
  <c r="AB283"/>
  <c r="AB282" s="1"/>
  <c r="AB281" s="1"/>
  <c r="J278"/>
  <c r="J277" s="1"/>
  <c r="J276" s="1"/>
  <c r="K278"/>
  <c r="K277" s="1"/>
  <c r="K276" s="1"/>
  <c r="M278"/>
  <c r="M277" s="1"/>
  <c r="M276" s="1"/>
  <c r="N278"/>
  <c r="N277" s="1"/>
  <c r="N276" s="1"/>
  <c r="O278"/>
  <c r="O277" s="1"/>
  <c r="O276" s="1"/>
  <c r="P278"/>
  <c r="P277" s="1"/>
  <c r="P276" s="1"/>
  <c r="Q278"/>
  <c r="Q277" s="1"/>
  <c r="Q276" s="1"/>
  <c r="R278"/>
  <c r="R277" s="1"/>
  <c r="R276" s="1"/>
  <c r="S278"/>
  <c r="S277" s="1"/>
  <c r="S276" s="1"/>
  <c r="T278"/>
  <c r="T277" s="1"/>
  <c r="T276" s="1"/>
  <c r="U278"/>
  <c r="U277" s="1"/>
  <c r="U276" s="1"/>
  <c r="V278"/>
  <c r="V277" s="1"/>
  <c r="V276" s="1"/>
  <c r="W278"/>
  <c r="W277" s="1"/>
  <c r="W276" s="1"/>
  <c r="X278"/>
  <c r="X277" s="1"/>
  <c r="X276" s="1"/>
  <c r="Y278"/>
  <c r="Y277" s="1"/>
  <c r="Y276" s="1"/>
  <c r="Z278"/>
  <c r="Z277" s="1"/>
  <c r="Z276" s="1"/>
  <c r="AA278"/>
  <c r="AA277" s="1"/>
  <c r="AA276" s="1"/>
  <c r="AB278"/>
  <c r="AB277" s="1"/>
  <c r="AB276" s="1"/>
  <c r="I245"/>
  <c r="I244" s="1"/>
  <c r="I243" s="1"/>
  <c r="J245"/>
  <c r="J244" s="1"/>
  <c r="J243" s="1"/>
  <c r="K245"/>
  <c r="K244" s="1"/>
  <c r="K243" s="1"/>
  <c r="M245"/>
  <c r="M244" s="1"/>
  <c r="M243" s="1"/>
  <c r="N245"/>
  <c r="N244" s="1"/>
  <c r="N243" s="1"/>
  <c r="O245"/>
  <c r="O244" s="1"/>
  <c r="O243" s="1"/>
  <c r="P245"/>
  <c r="P244" s="1"/>
  <c r="P243" s="1"/>
  <c r="Q245"/>
  <c r="Q244" s="1"/>
  <c r="Q243" s="1"/>
  <c r="R245"/>
  <c r="R244" s="1"/>
  <c r="R243" s="1"/>
  <c r="S245"/>
  <c r="S244" s="1"/>
  <c r="S243" s="1"/>
  <c r="T245"/>
  <c r="T244" s="1"/>
  <c r="T243" s="1"/>
  <c r="U245"/>
  <c r="U244" s="1"/>
  <c r="U243" s="1"/>
  <c r="V245"/>
  <c r="V244" s="1"/>
  <c r="V243" s="1"/>
  <c r="W245"/>
  <c r="W244" s="1"/>
  <c r="W243" s="1"/>
  <c r="X245"/>
  <c r="X244" s="1"/>
  <c r="X243" s="1"/>
  <c r="Y245"/>
  <c r="Y244" s="1"/>
  <c r="Y243" s="1"/>
  <c r="Z245"/>
  <c r="Z244" s="1"/>
  <c r="Z243" s="1"/>
  <c r="AA245"/>
  <c r="AA244" s="1"/>
  <c r="AA243" s="1"/>
  <c r="AB245"/>
  <c r="AB244" s="1"/>
  <c r="AB243" s="1"/>
  <c r="I241"/>
  <c r="I240" s="1"/>
  <c r="I239" s="1"/>
  <c r="J241"/>
  <c r="J240" s="1"/>
  <c r="J239" s="1"/>
  <c r="K241"/>
  <c r="K240" s="1"/>
  <c r="K239" s="1"/>
  <c r="M241"/>
  <c r="M240" s="1"/>
  <c r="M239" s="1"/>
  <c r="N241"/>
  <c r="N240" s="1"/>
  <c r="N239" s="1"/>
  <c r="O241"/>
  <c r="O240" s="1"/>
  <c r="O239" s="1"/>
  <c r="P241"/>
  <c r="P240" s="1"/>
  <c r="P239" s="1"/>
  <c r="Q241"/>
  <c r="Q240" s="1"/>
  <c r="Q239" s="1"/>
  <c r="R241"/>
  <c r="R240" s="1"/>
  <c r="R239" s="1"/>
  <c r="S241"/>
  <c r="S240" s="1"/>
  <c r="S239" s="1"/>
  <c r="T241"/>
  <c r="T240" s="1"/>
  <c r="T239" s="1"/>
  <c r="U241"/>
  <c r="U240" s="1"/>
  <c r="U239" s="1"/>
  <c r="V241"/>
  <c r="V240" s="1"/>
  <c r="V239" s="1"/>
  <c r="W241"/>
  <c r="W240" s="1"/>
  <c r="W239" s="1"/>
  <c r="X241"/>
  <c r="X240" s="1"/>
  <c r="X239" s="1"/>
  <c r="Y241"/>
  <c r="Y240" s="1"/>
  <c r="Y239" s="1"/>
  <c r="Z241"/>
  <c r="Z240" s="1"/>
  <c r="Z239" s="1"/>
  <c r="AA241"/>
  <c r="AA240" s="1"/>
  <c r="AA239" s="1"/>
  <c r="AB241"/>
  <c r="AB240" s="1"/>
  <c r="AB239" s="1"/>
  <c r="I237"/>
  <c r="J237"/>
  <c r="M237"/>
  <c r="N237"/>
  <c r="O237"/>
  <c r="P237"/>
  <c r="Q237"/>
  <c r="R237"/>
  <c r="S237"/>
  <c r="T237"/>
  <c r="U237"/>
  <c r="V237"/>
  <c r="W237"/>
  <c r="X237"/>
  <c r="Y237"/>
  <c r="Z237"/>
  <c r="AA237"/>
  <c r="AB237"/>
  <c r="I235"/>
  <c r="J235"/>
  <c r="K235"/>
  <c r="M235"/>
  <c r="N235"/>
  <c r="O235"/>
  <c r="P235"/>
  <c r="Q235"/>
  <c r="R235"/>
  <c r="S235"/>
  <c r="T235"/>
  <c r="U235"/>
  <c r="V235"/>
  <c r="W235"/>
  <c r="X235"/>
  <c r="Y235"/>
  <c r="Z235"/>
  <c r="AA235"/>
  <c r="AB235"/>
  <c r="I231"/>
  <c r="I230" s="1"/>
  <c r="I229" s="1"/>
  <c r="J231"/>
  <c r="J230" s="1"/>
  <c r="J229" s="1"/>
  <c r="M231"/>
  <c r="M230" s="1"/>
  <c r="M229" s="1"/>
  <c r="N231"/>
  <c r="N230" s="1"/>
  <c r="N229" s="1"/>
  <c r="O231"/>
  <c r="O230" s="1"/>
  <c r="O229" s="1"/>
  <c r="P231"/>
  <c r="P230" s="1"/>
  <c r="P229" s="1"/>
  <c r="Q231"/>
  <c r="Q230" s="1"/>
  <c r="Q229" s="1"/>
  <c r="R231"/>
  <c r="R230" s="1"/>
  <c r="R229" s="1"/>
  <c r="S231"/>
  <c r="S230" s="1"/>
  <c r="S229" s="1"/>
  <c r="T231"/>
  <c r="T230" s="1"/>
  <c r="T229" s="1"/>
  <c r="U231"/>
  <c r="U230" s="1"/>
  <c r="U229" s="1"/>
  <c r="V231"/>
  <c r="V230" s="1"/>
  <c r="V229" s="1"/>
  <c r="W231"/>
  <c r="W230" s="1"/>
  <c r="W229" s="1"/>
  <c r="X231"/>
  <c r="X230" s="1"/>
  <c r="X229" s="1"/>
  <c r="Y231"/>
  <c r="Y230" s="1"/>
  <c r="Y229" s="1"/>
  <c r="Z231"/>
  <c r="Z230" s="1"/>
  <c r="Z229" s="1"/>
  <c r="AA231"/>
  <c r="AA230" s="1"/>
  <c r="AA229" s="1"/>
  <c r="AB231"/>
  <c r="AB230" s="1"/>
  <c r="AB229" s="1"/>
  <c r="J223"/>
  <c r="J222" s="1"/>
  <c r="J221" s="1"/>
  <c r="K223"/>
  <c r="K222" s="1"/>
  <c r="K221" s="1"/>
  <c r="M223"/>
  <c r="M222" s="1"/>
  <c r="M221" s="1"/>
  <c r="N223"/>
  <c r="N222" s="1"/>
  <c r="N221" s="1"/>
  <c r="O223"/>
  <c r="O222" s="1"/>
  <c r="O221" s="1"/>
  <c r="P223"/>
  <c r="P222" s="1"/>
  <c r="P221" s="1"/>
  <c r="Q223"/>
  <c r="Q222" s="1"/>
  <c r="Q221" s="1"/>
  <c r="R223"/>
  <c r="R222" s="1"/>
  <c r="R221" s="1"/>
  <c r="S223"/>
  <c r="S222" s="1"/>
  <c r="S221" s="1"/>
  <c r="T223"/>
  <c r="T222" s="1"/>
  <c r="T221" s="1"/>
  <c r="U223"/>
  <c r="U222" s="1"/>
  <c r="U221" s="1"/>
  <c r="V223"/>
  <c r="V222" s="1"/>
  <c r="V221" s="1"/>
  <c r="W223"/>
  <c r="W222" s="1"/>
  <c r="W221" s="1"/>
  <c r="X223"/>
  <c r="X222" s="1"/>
  <c r="X221" s="1"/>
  <c r="Y223"/>
  <c r="Y222" s="1"/>
  <c r="Y221" s="1"/>
  <c r="Z223"/>
  <c r="Z222" s="1"/>
  <c r="Z221" s="1"/>
  <c r="AA223"/>
  <c r="AA222" s="1"/>
  <c r="AA221" s="1"/>
  <c r="AB223"/>
  <c r="AB222" s="1"/>
  <c r="AB221" s="1"/>
  <c r="J205"/>
  <c r="J204" s="1"/>
  <c r="K205"/>
  <c r="K204" s="1"/>
  <c r="M205"/>
  <c r="M204" s="1"/>
  <c r="N205"/>
  <c r="N204" s="1"/>
  <c r="O205"/>
  <c r="O204" s="1"/>
  <c r="P205"/>
  <c r="P204" s="1"/>
  <c r="Q205"/>
  <c r="Q204" s="1"/>
  <c r="R205"/>
  <c r="R204" s="1"/>
  <c r="S205"/>
  <c r="S204" s="1"/>
  <c r="T205"/>
  <c r="T204" s="1"/>
  <c r="U205"/>
  <c r="U204" s="1"/>
  <c r="V205"/>
  <c r="V204" s="1"/>
  <c r="W205"/>
  <c r="W204" s="1"/>
  <c r="X205"/>
  <c r="X204" s="1"/>
  <c r="Y205"/>
  <c r="Y204" s="1"/>
  <c r="Z205"/>
  <c r="Z204" s="1"/>
  <c r="AA205"/>
  <c r="AA204" s="1"/>
  <c r="AB205"/>
  <c r="AB204" s="1"/>
  <c r="J199"/>
  <c r="J198" s="1"/>
  <c r="K199"/>
  <c r="K198" s="1"/>
  <c r="M199"/>
  <c r="M198" s="1"/>
  <c r="N199"/>
  <c r="N198" s="1"/>
  <c r="O199"/>
  <c r="O198" s="1"/>
  <c r="P199"/>
  <c r="P198" s="1"/>
  <c r="Q199"/>
  <c r="Q198" s="1"/>
  <c r="R199"/>
  <c r="R198" s="1"/>
  <c r="S199"/>
  <c r="S198" s="1"/>
  <c r="T199"/>
  <c r="T198" s="1"/>
  <c r="U199"/>
  <c r="U198" s="1"/>
  <c r="V199"/>
  <c r="V198" s="1"/>
  <c r="W199"/>
  <c r="W198" s="1"/>
  <c r="X199"/>
  <c r="X198" s="1"/>
  <c r="Y199"/>
  <c r="Y198" s="1"/>
  <c r="Z199"/>
  <c r="Z198" s="1"/>
  <c r="AA199"/>
  <c r="AA198" s="1"/>
  <c r="AB199"/>
  <c r="AB198" s="1"/>
  <c r="H196"/>
  <c r="I196"/>
  <c r="J196"/>
  <c r="K196"/>
  <c r="M196"/>
  <c r="N196"/>
  <c r="O196"/>
  <c r="P196"/>
  <c r="Q196"/>
  <c r="R196"/>
  <c r="S196"/>
  <c r="T196"/>
  <c r="U196"/>
  <c r="V196"/>
  <c r="W196"/>
  <c r="X196"/>
  <c r="Y196"/>
  <c r="Z196"/>
  <c r="AA196"/>
  <c r="AB196"/>
  <c r="J194"/>
  <c r="K194"/>
  <c r="M194"/>
  <c r="N194"/>
  <c r="O194"/>
  <c r="P194"/>
  <c r="Q194"/>
  <c r="R194"/>
  <c r="S194"/>
  <c r="T194"/>
  <c r="U194"/>
  <c r="V194"/>
  <c r="W194"/>
  <c r="X194"/>
  <c r="Y194"/>
  <c r="Z194"/>
  <c r="AA194"/>
  <c r="AB194"/>
  <c r="J191"/>
  <c r="M191"/>
  <c r="N191"/>
  <c r="O191"/>
  <c r="P191"/>
  <c r="Q191"/>
  <c r="R191"/>
  <c r="S191"/>
  <c r="T191"/>
  <c r="U191"/>
  <c r="V191"/>
  <c r="W191"/>
  <c r="X191"/>
  <c r="Y191"/>
  <c r="Z191"/>
  <c r="AA191"/>
  <c r="AB191"/>
  <c r="J187"/>
  <c r="J186" s="1"/>
  <c r="J185" s="1"/>
  <c r="K187"/>
  <c r="K186" s="1"/>
  <c r="K185" s="1"/>
  <c r="M187"/>
  <c r="M186" s="1"/>
  <c r="M185" s="1"/>
  <c r="N187"/>
  <c r="N186" s="1"/>
  <c r="N185" s="1"/>
  <c r="O187"/>
  <c r="O186" s="1"/>
  <c r="O185" s="1"/>
  <c r="P187"/>
  <c r="P186" s="1"/>
  <c r="P185" s="1"/>
  <c r="Q187"/>
  <c r="Q186" s="1"/>
  <c r="Q185" s="1"/>
  <c r="R187"/>
  <c r="R186" s="1"/>
  <c r="R185" s="1"/>
  <c r="S187"/>
  <c r="S186" s="1"/>
  <c r="S185" s="1"/>
  <c r="T187"/>
  <c r="T186" s="1"/>
  <c r="T185" s="1"/>
  <c r="U187"/>
  <c r="U186" s="1"/>
  <c r="U185" s="1"/>
  <c r="V187"/>
  <c r="V186" s="1"/>
  <c r="V185" s="1"/>
  <c r="W187"/>
  <c r="W186" s="1"/>
  <c r="W185" s="1"/>
  <c r="X187"/>
  <c r="X186" s="1"/>
  <c r="X185" s="1"/>
  <c r="Y187"/>
  <c r="Y186" s="1"/>
  <c r="Y185" s="1"/>
  <c r="Z187"/>
  <c r="Z186" s="1"/>
  <c r="Z185" s="1"/>
  <c r="AA187"/>
  <c r="AA186" s="1"/>
  <c r="AA185" s="1"/>
  <c r="AB187"/>
  <c r="AB186" s="1"/>
  <c r="AB185" s="1"/>
  <c r="J183"/>
  <c r="K183"/>
  <c r="M183"/>
  <c r="N183"/>
  <c r="O183"/>
  <c r="P183"/>
  <c r="Q183"/>
  <c r="R183"/>
  <c r="S183"/>
  <c r="T183"/>
  <c r="U183"/>
  <c r="V183"/>
  <c r="W183"/>
  <c r="X183"/>
  <c r="Y183"/>
  <c r="Z183"/>
  <c r="AA183"/>
  <c r="AB183"/>
  <c r="J177"/>
  <c r="J176" s="1"/>
  <c r="J175" s="1"/>
  <c r="K177"/>
  <c r="M177"/>
  <c r="N177"/>
  <c r="N176" s="1"/>
  <c r="N175" s="1"/>
  <c r="O177"/>
  <c r="P177"/>
  <c r="P176" s="1"/>
  <c r="P175" s="1"/>
  <c r="Q177"/>
  <c r="R177"/>
  <c r="R176" s="1"/>
  <c r="R175" s="1"/>
  <c r="S177"/>
  <c r="T177"/>
  <c r="T176" s="1"/>
  <c r="T175" s="1"/>
  <c r="U177"/>
  <c r="V177"/>
  <c r="V176" s="1"/>
  <c r="V175" s="1"/>
  <c r="W177"/>
  <c r="X177"/>
  <c r="X176" s="1"/>
  <c r="X175" s="1"/>
  <c r="Y177"/>
  <c r="Z177"/>
  <c r="Z176" s="1"/>
  <c r="Z175" s="1"/>
  <c r="AA177"/>
  <c r="AB177"/>
  <c r="AB176" s="1"/>
  <c r="AB175" s="1"/>
  <c r="J173"/>
  <c r="J172" s="1"/>
  <c r="J171" s="1"/>
  <c r="M173"/>
  <c r="M172" s="1"/>
  <c r="M171" s="1"/>
  <c r="N173"/>
  <c r="N172" s="1"/>
  <c r="N171" s="1"/>
  <c r="O173"/>
  <c r="O172" s="1"/>
  <c r="O171" s="1"/>
  <c r="P173"/>
  <c r="P172" s="1"/>
  <c r="P171" s="1"/>
  <c r="Q173"/>
  <c r="Q172" s="1"/>
  <c r="Q171" s="1"/>
  <c r="R173"/>
  <c r="R172" s="1"/>
  <c r="R171" s="1"/>
  <c r="S173"/>
  <c r="S172" s="1"/>
  <c r="S171" s="1"/>
  <c r="T173"/>
  <c r="T172" s="1"/>
  <c r="T171" s="1"/>
  <c r="U173"/>
  <c r="U172" s="1"/>
  <c r="U171" s="1"/>
  <c r="V173"/>
  <c r="V172" s="1"/>
  <c r="V171" s="1"/>
  <c r="W173"/>
  <c r="W172" s="1"/>
  <c r="W171" s="1"/>
  <c r="X173"/>
  <c r="X172" s="1"/>
  <c r="X171" s="1"/>
  <c r="Y173"/>
  <c r="Y172" s="1"/>
  <c r="Y171" s="1"/>
  <c r="Z173"/>
  <c r="Z172" s="1"/>
  <c r="Z171" s="1"/>
  <c r="AA173"/>
  <c r="AA172" s="1"/>
  <c r="AA171" s="1"/>
  <c r="AB173"/>
  <c r="AB172" s="1"/>
  <c r="AB171" s="1"/>
  <c r="J169"/>
  <c r="J168" s="1"/>
  <c r="J167" s="1"/>
  <c r="M169"/>
  <c r="M168" s="1"/>
  <c r="M167" s="1"/>
  <c r="N169"/>
  <c r="N168" s="1"/>
  <c r="N167" s="1"/>
  <c r="O169"/>
  <c r="O168" s="1"/>
  <c r="O167" s="1"/>
  <c r="P169"/>
  <c r="P168" s="1"/>
  <c r="P167" s="1"/>
  <c r="Q169"/>
  <c r="Q168" s="1"/>
  <c r="Q167" s="1"/>
  <c r="R169"/>
  <c r="R168" s="1"/>
  <c r="R167" s="1"/>
  <c r="S169"/>
  <c r="S168" s="1"/>
  <c r="S167" s="1"/>
  <c r="T169"/>
  <c r="T168" s="1"/>
  <c r="T167" s="1"/>
  <c r="U169"/>
  <c r="U168" s="1"/>
  <c r="U167" s="1"/>
  <c r="V169"/>
  <c r="V168" s="1"/>
  <c r="V167" s="1"/>
  <c r="W169"/>
  <c r="W168" s="1"/>
  <c r="W167" s="1"/>
  <c r="X169"/>
  <c r="X168" s="1"/>
  <c r="X167" s="1"/>
  <c r="Y169"/>
  <c r="Y168" s="1"/>
  <c r="Y167" s="1"/>
  <c r="Z169"/>
  <c r="Z168" s="1"/>
  <c r="Z167" s="1"/>
  <c r="AA169"/>
  <c r="AA168" s="1"/>
  <c r="AA167" s="1"/>
  <c r="AB169"/>
  <c r="AB168" s="1"/>
  <c r="AB167" s="1"/>
  <c r="J162"/>
  <c r="J161" s="1"/>
  <c r="J160" s="1"/>
  <c r="K162"/>
  <c r="K161" s="1"/>
  <c r="K160" s="1"/>
  <c r="M162"/>
  <c r="M161" s="1"/>
  <c r="M160" s="1"/>
  <c r="N162"/>
  <c r="N161" s="1"/>
  <c r="N160" s="1"/>
  <c r="O162"/>
  <c r="O161" s="1"/>
  <c r="O160" s="1"/>
  <c r="P162"/>
  <c r="P161" s="1"/>
  <c r="P160" s="1"/>
  <c r="Q162"/>
  <c r="Q161" s="1"/>
  <c r="Q160" s="1"/>
  <c r="R162"/>
  <c r="R161" s="1"/>
  <c r="R160" s="1"/>
  <c r="S162"/>
  <c r="S161" s="1"/>
  <c r="S160" s="1"/>
  <c r="T162"/>
  <c r="T161" s="1"/>
  <c r="T160" s="1"/>
  <c r="U162"/>
  <c r="U161" s="1"/>
  <c r="U160" s="1"/>
  <c r="V162"/>
  <c r="V161" s="1"/>
  <c r="V160" s="1"/>
  <c r="W162"/>
  <c r="W161" s="1"/>
  <c r="W160" s="1"/>
  <c r="X162"/>
  <c r="X161" s="1"/>
  <c r="X160" s="1"/>
  <c r="Y162"/>
  <c r="Y161" s="1"/>
  <c r="Y160" s="1"/>
  <c r="Z162"/>
  <c r="Z161" s="1"/>
  <c r="Z160" s="1"/>
  <c r="AA162"/>
  <c r="AA161" s="1"/>
  <c r="AA160" s="1"/>
  <c r="AB162"/>
  <c r="AB161" s="1"/>
  <c r="AB160" s="1"/>
  <c r="J158"/>
  <c r="J157" s="1"/>
  <c r="J156" s="1"/>
  <c r="K158"/>
  <c r="K157" s="1"/>
  <c r="K156" s="1"/>
  <c r="M158"/>
  <c r="M157" s="1"/>
  <c r="M156" s="1"/>
  <c r="N158"/>
  <c r="N157" s="1"/>
  <c r="N156" s="1"/>
  <c r="O158"/>
  <c r="O157" s="1"/>
  <c r="O156" s="1"/>
  <c r="P158"/>
  <c r="P157" s="1"/>
  <c r="P156" s="1"/>
  <c r="Q158"/>
  <c r="Q157" s="1"/>
  <c r="Q156" s="1"/>
  <c r="R158"/>
  <c r="R157" s="1"/>
  <c r="R156" s="1"/>
  <c r="S158"/>
  <c r="S157" s="1"/>
  <c r="S156" s="1"/>
  <c r="T158"/>
  <c r="T157" s="1"/>
  <c r="T156" s="1"/>
  <c r="U158"/>
  <c r="U157" s="1"/>
  <c r="U156" s="1"/>
  <c r="V158"/>
  <c r="V157" s="1"/>
  <c r="V156" s="1"/>
  <c r="W158"/>
  <c r="W157" s="1"/>
  <c r="W156" s="1"/>
  <c r="X158"/>
  <c r="X157" s="1"/>
  <c r="X156" s="1"/>
  <c r="Y158"/>
  <c r="Y157" s="1"/>
  <c r="Y156" s="1"/>
  <c r="Z158"/>
  <c r="Z157" s="1"/>
  <c r="Z156" s="1"/>
  <c r="AA158"/>
  <c r="AA157" s="1"/>
  <c r="AA156" s="1"/>
  <c r="AB158"/>
  <c r="AB157" s="1"/>
  <c r="AB156" s="1"/>
  <c r="J133"/>
  <c r="J132" s="1"/>
  <c r="J131" s="1"/>
  <c r="K133"/>
  <c r="K132" s="1"/>
  <c r="K131" s="1"/>
  <c r="M133"/>
  <c r="M132" s="1"/>
  <c r="M131" s="1"/>
  <c r="N133"/>
  <c r="N132" s="1"/>
  <c r="N131" s="1"/>
  <c r="O133"/>
  <c r="O132" s="1"/>
  <c r="O131" s="1"/>
  <c r="P133"/>
  <c r="P132" s="1"/>
  <c r="P131" s="1"/>
  <c r="Q133"/>
  <c r="Q132" s="1"/>
  <c r="Q131" s="1"/>
  <c r="R133"/>
  <c r="R132" s="1"/>
  <c r="R131" s="1"/>
  <c r="S133"/>
  <c r="S132" s="1"/>
  <c r="S131" s="1"/>
  <c r="T133"/>
  <c r="T132" s="1"/>
  <c r="T131" s="1"/>
  <c r="U133"/>
  <c r="U132" s="1"/>
  <c r="U131" s="1"/>
  <c r="V133"/>
  <c r="V132" s="1"/>
  <c r="V131" s="1"/>
  <c r="W133"/>
  <c r="W132" s="1"/>
  <c r="W131" s="1"/>
  <c r="X133"/>
  <c r="X132" s="1"/>
  <c r="X131" s="1"/>
  <c r="Y133"/>
  <c r="Y132" s="1"/>
  <c r="Y131" s="1"/>
  <c r="Z133"/>
  <c r="Z132" s="1"/>
  <c r="Z131" s="1"/>
  <c r="AA133"/>
  <c r="AA132" s="1"/>
  <c r="AA131" s="1"/>
  <c r="AB133"/>
  <c r="AB132" s="1"/>
  <c r="AB131" s="1"/>
  <c r="J125"/>
  <c r="J124" s="1"/>
  <c r="J123" s="1"/>
  <c r="K125"/>
  <c r="K124" s="1"/>
  <c r="K123" s="1"/>
  <c r="M125"/>
  <c r="M124" s="1"/>
  <c r="M123" s="1"/>
  <c r="N125"/>
  <c r="N124" s="1"/>
  <c r="N123" s="1"/>
  <c r="O125"/>
  <c r="O124" s="1"/>
  <c r="O123" s="1"/>
  <c r="P125"/>
  <c r="P124" s="1"/>
  <c r="P123" s="1"/>
  <c r="Q125"/>
  <c r="Q124" s="1"/>
  <c r="Q123" s="1"/>
  <c r="R125"/>
  <c r="R124" s="1"/>
  <c r="R123" s="1"/>
  <c r="S125"/>
  <c r="S124" s="1"/>
  <c r="S123" s="1"/>
  <c r="T125"/>
  <c r="T124" s="1"/>
  <c r="T123" s="1"/>
  <c r="U125"/>
  <c r="U124" s="1"/>
  <c r="U123" s="1"/>
  <c r="V125"/>
  <c r="V124" s="1"/>
  <c r="V123" s="1"/>
  <c r="W125"/>
  <c r="W124" s="1"/>
  <c r="W123" s="1"/>
  <c r="X125"/>
  <c r="X124" s="1"/>
  <c r="X123" s="1"/>
  <c r="Y125"/>
  <c r="Y124" s="1"/>
  <c r="Y123" s="1"/>
  <c r="Z125"/>
  <c r="Z124" s="1"/>
  <c r="Z123" s="1"/>
  <c r="AA125"/>
  <c r="AA124" s="1"/>
  <c r="AA123" s="1"/>
  <c r="AB125"/>
  <c r="AB124" s="1"/>
  <c r="AB123" s="1"/>
  <c r="J121"/>
  <c r="J120" s="1"/>
  <c r="K121"/>
  <c r="K120" s="1"/>
  <c r="M121"/>
  <c r="M120" s="1"/>
  <c r="N121"/>
  <c r="N120" s="1"/>
  <c r="O121"/>
  <c r="O120" s="1"/>
  <c r="P121"/>
  <c r="P120" s="1"/>
  <c r="Q121"/>
  <c r="Q120" s="1"/>
  <c r="R121"/>
  <c r="R120" s="1"/>
  <c r="S121"/>
  <c r="S120" s="1"/>
  <c r="T121"/>
  <c r="T120" s="1"/>
  <c r="U121"/>
  <c r="U120" s="1"/>
  <c r="V121"/>
  <c r="V120" s="1"/>
  <c r="W121"/>
  <c r="W120" s="1"/>
  <c r="X121"/>
  <c r="X120" s="1"/>
  <c r="Y121"/>
  <c r="Y120" s="1"/>
  <c r="Z121"/>
  <c r="Z120" s="1"/>
  <c r="AA121"/>
  <c r="AA120" s="1"/>
  <c r="AB121"/>
  <c r="AB120" s="1"/>
  <c r="J114"/>
  <c r="J113" s="1"/>
  <c r="K114"/>
  <c r="K113" s="1"/>
  <c r="M114"/>
  <c r="M113" s="1"/>
  <c r="N114"/>
  <c r="N113" s="1"/>
  <c r="O114"/>
  <c r="O113" s="1"/>
  <c r="P114"/>
  <c r="P113" s="1"/>
  <c r="Q114"/>
  <c r="Q113" s="1"/>
  <c r="R114"/>
  <c r="R113" s="1"/>
  <c r="S114"/>
  <c r="S113" s="1"/>
  <c r="T114"/>
  <c r="T113" s="1"/>
  <c r="U114"/>
  <c r="U113" s="1"/>
  <c r="V114"/>
  <c r="V113" s="1"/>
  <c r="W114"/>
  <c r="W113" s="1"/>
  <c r="X114"/>
  <c r="X113" s="1"/>
  <c r="Y114"/>
  <c r="Y113" s="1"/>
  <c r="Z114"/>
  <c r="Z113" s="1"/>
  <c r="AA114"/>
  <c r="AA113" s="1"/>
  <c r="AB114"/>
  <c r="AB113" s="1"/>
  <c r="J108"/>
  <c r="J107" s="1"/>
  <c r="K108"/>
  <c r="K107" s="1"/>
  <c r="M108"/>
  <c r="M107" s="1"/>
  <c r="N108"/>
  <c r="O108"/>
  <c r="O107" s="1"/>
  <c r="P108"/>
  <c r="P107" s="1"/>
  <c r="Q108"/>
  <c r="Q107" s="1"/>
  <c r="R108"/>
  <c r="R107" s="1"/>
  <c r="S108"/>
  <c r="S107" s="1"/>
  <c r="T108"/>
  <c r="T107" s="1"/>
  <c r="U108"/>
  <c r="U107" s="1"/>
  <c r="V108"/>
  <c r="V107" s="1"/>
  <c r="W108"/>
  <c r="W107" s="1"/>
  <c r="X108"/>
  <c r="X107" s="1"/>
  <c r="Y108"/>
  <c r="Y107" s="1"/>
  <c r="Z108"/>
  <c r="Z107" s="1"/>
  <c r="AA108"/>
  <c r="AA107" s="1"/>
  <c r="AB108"/>
  <c r="AB107" s="1"/>
  <c r="M97"/>
  <c r="M93" s="1"/>
  <c r="N97"/>
  <c r="Q97"/>
  <c r="Q93" s="1"/>
  <c r="R97"/>
  <c r="S97"/>
  <c r="S93" s="1"/>
  <c r="T98"/>
  <c r="T97" s="1"/>
  <c r="U98"/>
  <c r="U97" s="1"/>
  <c r="U93" s="1"/>
  <c r="V98"/>
  <c r="V97" s="1"/>
  <c r="W98"/>
  <c r="W97" s="1"/>
  <c r="W93" s="1"/>
  <c r="X98"/>
  <c r="X97" s="1"/>
  <c r="Y98"/>
  <c r="Y97" s="1"/>
  <c r="Y93" s="1"/>
  <c r="Z98"/>
  <c r="Z97" s="1"/>
  <c r="AA98"/>
  <c r="AA97" s="1"/>
  <c r="AA93" s="1"/>
  <c r="AB98"/>
  <c r="AB97" s="1"/>
  <c r="J89"/>
  <c r="J88" s="1"/>
  <c r="K89"/>
  <c r="K88" s="1"/>
  <c r="M89"/>
  <c r="M88" s="1"/>
  <c r="N89"/>
  <c r="N88" s="1"/>
  <c r="O89"/>
  <c r="O88" s="1"/>
  <c r="P89"/>
  <c r="P88" s="1"/>
  <c r="Q89"/>
  <c r="Q88" s="1"/>
  <c r="R89"/>
  <c r="R88" s="1"/>
  <c r="S89"/>
  <c r="S88" s="1"/>
  <c r="T89"/>
  <c r="T88" s="1"/>
  <c r="U89"/>
  <c r="U88" s="1"/>
  <c r="V89"/>
  <c r="V88" s="1"/>
  <c r="W89"/>
  <c r="W88" s="1"/>
  <c r="X89"/>
  <c r="X88" s="1"/>
  <c r="Y89"/>
  <c r="Y88" s="1"/>
  <c r="Z89"/>
  <c r="Z88" s="1"/>
  <c r="AA89"/>
  <c r="AA88" s="1"/>
  <c r="AB89"/>
  <c r="AB88" s="1"/>
  <c r="J84"/>
  <c r="K84"/>
  <c r="M84"/>
  <c r="N84"/>
  <c r="O84"/>
  <c r="P84"/>
  <c r="Q84"/>
  <c r="R84"/>
  <c r="S84"/>
  <c r="T84"/>
  <c r="U84"/>
  <c r="V84"/>
  <c r="W84"/>
  <c r="X84"/>
  <c r="Y84"/>
  <c r="Z84"/>
  <c r="AA84"/>
  <c r="AB84"/>
  <c r="J64"/>
  <c r="M64"/>
  <c r="N64"/>
  <c r="O64"/>
  <c r="P64"/>
  <c r="Q64"/>
  <c r="R64"/>
  <c r="S64"/>
  <c r="T64"/>
  <c r="U64"/>
  <c r="V64"/>
  <c r="W64"/>
  <c r="X64"/>
  <c r="Y64"/>
  <c r="Z64"/>
  <c r="AA64"/>
  <c r="AB64"/>
  <c r="J62"/>
  <c r="K62"/>
  <c r="M62"/>
  <c r="N62"/>
  <c r="O62"/>
  <c r="P62"/>
  <c r="Q62"/>
  <c r="R62"/>
  <c r="S62"/>
  <c r="T62"/>
  <c r="U62"/>
  <c r="V62"/>
  <c r="W62"/>
  <c r="W61" s="1"/>
  <c r="X62"/>
  <c r="Y62"/>
  <c r="Z62"/>
  <c r="AA62"/>
  <c r="AB62"/>
  <c r="J51"/>
  <c r="J50" s="1"/>
  <c r="M51"/>
  <c r="M50" s="1"/>
  <c r="N51"/>
  <c r="N50" s="1"/>
  <c r="P51"/>
  <c r="P50" s="1"/>
  <c r="Q51"/>
  <c r="Q50" s="1"/>
  <c r="R51"/>
  <c r="R50" s="1"/>
  <c r="S51"/>
  <c r="S50" s="1"/>
  <c r="T51"/>
  <c r="T50" s="1"/>
  <c r="U51"/>
  <c r="U50" s="1"/>
  <c r="V51"/>
  <c r="V50" s="1"/>
  <c r="W51"/>
  <c r="W50" s="1"/>
  <c r="X51"/>
  <c r="X50" s="1"/>
  <c r="Y51"/>
  <c r="Y50" s="1"/>
  <c r="Z51"/>
  <c r="Z50" s="1"/>
  <c r="AA51"/>
  <c r="AA50" s="1"/>
  <c r="AB51"/>
  <c r="AB50" s="1"/>
  <c r="J46"/>
  <c r="K46"/>
  <c r="M46"/>
  <c r="N46"/>
  <c r="O46"/>
  <c r="P46"/>
  <c r="Q46"/>
  <c r="R46"/>
  <c r="S46"/>
  <c r="T46"/>
  <c r="U46"/>
  <c r="V46"/>
  <c r="W46"/>
  <c r="X46"/>
  <c r="Y46"/>
  <c r="Z46"/>
  <c r="AA46"/>
  <c r="AB46"/>
  <c r="J44"/>
  <c r="K44"/>
  <c r="M44"/>
  <c r="M36" s="1"/>
  <c r="N44"/>
  <c r="N36" s="1"/>
  <c r="O44"/>
  <c r="P44"/>
  <c r="Q44"/>
  <c r="Q36" s="1"/>
  <c r="R44"/>
  <c r="R36" s="1"/>
  <c r="S44"/>
  <c r="S36" s="1"/>
  <c r="T44"/>
  <c r="T36" s="1"/>
  <c r="U44"/>
  <c r="U36" s="1"/>
  <c r="V44"/>
  <c r="V36" s="1"/>
  <c r="W44"/>
  <c r="X44"/>
  <c r="Y44"/>
  <c r="Y36" s="1"/>
  <c r="Z44"/>
  <c r="Z36" s="1"/>
  <c r="AA44"/>
  <c r="AA36" s="1"/>
  <c r="AB44"/>
  <c r="AB36" s="1"/>
  <c r="J32"/>
  <c r="J31" s="1"/>
  <c r="K32"/>
  <c r="K31" s="1"/>
  <c r="M32"/>
  <c r="M31" s="1"/>
  <c r="N32"/>
  <c r="N31" s="1"/>
  <c r="O32"/>
  <c r="O31" s="1"/>
  <c r="P32"/>
  <c r="P31" s="1"/>
  <c r="Q32"/>
  <c r="Q31" s="1"/>
  <c r="R32"/>
  <c r="R31" s="1"/>
  <c r="S32"/>
  <c r="S31" s="1"/>
  <c r="T32"/>
  <c r="T31" s="1"/>
  <c r="U32"/>
  <c r="U31" s="1"/>
  <c r="V32"/>
  <c r="V31" s="1"/>
  <c r="W32"/>
  <c r="W31" s="1"/>
  <c r="X32"/>
  <c r="X31" s="1"/>
  <c r="Y32"/>
  <c r="Y31" s="1"/>
  <c r="Z32"/>
  <c r="Z31" s="1"/>
  <c r="AA32"/>
  <c r="AA31" s="1"/>
  <c r="AB32"/>
  <c r="AB31" s="1"/>
  <c r="J28"/>
  <c r="K28"/>
  <c r="M28"/>
  <c r="N28"/>
  <c r="O28"/>
  <c r="P28"/>
  <c r="Q28"/>
  <c r="R28"/>
  <c r="S28"/>
  <c r="T28"/>
  <c r="U28"/>
  <c r="V28"/>
  <c r="W28"/>
  <c r="X28"/>
  <c r="Y28"/>
  <c r="Z28"/>
  <c r="AA28"/>
  <c r="AB28"/>
  <c r="J17"/>
  <c r="M17"/>
  <c r="N17"/>
  <c r="N11" s="1"/>
  <c r="N10" s="1"/>
  <c r="N9" s="1"/>
  <c r="O17"/>
  <c r="P17"/>
  <c r="Q17"/>
  <c r="R17"/>
  <c r="R11" s="1"/>
  <c r="R10" s="1"/>
  <c r="R9" s="1"/>
  <c r="S17"/>
  <c r="T17"/>
  <c r="U17"/>
  <c r="V17"/>
  <c r="W17"/>
  <c r="X17"/>
  <c r="Y17"/>
  <c r="Z17"/>
  <c r="AA17"/>
  <c r="AB17"/>
  <c r="G1392"/>
  <c r="G1387"/>
  <c r="G1383"/>
  <c r="G1381"/>
  <c r="G1376"/>
  <c r="G1375"/>
  <c r="G1374"/>
  <c r="G1373"/>
  <c r="G1369"/>
  <c r="G1368" s="1"/>
  <c r="G1367" s="1"/>
  <c r="G1366" s="1"/>
  <c r="G1359"/>
  <c r="G1355"/>
  <c r="G1354" s="1"/>
  <c r="G1353" s="1"/>
  <c r="G1352" s="1"/>
  <c r="G1348"/>
  <c r="G1344"/>
  <c r="G1343" s="1"/>
  <c r="G1342" s="1"/>
  <c r="G1341" s="1"/>
  <c r="G1339"/>
  <c r="G1338" s="1"/>
  <c r="G1337" s="1"/>
  <c r="G1336" s="1"/>
  <c r="G1335"/>
  <c r="G1334" s="1"/>
  <c r="G1333" s="1"/>
  <c r="G1332" s="1"/>
  <c r="G1331"/>
  <c r="G1330" s="1"/>
  <c r="G1329" s="1"/>
  <c r="G1328" s="1"/>
  <c r="G1326"/>
  <c r="G1325" s="1"/>
  <c r="G1324" s="1"/>
  <c r="G1323" s="1"/>
  <c r="G1322"/>
  <c r="G1306"/>
  <c r="G1305" s="1"/>
  <c r="G1304" s="1"/>
  <c r="G1303" s="1"/>
  <c r="G1302"/>
  <c r="G1297"/>
  <c r="G1296" s="1"/>
  <c r="G1295" s="1"/>
  <c r="G1284"/>
  <c r="G1283"/>
  <c r="G1282"/>
  <c r="G1279"/>
  <c r="G1278" s="1"/>
  <c r="G1277"/>
  <c r="G1271"/>
  <c r="G1270" s="1"/>
  <c r="G1269" s="1"/>
  <c r="G1268" s="1"/>
  <c r="G1267"/>
  <c r="G1260"/>
  <c r="G1259" s="1"/>
  <c r="G1258" s="1"/>
  <c r="G1257" s="1"/>
  <c r="G1121"/>
  <c r="G1120"/>
  <c r="G1116"/>
  <c r="G1115"/>
  <c r="G1114"/>
  <c r="G1113"/>
  <c r="G1112"/>
  <c r="G1109"/>
  <c r="G1108" s="1"/>
  <c r="G1107"/>
  <c r="G1105"/>
  <c r="G1104"/>
  <c r="G1099"/>
  <c r="G1098" s="1"/>
  <c r="G1096"/>
  <c r="G1090"/>
  <c r="G1088" s="1"/>
  <c r="G1087" s="1"/>
  <c r="G1086" s="1"/>
  <c r="G1089"/>
  <c r="G1085"/>
  <c r="G1084" s="1"/>
  <c r="G1083" s="1"/>
  <c r="G1082" s="1"/>
  <c r="G1081"/>
  <c r="G1077"/>
  <c r="G1076" s="1"/>
  <c r="G1075" s="1"/>
  <c r="G1074" s="1"/>
  <c r="G1073"/>
  <c r="G1070"/>
  <c r="G1069" s="1"/>
  <c r="G1068" s="1"/>
  <c r="G1062"/>
  <c r="G1059"/>
  <c r="G1058"/>
  <c r="G1054"/>
  <c r="G1053" s="1"/>
  <c r="G1052" s="1"/>
  <c r="G1049"/>
  <c r="G1048"/>
  <c r="G1044"/>
  <c r="G1043"/>
  <c r="G1042"/>
  <c r="G1041"/>
  <c r="G1037"/>
  <c r="G1036"/>
  <c r="G1028"/>
  <c r="G1023"/>
  <c r="G1022" s="1"/>
  <c r="G1021" s="1"/>
  <c r="G1020" s="1"/>
  <c r="G1019"/>
  <c r="G1016"/>
  <c r="G1015" s="1"/>
  <c r="G1014" s="1"/>
  <c r="G1012"/>
  <c r="G1007"/>
  <c r="G1006" s="1"/>
  <c r="G1005" s="1"/>
  <c r="G1004"/>
  <c r="G1000"/>
  <c r="G999" s="1"/>
  <c r="G998" s="1"/>
  <c r="G997" s="1"/>
  <c r="G996"/>
  <c r="G994"/>
  <c r="G993" s="1"/>
  <c r="G991"/>
  <c r="G990" s="1"/>
  <c r="G989"/>
  <c r="G988"/>
  <c r="G987"/>
  <c r="G986"/>
  <c r="G985"/>
  <c r="G983"/>
  <c r="G980"/>
  <c r="G979" s="1"/>
  <c r="G978"/>
  <c r="G977"/>
  <c r="G973"/>
  <c r="G965"/>
  <c r="G964" s="1"/>
  <c r="G963" s="1"/>
  <c r="G962" s="1"/>
  <c r="G961"/>
  <c r="G954"/>
  <c r="G953" s="1"/>
  <c r="G952" s="1"/>
  <c r="G951" s="1"/>
  <c r="G949"/>
  <c r="G946"/>
  <c r="G945" s="1"/>
  <c r="G944" s="1"/>
  <c r="G942"/>
  <c r="G939"/>
  <c r="G938" s="1"/>
  <c r="G937" s="1"/>
  <c r="G935"/>
  <c r="G928"/>
  <c r="G927" s="1"/>
  <c r="G926" s="1"/>
  <c r="G925" s="1"/>
  <c r="G924"/>
  <c r="G920"/>
  <c r="G919" s="1"/>
  <c r="G918" s="1"/>
  <c r="G917"/>
  <c r="G916"/>
  <c r="G915"/>
  <c r="G914"/>
  <c r="G913"/>
  <c r="G912"/>
  <c r="G911" s="1"/>
  <c r="G910" s="1"/>
  <c r="G908"/>
  <c r="G905"/>
  <c r="G902"/>
  <c r="G900"/>
  <c r="G896"/>
  <c r="G893"/>
  <c r="G889"/>
  <c r="G885"/>
  <c r="G881"/>
  <c r="G877"/>
  <c r="G874"/>
  <c r="G873"/>
  <c r="G872"/>
  <c r="G868"/>
  <c r="G865"/>
  <c r="G858"/>
  <c r="G855"/>
  <c r="G851"/>
  <c r="G848"/>
  <c r="G846"/>
  <c r="G842"/>
  <c r="G839"/>
  <c r="G835"/>
  <c r="G831"/>
  <c r="G828"/>
  <c r="G826"/>
  <c r="G822"/>
  <c r="G819"/>
  <c r="G818"/>
  <c r="G817"/>
  <c r="G814"/>
  <c r="G811"/>
  <c r="G802"/>
  <c r="G798"/>
  <c r="G794"/>
  <c r="G791"/>
  <c r="G787"/>
  <c r="G783"/>
  <c r="G781"/>
  <c r="G779"/>
  <c r="G776"/>
  <c r="G773"/>
  <c r="G771"/>
  <c r="G769"/>
  <c r="G767"/>
  <c r="G765"/>
  <c r="G763"/>
  <c r="G760"/>
  <c r="G757"/>
  <c r="G756" s="1"/>
  <c r="G755"/>
  <c r="G754"/>
  <c r="G750"/>
  <c r="G743"/>
  <c r="G740"/>
  <c r="G738"/>
  <c r="G733"/>
  <c r="G732"/>
  <c r="G728"/>
  <c r="G724"/>
  <c r="G720"/>
  <c r="G719"/>
  <c r="G718"/>
  <c r="G717"/>
  <c r="G716"/>
  <c r="G712"/>
  <c r="G711"/>
  <c r="G710"/>
  <c r="G709"/>
  <c r="G705"/>
  <c r="G704"/>
  <c r="G703"/>
  <c r="G702"/>
  <c r="G698"/>
  <c r="G694"/>
  <c r="G693"/>
  <c r="G692"/>
  <c r="G688"/>
  <c r="G684"/>
  <c r="G683"/>
  <c r="G682"/>
  <c r="G679"/>
  <c r="G677"/>
  <c r="G676"/>
  <c r="G672"/>
  <c r="G671"/>
  <c r="G670"/>
  <c r="G666"/>
  <c r="G664"/>
  <c r="G663" s="1"/>
  <c r="G661"/>
  <c r="G660" s="1"/>
  <c r="G659"/>
  <c r="G658"/>
  <c r="G657"/>
  <c r="G656"/>
  <c r="G655"/>
  <c r="G654"/>
  <c r="G653"/>
  <c r="G652"/>
  <c r="G651"/>
  <c r="G649"/>
  <c r="G646"/>
  <c r="G644"/>
  <c r="G643"/>
  <c r="G637"/>
  <c r="G633"/>
  <c r="G632"/>
  <c r="G628"/>
  <c r="G624"/>
  <c r="G621"/>
  <c r="G504"/>
  <c r="G466"/>
  <c r="G463"/>
  <c r="G459"/>
  <c r="G456"/>
  <c r="G455"/>
  <c r="G451"/>
  <c r="G447"/>
  <c r="G443"/>
  <c r="G439"/>
  <c r="G435"/>
  <c r="G432"/>
  <c r="G400"/>
  <c r="G387"/>
  <c r="G386"/>
  <c r="G385"/>
  <c r="G384"/>
  <c r="G380"/>
  <c r="G379"/>
  <c r="G378"/>
  <c r="G374"/>
  <c r="G370"/>
  <c r="G353"/>
  <c r="G349"/>
  <c r="G345"/>
  <c r="G344"/>
  <c r="G340"/>
  <c r="G336"/>
  <c r="G335"/>
  <c r="G310"/>
  <c r="G305"/>
  <c r="G301"/>
  <c r="G292"/>
  <c r="G291"/>
  <c r="G290"/>
  <c r="G289"/>
  <c r="G284"/>
  <c r="G280"/>
  <c r="G279"/>
  <c r="G246"/>
  <c r="G242"/>
  <c r="G236"/>
  <c r="G232"/>
  <c r="G224"/>
  <c r="G206"/>
  <c r="G203"/>
  <c r="G202"/>
  <c r="G201"/>
  <c r="G200"/>
  <c r="G197"/>
  <c r="G196" s="1"/>
  <c r="G195"/>
  <c r="G193"/>
  <c r="G188"/>
  <c r="G184"/>
  <c r="G182"/>
  <c r="G181"/>
  <c r="G180"/>
  <c r="G179"/>
  <c r="G178"/>
  <c r="G166"/>
  <c r="G165"/>
  <c r="G164"/>
  <c r="G163"/>
  <c r="G159"/>
  <c r="G134"/>
  <c r="G126"/>
  <c r="G122"/>
  <c r="G119"/>
  <c r="G118"/>
  <c r="G117"/>
  <c r="G116"/>
  <c r="G115"/>
  <c r="G112"/>
  <c r="G110"/>
  <c r="G109"/>
  <c r="G92"/>
  <c r="G91"/>
  <c r="G90"/>
  <c r="G85"/>
  <c r="G81"/>
  <c r="G78"/>
  <c r="G60"/>
  <c r="G47"/>
  <c r="G41"/>
  <c r="G34"/>
  <c r="G33"/>
  <c r="G29"/>
  <c r="G24"/>
  <c r="G23" s="1"/>
  <c r="I1391"/>
  <c r="I1390" s="1"/>
  <c r="I1389" s="1"/>
  <c r="I1388" s="1"/>
  <c r="I1386"/>
  <c r="I1385" s="1"/>
  <c r="I1384" s="1"/>
  <c r="I1379"/>
  <c r="I1378" s="1"/>
  <c r="I1377" s="1"/>
  <c r="I1372"/>
  <c r="I1371" s="1"/>
  <c r="I1370" s="1"/>
  <c r="I1368"/>
  <c r="I1367" s="1"/>
  <c r="I1366" s="1"/>
  <c r="I1358"/>
  <c r="I1357" s="1"/>
  <c r="I1356" s="1"/>
  <c r="I1354"/>
  <c r="I1353" s="1"/>
  <c r="I1352" s="1"/>
  <c r="I1350"/>
  <c r="I1349" s="1"/>
  <c r="I1347"/>
  <c r="I1346" s="1"/>
  <c r="I1343"/>
  <c r="I1342" s="1"/>
  <c r="I1341" s="1"/>
  <c r="I1338"/>
  <c r="I1337" s="1"/>
  <c r="I1336" s="1"/>
  <c r="I1334"/>
  <c r="I1333" s="1"/>
  <c r="I1332" s="1"/>
  <c r="I1330"/>
  <c r="I1329" s="1"/>
  <c r="I1328" s="1"/>
  <c r="I1325"/>
  <c r="I1324" s="1"/>
  <c r="I1323" s="1"/>
  <c r="I1321"/>
  <c r="I1320" s="1"/>
  <c r="I1319" s="1"/>
  <c r="I1305"/>
  <c r="I1304" s="1"/>
  <c r="I1303" s="1"/>
  <c r="I1301"/>
  <c r="I1300" s="1"/>
  <c r="I1299" s="1"/>
  <c r="I1296"/>
  <c r="I1295" s="1"/>
  <c r="I1293"/>
  <c r="I1292" s="1"/>
  <c r="I1281"/>
  <c r="I1280" s="1"/>
  <c r="I1278"/>
  <c r="I1275"/>
  <c r="I1270"/>
  <c r="I1269" s="1"/>
  <c r="I1268" s="1"/>
  <c r="I1266"/>
  <c r="I1265" s="1"/>
  <c r="I1264" s="1"/>
  <c r="I1259"/>
  <c r="I1258" s="1"/>
  <c r="I1257" s="1"/>
  <c r="I1119"/>
  <c r="I1118" s="1"/>
  <c r="I1117" s="1"/>
  <c r="I1111"/>
  <c r="I1110" s="1"/>
  <c r="I1108"/>
  <c r="I1106"/>
  <c r="I1103"/>
  <c r="I1098"/>
  <c r="I1088"/>
  <c r="I1087" s="1"/>
  <c r="I1086" s="1"/>
  <c r="I1084"/>
  <c r="I1083" s="1"/>
  <c r="I1082" s="1"/>
  <c r="I1080"/>
  <c r="I1079" s="1"/>
  <c r="I1078" s="1"/>
  <c r="I1076"/>
  <c r="I1075" s="1"/>
  <c r="I1074" s="1"/>
  <c r="I1072"/>
  <c r="I1071" s="1"/>
  <c r="I1069"/>
  <c r="I1068" s="1"/>
  <c r="I1065"/>
  <c r="I1064" s="1"/>
  <c r="I1063" s="1"/>
  <c r="I1061"/>
  <c r="I1060" s="1"/>
  <c r="I1057"/>
  <c r="I1056" s="1"/>
  <c r="I1053"/>
  <c r="I1052" s="1"/>
  <c r="I1051" s="1"/>
  <c r="I1047"/>
  <c r="I1046" s="1"/>
  <c r="I1045" s="1"/>
  <c r="I1040"/>
  <c r="I1039" s="1"/>
  <c r="I1038" s="1"/>
  <c r="I1035"/>
  <c r="I1034" s="1"/>
  <c r="I1033" s="1"/>
  <c r="I1027"/>
  <c r="I1026" s="1"/>
  <c r="I1025" s="1"/>
  <c r="I1022"/>
  <c r="I1021" s="1"/>
  <c r="I1020" s="1"/>
  <c r="I1018"/>
  <c r="I1017" s="1"/>
  <c r="I1015"/>
  <c r="I1014" s="1"/>
  <c r="I1011"/>
  <c r="I1010" s="1"/>
  <c r="I1009" s="1"/>
  <c r="I1006"/>
  <c r="I1005" s="1"/>
  <c r="I1003"/>
  <c r="I1002" s="1"/>
  <c r="I999"/>
  <c r="I998" s="1"/>
  <c r="I997" s="1"/>
  <c r="I995"/>
  <c r="I993"/>
  <c r="I990"/>
  <c r="I984"/>
  <c r="I982"/>
  <c r="I979"/>
  <c r="I976"/>
  <c r="I972"/>
  <c r="I971" s="1"/>
  <c r="I970" s="1"/>
  <c r="I968"/>
  <c r="I967" s="1"/>
  <c r="I966" s="1"/>
  <c r="I964"/>
  <c r="I963" s="1"/>
  <c r="I962" s="1"/>
  <c r="I953"/>
  <c r="I952" s="1"/>
  <c r="I951" s="1"/>
  <c r="I948"/>
  <c r="I947" s="1"/>
  <c r="I941"/>
  <c r="I940" s="1"/>
  <c r="I938"/>
  <c r="I937" s="1"/>
  <c r="I934"/>
  <c r="I933" s="1"/>
  <c r="I931"/>
  <c r="I930" s="1"/>
  <c r="I927"/>
  <c r="I926" s="1"/>
  <c r="I925" s="1"/>
  <c r="I923"/>
  <c r="I922" s="1"/>
  <c r="I921" s="1"/>
  <c r="I919"/>
  <c r="I918" s="1"/>
  <c r="I911"/>
  <c r="I910" s="1"/>
  <c r="I907"/>
  <c r="I906" s="1"/>
  <c r="I899"/>
  <c r="I898" s="1"/>
  <c r="I880"/>
  <c r="I879" s="1"/>
  <c r="I878" s="1"/>
  <c r="I876"/>
  <c r="I875" s="1"/>
  <c r="I871"/>
  <c r="I870" s="1"/>
  <c r="I867"/>
  <c r="I866" s="1"/>
  <c r="I864"/>
  <c r="I863" s="1"/>
  <c r="I857"/>
  <c r="I856" s="1"/>
  <c r="I854"/>
  <c r="I853" s="1"/>
  <c r="I850"/>
  <c r="I849" s="1"/>
  <c r="I847"/>
  <c r="I845"/>
  <c r="I841"/>
  <c r="I840" s="1"/>
  <c r="I838"/>
  <c r="I837" s="1"/>
  <c r="I830"/>
  <c r="I829" s="1"/>
  <c r="I827"/>
  <c r="I825"/>
  <c r="I824" s="1"/>
  <c r="I821"/>
  <c r="I820" s="1"/>
  <c r="I816"/>
  <c r="I815" s="1"/>
  <c r="I813"/>
  <c r="I810"/>
  <c r="I806"/>
  <c r="I805" s="1"/>
  <c r="I803"/>
  <c r="I801"/>
  <c r="I797"/>
  <c r="I796" s="1"/>
  <c r="I795" s="1"/>
  <c r="I793"/>
  <c r="I792" s="1"/>
  <c r="I786"/>
  <c r="I785" s="1"/>
  <c r="I784" s="1"/>
  <c r="I782"/>
  <c r="I780"/>
  <c r="I778"/>
  <c r="I775"/>
  <c r="I774" s="1"/>
  <c r="I772"/>
  <c r="I761"/>
  <c r="I759"/>
  <c r="I756"/>
  <c r="I753"/>
  <c r="I742"/>
  <c r="I741" s="1"/>
  <c r="I739"/>
  <c r="I737"/>
  <c r="I736" s="1"/>
  <c r="I731"/>
  <c r="I730" s="1"/>
  <c r="I729" s="1"/>
  <c r="I727"/>
  <c r="I726" s="1"/>
  <c r="I725" s="1"/>
  <c r="I723"/>
  <c r="I722" s="1"/>
  <c r="I721" s="1"/>
  <c r="I715"/>
  <c r="I714" s="1"/>
  <c r="I713" s="1"/>
  <c r="I708"/>
  <c r="I707" s="1"/>
  <c r="I706" s="1"/>
  <c r="I701"/>
  <c r="I700" s="1"/>
  <c r="I699" s="1"/>
  <c r="I697"/>
  <c r="I696" s="1"/>
  <c r="I695" s="1"/>
  <c r="I691"/>
  <c r="I690" s="1"/>
  <c r="I689" s="1"/>
  <c r="I687"/>
  <c r="I686" s="1"/>
  <c r="I685" s="1"/>
  <c r="I681"/>
  <c r="I680" s="1"/>
  <c r="I675"/>
  <c r="I669"/>
  <c r="I668" s="1"/>
  <c r="I667" s="1"/>
  <c r="I665"/>
  <c r="I662" s="1"/>
  <c r="I660"/>
  <c r="I645"/>
  <c r="I642"/>
  <c r="I636"/>
  <c r="I635" s="1"/>
  <c r="I634" s="1"/>
  <c r="I631"/>
  <c r="I630" s="1"/>
  <c r="I629" s="1"/>
  <c r="I627"/>
  <c r="I626" s="1"/>
  <c r="I625" s="1"/>
  <c r="I623"/>
  <c r="I622" s="1"/>
  <c r="I620"/>
  <c r="I619" s="1"/>
  <c r="I503"/>
  <c r="I502" s="1"/>
  <c r="I501" s="1"/>
  <c r="I465"/>
  <c r="I464" s="1"/>
  <c r="I462"/>
  <c r="I461" s="1"/>
  <c r="I458"/>
  <c r="I457" s="1"/>
  <c r="I454"/>
  <c r="I453" s="1"/>
  <c r="I450"/>
  <c r="I449" s="1"/>
  <c r="I448" s="1"/>
  <c r="I446"/>
  <c r="I445" s="1"/>
  <c r="I444" s="1"/>
  <c r="I442"/>
  <c r="I441" s="1"/>
  <c r="I440" s="1"/>
  <c r="I438"/>
  <c r="I437" s="1"/>
  <c r="I436" s="1"/>
  <c r="I434"/>
  <c r="I433" s="1"/>
  <c r="I431"/>
  <c r="I430" s="1"/>
  <c r="I420"/>
  <c r="I419" s="1"/>
  <c r="I418" s="1"/>
  <c r="I399"/>
  <c r="I398" s="1"/>
  <c r="I396"/>
  <c r="I395" s="1"/>
  <c r="I383"/>
  <c r="I382" s="1"/>
  <c r="I381" s="1"/>
  <c r="I377"/>
  <c r="I376" s="1"/>
  <c r="I375" s="1"/>
  <c r="I373"/>
  <c r="I372" s="1"/>
  <c r="I371" s="1"/>
  <c r="I369"/>
  <c r="I368" s="1"/>
  <c r="I367" s="1"/>
  <c r="I352"/>
  <c r="I351" s="1"/>
  <c r="I350" s="1"/>
  <c r="I348"/>
  <c r="I347" s="1"/>
  <c r="I346" s="1"/>
  <c r="I334"/>
  <c r="I333" s="1"/>
  <c r="I332" s="1"/>
  <c r="I309"/>
  <c r="I308" s="1"/>
  <c r="I307" s="1"/>
  <c r="I306" s="1"/>
  <c r="I304"/>
  <c r="I303" s="1"/>
  <c r="I302" s="1"/>
  <c r="I288"/>
  <c r="I287" s="1"/>
  <c r="I283"/>
  <c r="I282" s="1"/>
  <c r="I281" s="1"/>
  <c r="I278"/>
  <c r="I277" s="1"/>
  <c r="I276" s="1"/>
  <c r="I223"/>
  <c r="I222" s="1"/>
  <c r="I221" s="1"/>
  <c r="I205"/>
  <c r="I204" s="1"/>
  <c r="I199"/>
  <c r="I198" s="1"/>
  <c r="I194"/>
  <c r="I191"/>
  <c r="I187"/>
  <c r="I186" s="1"/>
  <c r="I185" s="1"/>
  <c r="I183"/>
  <c r="I177"/>
  <c r="I173"/>
  <c r="I172" s="1"/>
  <c r="I171" s="1"/>
  <c r="I169"/>
  <c r="I168" s="1"/>
  <c r="I167" s="1"/>
  <c r="I162"/>
  <c r="I161" s="1"/>
  <c r="I160" s="1"/>
  <c r="I158"/>
  <c r="I157" s="1"/>
  <c r="I156" s="1"/>
  <c r="I133"/>
  <c r="I132" s="1"/>
  <c r="I131" s="1"/>
  <c r="I125"/>
  <c r="I124" s="1"/>
  <c r="I123" s="1"/>
  <c r="I121"/>
  <c r="I120" s="1"/>
  <c r="I114"/>
  <c r="I113" s="1"/>
  <c r="I111"/>
  <c r="I108"/>
  <c r="I97"/>
  <c r="I93" s="1"/>
  <c r="I89"/>
  <c r="I88" s="1"/>
  <c r="I84"/>
  <c r="I64"/>
  <c r="I62"/>
  <c r="I51"/>
  <c r="I50" s="1"/>
  <c r="I46"/>
  <c r="I44"/>
  <c r="I36" s="1"/>
  <c r="I32"/>
  <c r="I31" s="1"/>
  <c r="I28"/>
  <c r="I17"/>
  <c r="N111"/>
  <c r="L111" s="1"/>
  <c r="H1391"/>
  <c r="H1390" s="1"/>
  <c r="H1389" s="1"/>
  <c r="H1388" s="1"/>
  <c r="G1391"/>
  <c r="G1390" s="1"/>
  <c r="G1389" s="1"/>
  <c r="H1386"/>
  <c r="H1385" s="1"/>
  <c r="H1384" s="1"/>
  <c r="G1386"/>
  <c r="G1385" s="1"/>
  <c r="G1384" s="1"/>
  <c r="H1379"/>
  <c r="H1378" s="1"/>
  <c r="H1377" s="1"/>
  <c r="H1372"/>
  <c r="H1371" s="1"/>
  <c r="H1370" s="1"/>
  <c r="H1368"/>
  <c r="H1367" s="1"/>
  <c r="H1366" s="1"/>
  <c r="H1358"/>
  <c r="H1357" s="1"/>
  <c r="H1356" s="1"/>
  <c r="G1358"/>
  <c r="G1357" s="1"/>
  <c r="G1356" s="1"/>
  <c r="H1354"/>
  <c r="H1353" s="1"/>
  <c r="H1352" s="1"/>
  <c r="H1350"/>
  <c r="H1349" s="1"/>
  <c r="H1347"/>
  <c r="H1346" s="1"/>
  <c r="G1347"/>
  <c r="G1346" s="1"/>
  <c r="H1343"/>
  <c r="H1342" s="1"/>
  <c r="H1341" s="1"/>
  <c r="H1338"/>
  <c r="H1337" s="1"/>
  <c r="H1336" s="1"/>
  <c r="H1334"/>
  <c r="H1333" s="1"/>
  <c r="H1332" s="1"/>
  <c r="H1330"/>
  <c r="H1329" s="1"/>
  <c r="H1328" s="1"/>
  <c r="H1325"/>
  <c r="H1324" s="1"/>
  <c r="H1323" s="1"/>
  <c r="H1321"/>
  <c r="H1320" s="1"/>
  <c r="H1319" s="1"/>
  <c r="G1321"/>
  <c r="G1320" s="1"/>
  <c r="G1319" s="1"/>
  <c r="H1305"/>
  <c r="H1304" s="1"/>
  <c r="H1303" s="1"/>
  <c r="H1301"/>
  <c r="H1300" s="1"/>
  <c r="H1299" s="1"/>
  <c r="G1301"/>
  <c r="G1300" s="1"/>
  <c r="G1299" s="1"/>
  <c r="H1296"/>
  <c r="H1295" s="1"/>
  <c r="H1293"/>
  <c r="H1292" s="1"/>
  <c r="H1281"/>
  <c r="H1280" s="1"/>
  <c r="H1278"/>
  <c r="H1275"/>
  <c r="H1270"/>
  <c r="H1269" s="1"/>
  <c r="H1268" s="1"/>
  <c r="H1266"/>
  <c r="H1265" s="1"/>
  <c r="H1264" s="1"/>
  <c r="G1266"/>
  <c r="G1265" s="1"/>
  <c r="G1264" s="1"/>
  <c r="H1259"/>
  <c r="H1258" s="1"/>
  <c r="H1257" s="1"/>
  <c r="H1119"/>
  <c r="H1118" s="1"/>
  <c r="H1117" s="1"/>
  <c r="H1111"/>
  <c r="H1110" s="1"/>
  <c r="H1108"/>
  <c r="H1106"/>
  <c r="G1106"/>
  <c r="H1103"/>
  <c r="H1098"/>
  <c r="H1088"/>
  <c r="H1087" s="1"/>
  <c r="H1086" s="1"/>
  <c r="H1084"/>
  <c r="H1083" s="1"/>
  <c r="H1082" s="1"/>
  <c r="H1080"/>
  <c r="H1079" s="1"/>
  <c r="H1078" s="1"/>
  <c r="G1080"/>
  <c r="G1079" s="1"/>
  <c r="G1078" s="1"/>
  <c r="H1076"/>
  <c r="H1075" s="1"/>
  <c r="H1074" s="1"/>
  <c r="H1072"/>
  <c r="H1071" s="1"/>
  <c r="G1072"/>
  <c r="G1071" s="1"/>
  <c r="H1069"/>
  <c r="H1068" s="1"/>
  <c r="H1065"/>
  <c r="H1064" s="1"/>
  <c r="H1063" s="1"/>
  <c r="H1061"/>
  <c r="H1060" s="1"/>
  <c r="G1061"/>
  <c r="G1060" s="1"/>
  <c r="H1057"/>
  <c r="H1056" s="1"/>
  <c r="H1053"/>
  <c r="H1052" s="1"/>
  <c r="H1051" s="1"/>
  <c r="H1047"/>
  <c r="H1046" s="1"/>
  <c r="H1045" s="1"/>
  <c r="H1040"/>
  <c r="H1039" s="1"/>
  <c r="H1038" s="1"/>
  <c r="H1035"/>
  <c r="H1034" s="1"/>
  <c r="H1033" s="1"/>
  <c r="H1027"/>
  <c r="H1026" s="1"/>
  <c r="H1025" s="1"/>
  <c r="G1027"/>
  <c r="G1026" s="1"/>
  <c r="G1025" s="1"/>
  <c r="H1022"/>
  <c r="H1021" s="1"/>
  <c r="H1020" s="1"/>
  <c r="H1018"/>
  <c r="H1017" s="1"/>
  <c r="G1018"/>
  <c r="G1017" s="1"/>
  <c r="H1015"/>
  <c r="H1014" s="1"/>
  <c r="H1011"/>
  <c r="H1010" s="1"/>
  <c r="H1009" s="1"/>
  <c r="G1011"/>
  <c r="G1010" s="1"/>
  <c r="G1009" s="1"/>
  <c r="H1006"/>
  <c r="H1005" s="1"/>
  <c r="H1003"/>
  <c r="H1002" s="1"/>
  <c r="G1003"/>
  <c r="G1002" s="1"/>
  <c r="H999"/>
  <c r="H998" s="1"/>
  <c r="H997" s="1"/>
  <c r="H995"/>
  <c r="G995"/>
  <c r="H993"/>
  <c r="H990"/>
  <c r="H984"/>
  <c r="H982"/>
  <c r="G982"/>
  <c r="H979"/>
  <c r="H976"/>
  <c r="H972"/>
  <c r="H971" s="1"/>
  <c r="H970" s="1"/>
  <c r="G972"/>
  <c r="G971" s="1"/>
  <c r="G970" s="1"/>
  <c r="H968"/>
  <c r="H967" s="1"/>
  <c r="H966" s="1"/>
  <c r="H964"/>
  <c r="H963" s="1"/>
  <c r="H962" s="1"/>
  <c r="H960"/>
  <c r="H959" s="1"/>
  <c r="H958" s="1"/>
  <c r="G960"/>
  <c r="G959" s="1"/>
  <c r="G958" s="1"/>
  <c r="H953"/>
  <c r="H952" s="1"/>
  <c r="H951" s="1"/>
  <c r="H948"/>
  <c r="H947" s="1"/>
  <c r="G948"/>
  <c r="G947" s="1"/>
  <c r="H945"/>
  <c r="H944" s="1"/>
  <c r="H941"/>
  <c r="H940" s="1"/>
  <c r="G941"/>
  <c r="G940" s="1"/>
  <c r="H938"/>
  <c r="H937" s="1"/>
  <c r="H934"/>
  <c r="H933" s="1"/>
  <c r="G934"/>
  <c r="G933" s="1"/>
  <c r="H931"/>
  <c r="H930" s="1"/>
  <c r="H927"/>
  <c r="H926" s="1"/>
  <c r="H925" s="1"/>
  <c r="H923"/>
  <c r="H922" s="1"/>
  <c r="H921" s="1"/>
  <c r="G923"/>
  <c r="G922" s="1"/>
  <c r="G921" s="1"/>
  <c r="H919"/>
  <c r="H918" s="1"/>
  <c r="H911"/>
  <c r="H910" s="1"/>
  <c r="H907"/>
  <c r="H906" s="1"/>
  <c r="G907"/>
  <c r="G906" s="1"/>
  <c r="P27" l="1"/>
  <c r="X36"/>
  <c r="K250"/>
  <c r="K251"/>
  <c r="P250"/>
  <c r="P251"/>
  <c r="G77"/>
  <c r="J77"/>
  <c r="K77"/>
  <c r="K5"/>
  <c r="G27"/>
  <c r="W36"/>
  <c r="O23"/>
  <c r="K36"/>
  <c r="G1103"/>
  <c r="G1281"/>
  <c r="G1280" s="1"/>
  <c r="K736"/>
  <c r="L582"/>
  <c r="G1169"/>
  <c r="L1169"/>
  <c r="G1176"/>
  <c r="G1175" s="1"/>
  <c r="L1176"/>
  <c r="L1175" s="1"/>
  <c r="G1178"/>
  <c r="G1177" s="1"/>
  <c r="J209"/>
  <c r="Z93"/>
  <c r="J1379"/>
  <c r="J1378" s="1"/>
  <c r="J1377" s="1"/>
  <c r="G393"/>
  <c r="G392" s="1"/>
  <c r="G391" s="1"/>
  <c r="G390" s="1"/>
  <c r="P37"/>
  <c r="P36" s="1"/>
  <c r="G521"/>
  <c r="G520"/>
  <c r="Y535"/>
  <c r="Y534" s="1"/>
  <c r="H535"/>
  <c r="L426"/>
  <c r="L425" s="1"/>
  <c r="L547"/>
  <c r="G582"/>
  <c r="K581"/>
  <c r="K580" s="1"/>
  <c r="K579" s="1"/>
  <c r="G602"/>
  <c r="G1135"/>
  <c r="G214"/>
  <c r="L530"/>
  <c r="L326"/>
  <c r="G1396"/>
  <c r="G1395" s="1"/>
  <c r="G1394" s="1"/>
  <c r="G1393" s="1"/>
  <c r="G1388" s="1"/>
  <c r="H1274"/>
  <c r="J37"/>
  <c r="J36" s="1"/>
  <c r="G323"/>
  <c r="U1172"/>
  <c r="J1388"/>
  <c r="O37"/>
  <c r="O36" s="1"/>
  <c r="R250"/>
  <c r="V1172"/>
  <c r="G428"/>
  <c r="G427" s="1"/>
  <c r="L549"/>
  <c r="G549"/>
  <c r="G1191"/>
  <c r="L1191"/>
  <c r="P1188"/>
  <c r="P1187" s="1"/>
  <c r="P1186" s="1"/>
  <c r="L15"/>
  <c r="L210"/>
  <c r="K209"/>
  <c r="L1190"/>
  <c r="L270"/>
  <c r="L269"/>
  <c r="L324"/>
  <c r="L397"/>
  <c r="L396" s="1"/>
  <c r="L395" s="1"/>
  <c r="M424"/>
  <c r="M423" s="1"/>
  <c r="O581"/>
  <c r="O580" s="1"/>
  <c r="O579" s="1"/>
  <c r="L529"/>
  <c r="L528" s="1"/>
  <c r="P1133"/>
  <c r="P1132" s="1"/>
  <c r="P1131" s="1"/>
  <c r="R93"/>
  <c r="J1132"/>
  <c r="J1131" s="1"/>
  <c r="O209"/>
  <c r="O208" s="1"/>
  <c r="O207" s="1"/>
  <c r="J424"/>
  <c r="J423" s="1"/>
  <c r="O71"/>
  <c r="J71"/>
  <c r="K528"/>
  <c r="K527" s="1"/>
  <c r="K526" s="1"/>
  <c r="K1133"/>
  <c r="K1132" s="1"/>
  <c r="K1131" s="1"/>
  <c r="L1396"/>
  <c r="L1395" s="1"/>
  <c r="L1394" s="1"/>
  <c r="L1393" s="1"/>
  <c r="V93"/>
  <c r="N93"/>
  <c r="S250"/>
  <c r="S249" s="1"/>
  <c r="S248" s="1"/>
  <c r="S247" s="1"/>
  <c r="Q250"/>
  <c r="J70"/>
  <c r="J69" s="1"/>
  <c r="O70"/>
  <c r="O69" s="1"/>
  <c r="O145"/>
  <c r="O144" s="1"/>
  <c r="O143" s="1"/>
  <c r="O536"/>
  <c r="J103"/>
  <c r="J102" s="1"/>
  <c r="J101" s="1"/>
  <c r="L104"/>
  <c r="G397"/>
  <c r="G426"/>
  <c r="G425" s="1"/>
  <c r="N424"/>
  <c r="N423" s="1"/>
  <c r="H424"/>
  <c r="H423" s="1"/>
  <c r="L428"/>
  <c r="L427" s="1"/>
  <c r="O427"/>
  <c r="L583"/>
  <c r="L581" s="1"/>
  <c r="L580" s="1"/>
  <c r="L579" s="1"/>
  <c r="J581"/>
  <c r="J580" s="1"/>
  <c r="J579" s="1"/>
  <c r="L604"/>
  <c r="L603"/>
  <c r="L602"/>
  <c r="L1135"/>
  <c r="L214"/>
  <c r="G529"/>
  <c r="G530"/>
  <c r="P528"/>
  <c r="P527" s="1"/>
  <c r="P526" s="1"/>
  <c r="G326"/>
  <c r="J322"/>
  <c r="G52"/>
  <c r="O425"/>
  <c r="O424" s="1"/>
  <c r="O423" s="1"/>
  <c r="P71"/>
  <c r="P70" s="1"/>
  <c r="P69" s="1"/>
  <c r="N71"/>
  <c r="N70" s="1"/>
  <c r="N69" s="1"/>
  <c r="P209"/>
  <c r="L527"/>
  <c r="L526" s="1"/>
  <c r="O528"/>
  <c r="O527" s="1"/>
  <c r="O526" s="1"/>
  <c r="G603"/>
  <c r="G604"/>
  <c r="K536"/>
  <c r="K535" s="1"/>
  <c r="K534" s="1"/>
  <c r="G538"/>
  <c r="G72"/>
  <c r="P1179"/>
  <c r="P1172" s="1"/>
  <c r="K1179"/>
  <c r="K1172" s="1"/>
  <c r="P581"/>
  <c r="P580" s="1"/>
  <c r="P579" s="1"/>
  <c r="G583"/>
  <c r="G547"/>
  <c r="AA424"/>
  <c r="AA423" s="1"/>
  <c r="Y424"/>
  <c r="Y423" s="1"/>
  <c r="S424"/>
  <c r="S423" s="1"/>
  <c r="Q424"/>
  <c r="Q423" s="1"/>
  <c r="W424"/>
  <c r="W423" s="1"/>
  <c r="K424"/>
  <c r="K423" s="1"/>
  <c r="P424"/>
  <c r="P423" s="1"/>
  <c r="U424"/>
  <c r="U423" s="1"/>
  <c r="V424"/>
  <c r="V423" s="1"/>
  <c r="I423"/>
  <c r="L393"/>
  <c r="L392" s="1"/>
  <c r="L391" s="1"/>
  <c r="L390" s="1"/>
  <c r="AB1228"/>
  <c r="AB1227" s="1"/>
  <c r="X1228"/>
  <c r="X1227" s="1"/>
  <c r="T1228"/>
  <c r="T1227" s="1"/>
  <c r="G38"/>
  <c r="G37" s="1"/>
  <c r="L271"/>
  <c r="G548"/>
  <c r="L105"/>
  <c r="L103" s="1"/>
  <c r="L102" s="1"/>
  <c r="L101" s="1"/>
  <c r="L1134"/>
  <c r="G1160"/>
  <c r="G1181"/>
  <c r="L1201"/>
  <c r="G210"/>
  <c r="G1190"/>
  <c r="G270"/>
  <c r="G269"/>
  <c r="G324"/>
  <c r="I674"/>
  <c r="AA1298"/>
  <c r="Y1298"/>
  <c r="W1298"/>
  <c r="U1298"/>
  <c r="S1298"/>
  <c r="T250"/>
  <c r="O321"/>
  <c r="O320" s="1"/>
  <c r="G1168"/>
  <c r="G539"/>
  <c r="K208"/>
  <c r="K207" s="1"/>
  <c r="L147"/>
  <c r="G147"/>
  <c r="G56"/>
  <c r="L1318"/>
  <c r="L1317" s="1"/>
  <c r="L1316" s="1"/>
  <c r="L1315" s="1"/>
  <c r="L1365"/>
  <c r="L1364" s="1"/>
  <c r="L1363" s="1"/>
  <c r="L1362" s="1"/>
  <c r="O51"/>
  <c r="O50" s="1"/>
  <c r="G138"/>
  <c r="G137" s="1"/>
  <c r="G136" s="1"/>
  <c r="G135" s="1"/>
  <c r="L213"/>
  <c r="L212"/>
  <c r="L1180"/>
  <c r="G257"/>
  <c r="G256" s="1"/>
  <c r="L257"/>
  <c r="L256" s="1"/>
  <c r="O256"/>
  <c r="O250" s="1"/>
  <c r="O249" s="1"/>
  <c r="O248" s="1"/>
  <c r="O247" s="1"/>
  <c r="L539"/>
  <c r="L538"/>
  <c r="K145"/>
  <c r="K144" s="1"/>
  <c r="K143" s="1"/>
  <c r="G1134"/>
  <c r="L1160"/>
  <c r="L1181"/>
  <c r="O1179"/>
  <c r="G1201"/>
  <c r="K1188"/>
  <c r="K1187" s="1"/>
  <c r="K1186" s="1"/>
  <c r="L1189"/>
  <c r="G1189"/>
  <c r="G1188" s="1"/>
  <c r="G1187" s="1"/>
  <c r="G1186" s="1"/>
  <c r="J1188"/>
  <c r="J1187" s="1"/>
  <c r="J1186" s="1"/>
  <c r="K1197"/>
  <c r="K1196" s="1"/>
  <c r="AA535"/>
  <c r="AA534" s="1"/>
  <c r="W535"/>
  <c r="P145"/>
  <c r="P144" s="1"/>
  <c r="P143" s="1"/>
  <c r="J145"/>
  <c r="J144" s="1"/>
  <c r="J143" s="1"/>
  <c r="O1132"/>
  <c r="O1131" s="1"/>
  <c r="O1188"/>
  <c r="O1187" s="1"/>
  <c r="O1186" s="1"/>
  <c r="G65"/>
  <c r="G64" s="1"/>
  <c r="G59"/>
  <c r="G15"/>
  <c r="P1197"/>
  <c r="P1196" s="1"/>
  <c r="P536"/>
  <c r="J536"/>
  <c r="J535" s="1"/>
  <c r="J534" s="1"/>
  <c r="P321"/>
  <c r="P320" s="1"/>
  <c r="K321"/>
  <c r="K320" s="1"/>
  <c r="K315" s="1"/>
  <c r="P535"/>
  <c r="P534" s="1"/>
  <c r="K761"/>
  <c r="K884"/>
  <c r="K883" s="1"/>
  <c r="K911"/>
  <c r="K910" s="1"/>
  <c r="K976"/>
  <c r="K984"/>
  <c r="G1238"/>
  <c r="G146"/>
  <c r="L537"/>
  <c r="G541"/>
  <c r="G540" s="1"/>
  <c r="G545"/>
  <c r="O543"/>
  <c r="O542" s="1"/>
  <c r="L99"/>
  <c r="L98" s="1"/>
  <c r="L97" s="1"/>
  <c r="G96"/>
  <c r="G95" s="1"/>
  <c r="G94" s="1"/>
  <c r="G1127"/>
  <c r="G1126" s="1"/>
  <c r="G1125" s="1"/>
  <c r="G1124" s="1"/>
  <c r="L1290"/>
  <c r="L1289" s="1"/>
  <c r="L1288" s="1"/>
  <c r="L1287" s="1"/>
  <c r="P599"/>
  <c r="P598" s="1"/>
  <c r="O103"/>
  <c r="K103"/>
  <c r="K102" s="1"/>
  <c r="K101" s="1"/>
  <c r="V534"/>
  <c r="T534"/>
  <c r="R534"/>
  <c r="H534"/>
  <c r="AB535"/>
  <c r="AB534" s="1"/>
  <c r="Z535"/>
  <c r="Z534" s="1"/>
  <c r="X535"/>
  <c r="X534" s="1"/>
  <c r="U535"/>
  <c r="U534" s="1"/>
  <c r="S535"/>
  <c r="S534" s="1"/>
  <c r="Q535"/>
  <c r="Q534" s="1"/>
  <c r="M535"/>
  <c r="M534" s="1"/>
  <c r="I535"/>
  <c r="I534" s="1"/>
  <c r="O599"/>
  <c r="O598" s="1"/>
  <c r="K599"/>
  <c r="K598" s="1"/>
  <c r="P103"/>
  <c r="P102" s="1"/>
  <c r="P101" s="1"/>
  <c r="G54"/>
  <c r="G105"/>
  <c r="G99"/>
  <c r="P519"/>
  <c r="P518" s="1"/>
  <c r="P517" s="1"/>
  <c r="L521"/>
  <c r="J599"/>
  <c r="J598" s="1"/>
  <c r="N534"/>
  <c r="W534"/>
  <c r="G1290"/>
  <c r="G1289" s="1"/>
  <c r="G1288" s="1"/>
  <c r="G1287" s="1"/>
  <c r="L1127"/>
  <c r="L1126" s="1"/>
  <c r="L1125" s="1"/>
  <c r="L1124" s="1"/>
  <c r="H1024"/>
  <c r="I1298"/>
  <c r="G1035"/>
  <c r="G1034" s="1"/>
  <c r="G1033" s="1"/>
  <c r="AB93"/>
  <c r="X93"/>
  <c r="T93"/>
  <c r="P93"/>
  <c r="AB1024"/>
  <c r="Z1024"/>
  <c r="X1024"/>
  <c r="V1024"/>
  <c r="T1024"/>
  <c r="R1024"/>
  <c r="P1024"/>
  <c r="N1024"/>
  <c r="M478"/>
  <c r="H478"/>
  <c r="G1230"/>
  <c r="L1230"/>
  <c r="G1231"/>
  <c r="G1235"/>
  <c r="G1234" s="1"/>
  <c r="L1235"/>
  <c r="L1234" s="1"/>
  <c r="Z265"/>
  <c r="V265"/>
  <c r="R265"/>
  <c r="I265"/>
  <c r="O519"/>
  <c r="O518" s="1"/>
  <c r="O517" s="1"/>
  <c r="J543"/>
  <c r="J542" s="1"/>
  <c r="J98"/>
  <c r="J97" s="1"/>
  <c r="J93" s="1"/>
  <c r="O102"/>
  <c r="O101" s="1"/>
  <c r="J816"/>
  <c r="J815" s="1"/>
  <c r="J824"/>
  <c r="J871"/>
  <c r="J870" s="1"/>
  <c r="J884"/>
  <c r="J883" s="1"/>
  <c r="J1040"/>
  <c r="J1039" s="1"/>
  <c r="J1038" s="1"/>
  <c r="J1047"/>
  <c r="J1046" s="1"/>
  <c r="J1045" s="1"/>
  <c r="J1057"/>
  <c r="J1056" s="1"/>
  <c r="G211"/>
  <c r="AA208"/>
  <c r="Y208"/>
  <c r="Y207" s="1"/>
  <c r="W208"/>
  <c r="W207" s="1"/>
  <c r="U208"/>
  <c r="U207" s="1"/>
  <c r="S208"/>
  <c r="S207" s="1"/>
  <c r="Q208"/>
  <c r="Q207" s="1"/>
  <c r="AB208"/>
  <c r="AB207" s="1"/>
  <c r="Z208"/>
  <c r="Z207" s="1"/>
  <c r="X208"/>
  <c r="X207" s="1"/>
  <c r="V208"/>
  <c r="V207" s="1"/>
  <c r="T208"/>
  <c r="T207" s="1"/>
  <c r="R208"/>
  <c r="R207" s="1"/>
  <c r="N208"/>
  <c r="N207" s="1"/>
  <c r="G228"/>
  <c r="G227" s="1"/>
  <c r="G226" s="1"/>
  <c r="G225" s="1"/>
  <c r="K268"/>
  <c r="K267" s="1"/>
  <c r="K266" s="1"/>
  <c r="K265" s="1"/>
  <c r="J321"/>
  <c r="J320" s="1"/>
  <c r="AA315"/>
  <c r="W315"/>
  <c r="S315"/>
  <c r="K519"/>
  <c r="K518" s="1"/>
  <c r="K517" s="1"/>
  <c r="L96"/>
  <c r="L95" s="1"/>
  <c r="L94" s="1"/>
  <c r="O95"/>
  <c r="O94" s="1"/>
  <c r="O98"/>
  <c r="O97" s="1"/>
  <c r="G104"/>
  <c r="G519"/>
  <c r="G518" s="1"/>
  <c r="I1024"/>
  <c r="AA1024"/>
  <c r="Y1024"/>
  <c r="W1024"/>
  <c r="U1024"/>
  <c r="S1024"/>
  <c r="Q1024"/>
  <c r="O1024"/>
  <c r="M1024"/>
  <c r="K478"/>
  <c r="P478"/>
  <c r="N478"/>
  <c r="I478"/>
  <c r="G1206"/>
  <c r="G1208"/>
  <c r="G1207" s="1"/>
  <c r="L1208"/>
  <c r="L1207" s="1"/>
  <c r="G1213"/>
  <c r="L1213"/>
  <c r="G1214"/>
  <c r="G1215"/>
  <c r="L1215"/>
  <c r="G1216"/>
  <c r="G1217"/>
  <c r="L1217"/>
  <c r="G1219"/>
  <c r="G1218" s="1"/>
  <c r="G1242"/>
  <c r="G1243"/>
  <c r="L1243"/>
  <c r="G1248"/>
  <c r="G1247" s="1"/>
  <c r="G1246" s="1"/>
  <c r="L1248"/>
  <c r="L1247" s="1"/>
  <c r="L1246" s="1"/>
  <c r="L1256"/>
  <c r="L1255" s="1"/>
  <c r="L1254" s="1"/>
  <c r="L1253" s="1"/>
  <c r="G1233"/>
  <c r="G1232" s="1"/>
  <c r="L1233"/>
  <c r="L1232" s="1"/>
  <c r="K1361"/>
  <c r="P1361"/>
  <c r="AA1361"/>
  <c r="Y1361"/>
  <c r="W1361"/>
  <c r="U1361"/>
  <c r="S1361"/>
  <c r="Q1361"/>
  <c r="M1361"/>
  <c r="H1361"/>
  <c r="H1360" s="1"/>
  <c r="K66"/>
  <c r="K61" s="1"/>
  <c r="P66"/>
  <c r="P61" s="1"/>
  <c r="G58"/>
  <c r="G142"/>
  <c r="G141" s="1"/>
  <c r="G140" s="1"/>
  <c r="G139" s="1"/>
  <c r="G213"/>
  <c r="G212"/>
  <c r="L228"/>
  <c r="L227" s="1"/>
  <c r="L226" s="1"/>
  <c r="L225" s="1"/>
  <c r="U265"/>
  <c r="AA265"/>
  <c r="W265"/>
  <c r="S265"/>
  <c r="G271"/>
  <c r="L323"/>
  <c r="AB315"/>
  <c r="X315"/>
  <c r="T315"/>
  <c r="N315"/>
  <c r="L325"/>
  <c r="L520"/>
  <c r="G537"/>
  <c r="G546"/>
  <c r="K543"/>
  <c r="K542" s="1"/>
  <c r="L548"/>
  <c r="G587"/>
  <c r="G586" s="1"/>
  <c r="G585" s="1"/>
  <c r="G584" s="1"/>
  <c r="J586"/>
  <c r="J585" s="1"/>
  <c r="J584" s="1"/>
  <c r="G601"/>
  <c r="G1180"/>
  <c r="AB1361"/>
  <c r="Z1361"/>
  <c r="X1361"/>
  <c r="V1361"/>
  <c r="T1361"/>
  <c r="R1361"/>
  <c r="N1361"/>
  <c r="I1361"/>
  <c r="G53"/>
  <c r="G55"/>
  <c r="AA207"/>
  <c r="Y265"/>
  <c r="Q265"/>
  <c r="AB265"/>
  <c r="X265"/>
  <c r="T265"/>
  <c r="N265"/>
  <c r="O268"/>
  <c r="O267" s="1"/>
  <c r="O266" s="1"/>
  <c r="M265"/>
  <c r="L268"/>
  <c r="L267" s="1"/>
  <c r="L266" s="1"/>
  <c r="Y315"/>
  <c r="U315"/>
  <c r="Q315"/>
  <c r="M315"/>
  <c r="I315"/>
  <c r="Z315"/>
  <c r="V315"/>
  <c r="R315"/>
  <c r="J519"/>
  <c r="J518" s="1"/>
  <c r="J517" s="1"/>
  <c r="G1159"/>
  <c r="L601"/>
  <c r="L587"/>
  <c r="L586" s="1"/>
  <c r="L585" s="1"/>
  <c r="L584" s="1"/>
  <c r="P543"/>
  <c r="P542" s="1"/>
  <c r="L546"/>
  <c r="L545"/>
  <c r="L541"/>
  <c r="L540" s="1"/>
  <c r="G325"/>
  <c r="P268"/>
  <c r="P267" s="1"/>
  <c r="P266" s="1"/>
  <c r="P265" s="1"/>
  <c r="J268"/>
  <c r="J267" s="1"/>
  <c r="J266" s="1"/>
  <c r="J265" s="1"/>
  <c r="L216"/>
  <c r="L215" s="1"/>
  <c r="G216"/>
  <c r="G215" s="1"/>
  <c r="P215"/>
  <c r="P208" s="1"/>
  <c r="P207" s="1"/>
  <c r="J215"/>
  <c r="J208" s="1"/>
  <c r="J207" s="1"/>
  <c r="L211"/>
  <c r="L209" s="1"/>
  <c r="Z11"/>
  <c r="Z10" s="1"/>
  <c r="Z9" s="1"/>
  <c r="V11"/>
  <c r="V10" s="1"/>
  <c r="V9" s="1"/>
  <c r="AB1092"/>
  <c r="AB1091" s="1"/>
  <c r="T1092"/>
  <c r="T1091" s="1"/>
  <c r="AB1102"/>
  <c r="AB1298"/>
  <c r="Z1298"/>
  <c r="X1298"/>
  <c r="V1298"/>
  <c r="T1298"/>
  <c r="R1298"/>
  <c r="P1298"/>
  <c r="N1298"/>
  <c r="K1298"/>
  <c r="J642"/>
  <c r="J669"/>
  <c r="J668" s="1"/>
  <c r="J667" s="1"/>
  <c r="J675"/>
  <c r="J674" s="1"/>
  <c r="J691"/>
  <c r="J690" s="1"/>
  <c r="J689" s="1"/>
  <c r="J701"/>
  <c r="J700" s="1"/>
  <c r="J699" s="1"/>
  <c r="J708"/>
  <c r="J707" s="1"/>
  <c r="J706" s="1"/>
  <c r="J715"/>
  <c r="J714" s="1"/>
  <c r="J713" s="1"/>
  <c r="J1372"/>
  <c r="J1371" s="1"/>
  <c r="J1370" s="1"/>
  <c r="J1361" s="1"/>
  <c r="J1360" s="1"/>
  <c r="K191"/>
  <c r="K650"/>
  <c r="O1364"/>
  <c r="O1363" s="1"/>
  <c r="O1362" s="1"/>
  <c r="O1361" s="1"/>
  <c r="O66"/>
  <c r="O61" s="1"/>
  <c r="L138"/>
  <c r="L137" s="1"/>
  <c r="L136" s="1"/>
  <c r="L135" s="1"/>
  <c r="L142"/>
  <c r="L141" s="1"/>
  <c r="L140" s="1"/>
  <c r="L139" s="1"/>
  <c r="L146"/>
  <c r="H1298"/>
  <c r="AB641"/>
  <c r="Z641"/>
  <c r="X641"/>
  <c r="V641"/>
  <c r="T641"/>
  <c r="R641"/>
  <c r="P641"/>
  <c r="G45"/>
  <c r="G57"/>
  <c r="G63"/>
  <c r="G68"/>
  <c r="K1035"/>
  <c r="K1034" s="1"/>
  <c r="K1033" s="1"/>
  <c r="K1088"/>
  <c r="K1087" s="1"/>
  <c r="K1086" s="1"/>
  <c r="K1103"/>
  <c r="K1111"/>
  <c r="K1110" s="1"/>
  <c r="K1119"/>
  <c r="K1118" s="1"/>
  <c r="K1117" s="1"/>
  <c r="K1275"/>
  <c r="K1281"/>
  <c r="K1280" s="1"/>
  <c r="L477"/>
  <c r="L476" s="1"/>
  <c r="L475" s="1"/>
  <c r="L474" s="1"/>
  <c r="L481"/>
  <c r="L480" s="1"/>
  <c r="L479" s="1"/>
  <c r="G513"/>
  <c r="G515"/>
  <c r="L515"/>
  <c r="G555"/>
  <c r="G561"/>
  <c r="G562"/>
  <c r="L562"/>
  <c r="G570"/>
  <c r="G574"/>
  <c r="G573" s="1"/>
  <c r="G572" s="1"/>
  <c r="G578"/>
  <c r="G577" s="1"/>
  <c r="G576" s="1"/>
  <c r="G575" s="1"/>
  <c r="L578"/>
  <c r="L577" s="1"/>
  <c r="L576" s="1"/>
  <c r="L575" s="1"/>
  <c r="G616"/>
  <c r="G617"/>
  <c r="L617"/>
  <c r="L1154"/>
  <c r="L1153" s="1"/>
  <c r="G1158"/>
  <c r="L1158"/>
  <c r="Y1155"/>
  <c r="U1155"/>
  <c r="M1155"/>
  <c r="G1365"/>
  <c r="G1364" s="1"/>
  <c r="G1363" s="1"/>
  <c r="G1362" s="1"/>
  <c r="P552"/>
  <c r="P551" s="1"/>
  <c r="P550" s="1"/>
  <c r="G67"/>
  <c r="G66" s="1"/>
  <c r="J66"/>
  <c r="S66"/>
  <c r="G18"/>
  <c r="G17" s="1"/>
  <c r="J1225"/>
  <c r="J1224" s="1"/>
  <c r="J1223" s="1"/>
  <c r="G1226"/>
  <c r="G1225" s="1"/>
  <c r="G1224" s="1"/>
  <c r="G1223" s="1"/>
  <c r="Q1298"/>
  <c r="M1298"/>
  <c r="J761"/>
  <c r="J1151"/>
  <c r="J1147" s="1"/>
  <c r="G1152"/>
  <c r="G1151" s="1"/>
  <c r="O662"/>
  <c r="J662"/>
  <c r="G421"/>
  <c r="G766"/>
  <c r="G768"/>
  <c r="G770"/>
  <c r="G1094"/>
  <c r="G1093" s="1"/>
  <c r="G1351"/>
  <c r="G1350" s="1"/>
  <c r="G1349" s="1"/>
  <c r="G1142"/>
  <c r="G1141" s="1"/>
  <c r="G1140" s="1"/>
  <c r="G1139" s="1"/>
  <c r="G1150"/>
  <c r="L1150"/>
  <c r="K1156"/>
  <c r="K1155" s="1"/>
  <c r="P1156"/>
  <c r="P1155" s="1"/>
  <c r="G1161"/>
  <c r="L1161"/>
  <c r="G1162"/>
  <c r="G1164"/>
  <c r="G1165"/>
  <c r="L1165"/>
  <c r="G1166"/>
  <c r="G1167"/>
  <c r="L1167"/>
  <c r="G1185"/>
  <c r="G1184" s="1"/>
  <c r="G1183" s="1"/>
  <c r="G1182" s="1"/>
  <c r="L1185"/>
  <c r="L1184" s="1"/>
  <c r="L1183" s="1"/>
  <c r="L1182" s="1"/>
  <c r="L1199"/>
  <c r="G1200"/>
  <c r="J1204"/>
  <c r="L1205"/>
  <c r="L1222"/>
  <c r="L1221" s="1"/>
  <c r="L1220" s="1"/>
  <c r="G1239"/>
  <c r="L1239"/>
  <c r="G1240"/>
  <c r="G1241"/>
  <c r="L1241"/>
  <c r="AA1155"/>
  <c r="S1155"/>
  <c r="H1155"/>
  <c r="H1146" s="1"/>
  <c r="I1155"/>
  <c r="Z1228"/>
  <c r="Z1227" s="1"/>
  <c r="V1228"/>
  <c r="V1227" s="1"/>
  <c r="R1228"/>
  <c r="R1227" s="1"/>
  <c r="N1228"/>
  <c r="N1227" s="1"/>
  <c r="J1232"/>
  <c r="H1228"/>
  <c r="H1227" s="1"/>
  <c r="G1195"/>
  <c r="G1194" s="1"/>
  <c r="G1193" s="1"/>
  <c r="G1192" s="1"/>
  <c r="L1310"/>
  <c r="L1309" s="1"/>
  <c r="L1308" s="1"/>
  <c r="L1307" s="1"/>
  <c r="G1314"/>
  <c r="G1313" s="1"/>
  <c r="G1312" s="1"/>
  <c r="G1311" s="1"/>
  <c r="L1314"/>
  <c r="L1313" s="1"/>
  <c r="L1312" s="1"/>
  <c r="L1311" s="1"/>
  <c r="G1318"/>
  <c r="G1317" s="1"/>
  <c r="G1316" s="1"/>
  <c r="G1315" s="1"/>
  <c r="O1309"/>
  <c r="O1308" s="1"/>
  <c r="O1307" s="1"/>
  <c r="O1317"/>
  <c r="O1316" s="1"/>
  <c r="O1315" s="1"/>
  <c r="O1313"/>
  <c r="O1312" s="1"/>
  <c r="O1311" s="1"/>
  <c r="J1313"/>
  <c r="J1312" s="1"/>
  <c r="J1311" s="1"/>
  <c r="J1298" s="1"/>
  <c r="G1310"/>
  <c r="G1309" s="1"/>
  <c r="G1308" s="1"/>
  <c r="G1307" s="1"/>
  <c r="G1252"/>
  <c r="G1251" s="1"/>
  <c r="G1250" s="1"/>
  <c r="G1249" s="1"/>
  <c r="G1245"/>
  <c r="G1244" s="1"/>
  <c r="J1237"/>
  <c r="J1236" s="1"/>
  <c r="G1210"/>
  <c r="G1209" s="1"/>
  <c r="J1197"/>
  <c r="J1196" s="1"/>
  <c r="R1155"/>
  <c r="R1146" s="1"/>
  <c r="G1171"/>
  <c r="G1170" s="1"/>
  <c r="O1156"/>
  <c r="J1156"/>
  <c r="J1155" s="1"/>
  <c r="G1157"/>
  <c r="Q1155"/>
  <c r="G1149"/>
  <c r="G1148" s="1"/>
  <c r="L1142"/>
  <c r="L1141" s="1"/>
  <c r="L1140" s="1"/>
  <c r="L1139" s="1"/>
  <c r="P1203"/>
  <c r="K1211"/>
  <c r="P1211"/>
  <c r="P1228"/>
  <c r="P1227" s="1"/>
  <c r="I563"/>
  <c r="O1153"/>
  <c r="J1175"/>
  <c r="J1172" s="1"/>
  <c r="J1184"/>
  <c r="J1183" s="1"/>
  <c r="J1182" s="1"/>
  <c r="O1197"/>
  <c r="O1196" s="1"/>
  <c r="O1204"/>
  <c r="J1207"/>
  <c r="AB1211"/>
  <c r="AB1202" s="1"/>
  <c r="Z1211"/>
  <c r="X1211"/>
  <c r="V1211"/>
  <c r="V1202" s="1"/>
  <c r="T1211"/>
  <c r="T1202" s="1"/>
  <c r="R1211"/>
  <c r="R1202" s="1"/>
  <c r="N1211"/>
  <c r="J1212"/>
  <c r="J1211" s="1"/>
  <c r="H1211"/>
  <c r="H1202" s="1"/>
  <c r="Y1211"/>
  <c r="U1211"/>
  <c r="Q1211"/>
  <c r="M1211"/>
  <c r="I1211"/>
  <c r="O1221"/>
  <c r="O1220" s="1"/>
  <c r="J1229"/>
  <c r="O1232"/>
  <c r="J1234"/>
  <c r="J1247"/>
  <c r="J1246" s="1"/>
  <c r="O1255"/>
  <c r="O1254" s="1"/>
  <c r="O1253" s="1"/>
  <c r="Y563"/>
  <c r="U563"/>
  <c r="M563"/>
  <c r="L1032"/>
  <c r="L1031" s="1"/>
  <c r="L1030" s="1"/>
  <c r="L1029" s="1"/>
  <c r="L1149"/>
  <c r="L1152"/>
  <c r="L1151" s="1"/>
  <c r="G1154"/>
  <c r="G1153" s="1"/>
  <c r="L1157"/>
  <c r="L1159"/>
  <c r="L1162"/>
  <c r="L1164"/>
  <c r="L1166"/>
  <c r="L1168"/>
  <c r="L1171"/>
  <c r="L1170" s="1"/>
  <c r="L1178"/>
  <c r="L1177" s="1"/>
  <c r="L1195"/>
  <c r="L1194" s="1"/>
  <c r="L1193" s="1"/>
  <c r="L1192" s="1"/>
  <c r="G1199"/>
  <c r="G1198" s="1"/>
  <c r="L1200"/>
  <c r="G1205"/>
  <c r="G1204" s="1"/>
  <c r="L1206"/>
  <c r="L1204" s="1"/>
  <c r="L1210"/>
  <c r="L1209" s="1"/>
  <c r="L1214"/>
  <c r="L1216"/>
  <c r="L1219"/>
  <c r="L1218" s="1"/>
  <c r="G1222"/>
  <c r="G1221" s="1"/>
  <c r="G1220" s="1"/>
  <c r="L1226"/>
  <c r="L1225" s="1"/>
  <c r="L1224" s="1"/>
  <c r="L1223" s="1"/>
  <c r="L1231"/>
  <c r="L1229" s="1"/>
  <c r="L1238"/>
  <c r="L1240"/>
  <c r="L1242"/>
  <c r="L1245"/>
  <c r="L1244" s="1"/>
  <c r="L1252"/>
  <c r="L1251" s="1"/>
  <c r="L1250" s="1"/>
  <c r="L1249" s="1"/>
  <c r="G1256"/>
  <c r="G1255" s="1"/>
  <c r="G1254" s="1"/>
  <c r="G1253" s="1"/>
  <c r="J1141"/>
  <c r="J1140" s="1"/>
  <c r="J1139" s="1"/>
  <c r="O1148"/>
  <c r="O1147" s="1"/>
  <c r="O1170"/>
  <c r="O1155" s="1"/>
  <c r="O1175"/>
  <c r="O1177"/>
  <c r="O1184"/>
  <c r="O1183" s="1"/>
  <c r="O1182" s="1"/>
  <c r="O1207"/>
  <c r="O1209"/>
  <c r="O1212"/>
  <c r="O1211" s="1"/>
  <c r="O1229"/>
  <c r="O1234"/>
  <c r="O1237"/>
  <c r="O1244"/>
  <c r="O1247"/>
  <c r="O1246" s="1"/>
  <c r="O1251"/>
  <c r="O1250" s="1"/>
  <c r="O1249" s="1"/>
  <c r="AA1228"/>
  <c r="AA1227" s="1"/>
  <c r="Y1228"/>
  <c r="Y1227" s="1"/>
  <c r="W1228"/>
  <c r="W1227" s="1"/>
  <c r="U1228"/>
  <c r="U1227" s="1"/>
  <c r="S1228"/>
  <c r="S1227" s="1"/>
  <c r="Q1228"/>
  <c r="Q1227" s="1"/>
  <c r="M1228"/>
  <c r="M1227" s="1"/>
  <c r="K1228"/>
  <c r="K1227" s="1"/>
  <c r="I1228"/>
  <c r="I1227" s="1"/>
  <c r="Z1202"/>
  <c r="N1202"/>
  <c r="X1202"/>
  <c r="P1202"/>
  <c r="AA1203"/>
  <c r="AA1202" s="1"/>
  <c r="Y1203"/>
  <c r="W1203"/>
  <c r="W1202" s="1"/>
  <c r="U1203"/>
  <c r="S1203"/>
  <c r="S1202" s="1"/>
  <c r="Q1203"/>
  <c r="M1203"/>
  <c r="M1202" s="1"/>
  <c r="K1203"/>
  <c r="I1203"/>
  <c r="Z1146"/>
  <c r="V1146"/>
  <c r="N1146"/>
  <c r="AB1146"/>
  <c r="X1146"/>
  <c r="T1146"/>
  <c r="AA1147"/>
  <c r="AA1146" s="1"/>
  <c r="AA1123" s="1"/>
  <c r="Y1147"/>
  <c r="W1147"/>
  <c r="W1146" s="1"/>
  <c r="W1123" s="1"/>
  <c r="U1147"/>
  <c r="S1147"/>
  <c r="Q1147"/>
  <c r="M1147"/>
  <c r="M1146" s="1"/>
  <c r="M1123" s="1"/>
  <c r="K1147"/>
  <c r="I1147"/>
  <c r="I1146" s="1"/>
  <c r="G1032"/>
  <c r="G1031" s="1"/>
  <c r="G1030" s="1"/>
  <c r="G1029" s="1"/>
  <c r="G591"/>
  <c r="Q563"/>
  <c r="G566"/>
  <c r="G499"/>
  <c r="AA506"/>
  <c r="AA505" s="1"/>
  <c r="H506"/>
  <c r="G553"/>
  <c r="G552" s="1"/>
  <c r="G554"/>
  <c r="L554"/>
  <c r="G568"/>
  <c r="G569"/>
  <c r="L569"/>
  <c r="G596"/>
  <c r="G597"/>
  <c r="L597"/>
  <c r="G608"/>
  <c r="J551"/>
  <c r="J550" s="1"/>
  <c r="O577"/>
  <c r="O576" s="1"/>
  <c r="O575" s="1"/>
  <c r="I429"/>
  <c r="G331"/>
  <c r="L358"/>
  <c r="L357" s="1"/>
  <c r="L356" s="1"/>
  <c r="L355" s="1"/>
  <c r="G408"/>
  <c r="G407" s="1"/>
  <c r="G406" s="1"/>
  <c r="G405" s="1"/>
  <c r="L408"/>
  <c r="L407" s="1"/>
  <c r="L406" s="1"/>
  <c r="L405" s="1"/>
  <c r="G416"/>
  <c r="S505"/>
  <c r="J560"/>
  <c r="J559" s="1"/>
  <c r="J558" s="1"/>
  <c r="J573"/>
  <c r="J572" s="1"/>
  <c r="J563" s="1"/>
  <c r="J577"/>
  <c r="J576" s="1"/>
  <c r="J575" s="1"/>
  <c r="J595"/>
  <c r="J594" s="1"/>
  <c r="J593" s="1"/>
  <c r="J615"/>
  <c r="J614" s="1"/>
  <c r="J613" s="1"/>
  <c r="AA551"/>
  <c r="AA550" s="1"/>
  <c r="Y551"/>
  <c r="Y550" s="1"/>
  <c r="W551"/>
  <c r="W550" s="1"/>
  <c r="U551"/>
  <c r="U550" s="1"/>
  <c r="S551"/>
  <c r="S550" s="1"/>
  <c r="Q551"/>
  <c r="Q550" s="1"/>
  <c r="O551"/>
  <c r="O550" s="1"/>
  <c r="M551"/>
  <c r="M550" s="1"/>
  <c r="K551"/>
  <c r="K550" s="1"/>
  <c r="I551"/>
  <c r="I550" s="1"/>
  <c r="G492"/>
  <c r="L496"/>
  <c r="L495" s="1"/>
  <c r="L508"/>
  <c r="L507" s="1"/>
  <c r="G510"/>
  <c r="G509" s="1"/>
  <c r="L510"/>
  <c r="L509" s="1"/>
  <c r="L506" s="1"/>
  <c r="W506"/>
  <c r="N506"/>
  <c r="N505" s="1"/>
  <c r="G557"/>
  <c r="G556" s="1"/>
  <c r="L557"/>
  <c r="L556" s="1"/>
  <c r="G567"/>
  <c r="L567"/>
  <c r="G571"/>
  <c r="L571"/>
  <c r="G592"/>
  <c r="L592"/>
  <c r="G609"/>
  <c r="L609"/>
  <c r="I190"/>
  <c r="I189" s="1"/>
  <c r="I460"/>
  <c r="M490"/>
  <c r="G155"/>
  <c r="G154" s="1"/>
  <c r="G153" s="1"/>
  <c r="G152" s="1"/>
  <c r="P329"/>
  <c r="P328" s="1"/>
  <c r="P327" s="1"/>
  <c r="G366"/>
  <c r="G365" s="1"/>
  <c r="G364" s="1"/>
  <c r="G363" s="1"/>
  <c r="L366"/>
  <c r="L365" s="1"/>
  <c r="L364" s="1"/>
  <c r="L363" s="1"/>
  <c r="L473"/>
  <c r="L472" s="1"/>
  <c r="L471" s="1"/>
  <c r="L488"/>
  <c r="L487" s="1"/>
  <c r="L486" s="1"/>
  <c r="L485" s="1"/>
  <c r="K490"/>
  <c r="K489" s="1"/>
  <c r="AB490"/>
  <c r="Z490"/>
  <c r="Z489" s="1"/>
  <c r="X490"/>
  <c r="V490"/>
  <c r="V489" s="1"/>
  <c r="T490"/>
  <c r="L513"/>
  <c r="J512"/>
  <c r="J511" s="1"/>
  <c r="L514"/>
  <c r="Y506"/>
  <c r="U506"/>
  <c r="U505" s="1"/>
  <c r="L553"/>
  <c r="L555"/>
  <c r="L561"/>
  <c r="L566"/>
  <c r="L568"/>
  <c r="L570"/>
  <c r="L574"/>
  <c r="L573" s="1"/>
  <c r="L572" s="1"/>
  <c r="L591"/>
  <c r="L590" s="1"/>
  <c r="L589" s="1"/>
  <c r="L588" s="1"/>
  <c r="L596"/>
  <c r="L608"/>
  <c r="L607" s="1"/>
  <c r="L606" s="1"/>
  <c r="L605" s="1"/>
  <c r="L616"/>
  <c r="AA234"/>
  <c r="AA233" s="1"/>
  <c r="Y234"/>
  <c r="Y233" s="1"/>
  <c r="W234"/>
  <c r="W233" s="1"/>
  <c r="U234"/>
  <c r="U233" s="1"/>
  <c r="S234"/>
  <c r="S233" s="1"/>
  <c r="Q234"/>
  <c r="Q233" s="1"/>
  <c r="O234"/>
  <c r="O233" s="1"/>
  <c r="M234"/>
  <c r="M233" s="1"/>
  <c r="AA809"/>
  <c r="W809"/>
  <c r="S809"/>
  <c r="O809"/>
  <c r="N1092"/>
  <c r="N1091" s="1"/>
  <c r="K467"/>
  <c r="H490"/>
  <c r="H489" s="1"/>
  <c r="M506"/>
  <c r="I506"/>
  <c r="I505" s="1"/>
  <c r="G514"/>
  <c r="O512"/>
  <c r="O511" s="1"/>
  <c r="O509"/>
  <c r="J509"/>
  <c r="J506" s="1"/>
  <c r="J505" s="1"/>
  <c r="O507"/>
  <c r="O506" s="1"/>
  <c r="G508"/>
  <c r="G507" s="1"/>
  <c r="G506" s="1"/>
  <c r="Q506"/>
  <c r="Q505" s="1"/>
  <c r="AB505"/>
  <c r="Z505"/>
  <c r="X505"/>
  <c r="V505"/>
  <c r="T505"/>
  <c r="R505"/>
  <c r="P505"/>
  <c r="H505"/>
  <c r="W505"/>
  <c r="Y505"/>
  <c r="M505"/>
  <c r="L18"/>
  <c r="L17" s="1"/>
  <c r="L28"/>
  <c r="L33"/>
  <c r="L34"/>
  <c r="L38"/>
  <c r="L41"/>
  <c r="L45"/>
  <c r="L44" s="1"/>
  <c r="L47"/>
  <c r="L46" s="1"/>
  <c r="L52"/>
  <c r="L56"/>
  <c r="L57"/>
  <c r="L60"/>
  <c r="L63"/>
  <c r="L62" s="1"/>
  <c r="L65"/>
  <c r="L64" s="1"/>
  <c r="L61" s="1"/>
  <c r="L68"/>
  <c r="L66" s="1"/>
  <c r="L78"/>
  <c r="L77" s="1"/>
  <c r="L81"/>
  <c r="L85"/>
  <c r="L84" s="1"/>
  <c r="L90"/>
  <c r="L91"/>
  <c r="L92"/>
  <c r="L109"/>
  <c r="L108" s="1"/>
  <c r="L107" s="1"/>
  <c r="L110"/>
  <c r="L112"/>
  <c r="L115"/>
  <c r="L116"/>
  <c r="L117"/>
  <c r="L118"/>
  <c r="L119"/>
  <c r="L122"/>
  <c r="L121" s="1"/>
  <c r="L120" s="1"/>
  <c r="L126"/>
  <c r="L125" s="1"/>
  <c r="L124" s="1"/>
  <c r="L123" s="1"/>
  <c r="L134"/>
  <c r="L133" s="1"/>
  <c r="L132" s="1"/>
  <c r="L131" s="1"/>
  <c r="L159"/>
  <c r="L158" s="1"/>
  <c r="L157" s="1"/>
  <c r="L156" s="1"/>
  <c r="L163"/>
  <c r="L319"/>
  <c r="L318" s="1"/>
  <c r="L317" s="1"/>
  <c r="L316" s="1"/>
  <c r="J329"/>
  <c r="J328" s="1"/>
  <c r="J327" s="1"/>
  <c r="J315" s="1"/>
  <c r="L330"/>
  <c r="G362"/>
  <c r="G361" s="1"/>
  <c r="G360" s="1"/>
  <c r="G359" s="1"/>
  <c r="G404"/>
  <c r="G403" s="1"/>
  <c r="G402" s="1"/>
  <c r="G401" s="1"/>
  <c r="L404"/>
  <c r="L403" s="1"/>
  <c r="L402" s="1"/>
  <c r="L401" s="1"/>
  <c r="G412"/>
  <c r="G411" s="1"/>
  <c r="G410" s="1"/>
  <c r="G409" s="1"/>
  <c r="AB467"/>
  <c r="Z467"/>
  <c r="X467"/>
  <c r="V467"/>
  <c r="T467"/>
  <c r="R467"/>
  <c r="H467"/>
  <c r="G477"/>
  <c r="G476" s="1"/>
  <c r="G475" s="1"/>
  <c r="G474" s="1"/>
  <c r="L484"/>
  <c r="L483" s="1"/>
  <c r="L482" s="1"/>
  <c r="G488"/>
  <c r="G487" s="1"/>
  <c r="G486" s="1"/>
  <c r="G485" s="1"/>
  <c r="L492"/>
  <c r="G493"/>
  <c r="L493"/>
  <c r="G494"/>
  <c r="L494"/>
  <c r="G496"/>
  <c r="G495" s="1"/>
  <c r="L499"/>
  <c r="J498"/>
  <c r="J497" s="1"/>
  <c r="L500"/>
  <c r="O480"/>
  <c r="O479" s="1"/>
  <c r="O478" s="1"/>
  <c r="AA490"/>
  <c r="AA489" s="1"/>
  <c r="Y490"/>
  <c r="Y489" s="1"/>
  <c r="W490"/>
  <c r="W489" s="1"/>
  <c r="U490"/>
  <c r="U489" s="1"/>
  <c r="S490"/>
  <c r="S489" s="1"/>
  <c r="Q490"/>
  <c r="Q489" s="1"/>
  <c r="I981"/>
  <c r="I1013"/>
  <c r="I1291"/>
  <c r="I1286" s="1"/>
  <c r="I1345"/>
  <c r="G976"/>
  <c r="G984"/>
  <c r="G1047"/>
  <c r="G1046" s="1"/>
  <c r="G1045" s="1"/>
  <c r="G1057"/>
  <c r="G1056" s="1"/>
  <c r="G1111"/>
  <c r="G1110" s="1"/>
  <c r="G1119"/>
  <c r="G1118" s="1"/>
  <c r="G1117" s="1"/>
  <c r="G1372"/>
  <c r="G1371" s="1"/>
  <c r="G1370" s="1"/>
  <c r="AB234"/>
  <c r="AB233" s="1"/>
  <c r="Z234"/>
  <c r="Z233" s="1"/>
  <c r="X234"/>
  <c r="X233" s="1"/>
  <c r="V234"/>
  <c r="V233" s="1"/>
  <c r="T234"/>
  <c r="T233" s="1"/>
  <c r="R234"/>
  <c r="R233" s="1"/>
  <c r="P234"/>
  <c r="P233" s="1"/>
  <c r="N234"/>
  <c r="N233" s="1"/>
  <c r="AA647"/>
  <c r="Y647"/>
  <c r="W647"/>
  <c r="U647"/>
  <c r="S647"/>
  <c r="Q647"/>
  <c r="O647"/>
  <c r="M647"/>
  <c r="N673"/>
  <c r="AB752"/>
  <c r="AB751" s="1"/>
  <c r="Z752"/>
  <c r="X752"/>
  <c r="V752"/>
  <c r="T752"/>
  <c r="R752"/>
  <c r="P752"/>
  <c r="N752"/>
  <c r="AA758"/>
  <c r="Y758"/>
  <c r="W758"/>
  <c r="U758"/>
  <c r="S758"/>
  <c r="Q758"/>
  <c r="O758"/>
  <c r="M758"/>
  <c r="AB809"/>
  <c r="Z809"/>
  <c r="X809"/>
  <c r="V809"/>
  <c r="T809"/>
  <c r="R809"/>
  <c r="P809"/>
  <c r="N809"/>
  <c r="J809"/>
  <c r="AA844"/>
  <c r="Y844"/>
  <c r="W844"/>
  <c r="U844"/>
  <c r="S844"/>
  <c r="Q844"/>
  <c r="O844"/>
  <c r="M844"/>
  <c r="O487"/>
  <c r="O486" s="1"/>
  <c r="O485" s="1"/>
  <c r="M489"/>
  <c r="I490"/>
  <c r="I489" s="1"/>
  <c r="G500"/>
  <c r="G498" s="1"/>
  <c r="G497" s="1"/>
  <c r="O498"/>
  <c r="O497" s="1"/>
  <c r="O495"/>
  <c r="R490"/>
  <c r="G491"/>
  <c r="G490" s="1"/>
  <c r="J491"/>
  <c r="J490" s="1"/>
  <c r="O491"/>
  <c r="O490" s="1"/>
  <c r="G481"/>
  <c r="G480" s="1"/>
  <c r="G479" s="1"/>
  <c r="O476"/>
  <c r="O475" s="1"/>
  <c r="O474" s="1"/>
  <c r="R489"/>
  <c r="N489"/>
  <c r="AB489"/>
  <c r="X489"/>
  <c r="T489"/>
  <c r="P489"/>
  <c r="I1102"/>
  <c r="I1101" s="1"/>
  <c r="AB1274"/>
  <c r="Z1274"/>
  <c r="X1274"/>
  <c r="V1274"/>
  <c r="T1274"/>
  <c r="R1274"/>
  <c r="P1274"/>
  <c r="N1274"/>
  <c r="AB354"/>
  <c r="Z354"/>
  <c r="X354"/>
  <c r="V354"/>
  <c r="T354"/>
  <c r="R354"/>
  <c r="P354"/>
  <c r="M354"/>
  <c r="U354"/>
  <c r="L164"/>
  <c r="L165"/>
  <c r="L166"/>
  <c r="L170"/>
  <c r="L169" s="1"/>
  <c r="L168" s="1"/>
  <c r="L167" s="1"/>
  <c r="L174"/>
  <c r="L173" s="1"/>
  <c r="L172" s="1"/>
  <c r="L171" s="1"/>
  <c r="L178"/>
  <c r="L179"/>
  <c r="L180"/>
  <c r="L181"/>
  <c r="L182"/>
  <c r="L184"/>
  <c r="L183" s="1"/>
  <c r="L188"/>
  <c r="L187" s="1"/>
  <c r="L186" s="1"/>
  <c r="L185" s="1"/>
  <c r="L192"/>
  <c r="L191" s="1"/>
  <c r="L190" s="1"/>
  <c r="L195"/>
  <c r="L194" s="1"/>
  <c r="L197"/>
  <c r="L196" s="1"/>
  <c r="L200"/>
  <c r="L201"/>
  <c r="L202"/>
  <c r="L203"/>
  <c r="L206"/>
  <c r="L205" s="1"/>
  <c r="L204" s="1"/>
  <c r="L224"/>
  <c r="L223" s="1"/>
  <c r="L222" s="1"/>
  <c r="L221" s="1"/>
  <c r="L232"/>
  <c r="L231" s="1"/>
  <c r="L230" s="1"/>
  <c r="L229" s="1"/>
  <c r="L236"/>
  <c r="L235" s="1"/>
  <c r="L238"/>
  <c r="L237" s="1"/>
  <c r="L242"/>
  <c r="L241" s="1"/>
  <c r="L240" s="1"/>
  <c r="L239" s="1"/>
  <c r="L246"/>
  <c r="L245" s="1"/>
  <c r="L244" s="1"/>
  <c r="L243" s="1"/>
  <c r="L279"/>
  <c r="L280"/>
  <c r="L284"/>
  <c r="L283" s="1"/>
  <c r="L282" s="1"/>
  <c r="L281" s="1"/>
  <c r="L289"/>
  <c r="L290"/>
  <c r="L291"/>
  <c r="L292"/>
  <c r="L301"/>
  <c r="L300" s="1"/>
  <c r="L299" s="1"/>
  <c r="L298" s="1"/>
  <c r="L305"/>
  <c r="L304" s="1"/>
  <c r="L303" s="1"/>
  <c r="L302" s="1"/>
  <c r="L297" s="1"/>
  <c r="L310"/>
  <c r="L309" s="1"/>
  <c r="L308" s="1"/>
  <c r="L307" s="1"/>
  <c r="L335"/>
  <c r="L336"/>
  <c r="L340"/>
  <c r="L339" s="1"/>
  <c r="L338" s="1"/>
  <c r="L337" s="1"/>
  <c r="L344"/>
  <c r="L345"/>
  <c r="L349"/>
  <c r="L348" s="1"/>
  <c r="L347" s="1"/>
  <c r="L346" s="1"/>
  <c r="L353"/>
  <c r="L352" s="1"/>
  <c r="L351" s="1"/>
  <c r="L350" s="1"/>
  <c r="L370"/>
  <c r="L369" s="1"/>
  <c r="L368" s="1"/>
  <c r="L367" s="1"/>
  <c r="L374"/>
  <c r="L373" s="1"/>
  <c r="L372" s="1"/>
  <c r="L371" s="1"/>
  <c r="L378"/>
  <c r="L379"/>
  <c r="L380"/>
  <c r="L384"/>
  <c r="L385"/>
  <c r="L386"/>
  <c r="L387"/>
  <c r="L421"/>
  <c r="L420" s="1"/>
  <c r="L419" s="1"/>
  <c r="L418" s="1"/>
  <c r="L432"/>
  <c r="L431" s="1"/>
  <c r="L430" s="1"/>
  <c r="L435"/>
  <c r="L434" s="1"/>
  <c r="L433" s="1"/>
  <c r="L429" s="1"/>
  <c r="L439"/>
  <c r="L438" s="1"/>
  <c r="L437" s="1"/>
  <c r="L436" s="1"/>
  <c r="L443"/>
  <c r="L442" s="1"/>
  <c r="L441" s="1"/>
  <c r="L440" s="1"/>
  <c r="L447"/>
  <c r="L446" s="1"/>
  <c r="L445" s="1"/>
  <c r="L444" s="1"/>
  <c r="L451"/>
  <c r="L450" s="1"/>
  <c r="L449" s="1"/>
  <c r="L448" s="1"/>
  <c r="L455"/>
  <c r="L456"/>
  <c r="L459"/>
  <c r="L458" s="1"/>
  <c r="L457" s="1"/>
  <c r="L463"/>
  <c r="L462" s="1"/>
  <c r="L461" s="1"/>
  <c r="L466"/>
  <c r="L465" s="1"/>
  <c r="L464" s="1"/>
  <c r="L504"/>
  <c r="L503" s="1"/>
  <c r="L502" s="1"/>
  <c r="L501" s="1"/>
  <c r="L621"/>
  <c r="L620" s="1"/>
  <c r="L619" s="1"/>
  <c r="L624"/>
  <c r="L623" s="1"/>
  <c r="L622" s="1"/>
  <c r="L628"/>
  <c r="L627" s="1"/>
  <c r="L626" s="1"/>
  <c r="L625" s="1"/>
  <c r="L632"/>
  <c r="L633"/>
  <c r="K354"/>
  <c r="N354"/>
  <c r="I354"/>
  <c r="AA354"/>
  <c r="W354"/>
  <c r="S354"/>
  <c r="Y354"/>
  <c r="Q354"/>
  <c r="J365"/>
  <c r="J364" s="1"/>
  <c r="J363" s="1"/>
  <c r="J354" s="1"/>
  <c r="J403"/>
  <c r="J402" s="1"/>
  <c r="J401" s="1"/>
  <c r="O407"/>
  <c r="O406" s="1"/>
  <c r="O405" s="1"/>
  <c r="J407"/>
  <c r="J406" s="1"/>
  <c r="J405" s="1"/>
  <c r="P467"/>
  <c r="O472"/>
  <c r="O471" s="1"/>
  <c r="O467" s="1"/>
  <c r="L637"/>
  <c r="L636" s="1"/>
  <c r="L635" s="1"/>
  <c r="L634" s="1"/>
  <c r="L643"/>
  <c r="L644"/>
  <c r="L646"/>
  <c r="L645" s="1"/>
  <c r="L649"/>
  <c r="L648" s="1"/>
  <c r="L651"/>
  <c r="L652"/>
  <c r="L653"/>
  <c r="L654"/>
  <c r="L655"/>
  <c r="L656"/>
  <c r="L657"/>
  <c r="L658"/>
  <c r="L659"/>
  <c r="L661"/>
  <c r="L660" s="1"/>
  <c r="L664"/>
  <c r="L663" s="1"/>
  <c r="L666"/>
  <c r="L665" s="1"/>
  <c r="L670"/>
  <c r="L671"/>
  <c r="L672"/>
  <c r="L676"/>
  <c r="L677"/>
  <c r="L679"/>
  <c r="L678" s="1"/>
  <c r="L682"/>
  <c r="L683"/>
  <c r="L684"/>
  <c r="L688"/>
  <c r="L687" s="1"/>
  <c r="L686" s="1"/>
  <c r="L685" s="1"/>
  <c r="L692"/>
  <c r="L693"/>
  <c r="L694"/>
  <c r="L698"/>
  <c r="L697" s="1"/>
  <c r="L696" s="1"/>
  <c r="L695" s="1"/>
  <c r="L702"/>
  <c r="L703"/>
  <c r="L704"/>
  <c r="L705"/>
  <c r="L709"/>
  <c r="L710"/>
  <c r="L711"/>
  <c r="L712"/>
  <c r="L716"/>
  <c r="L717"/>
  <c r="L718"/>
  <c r="L719"/>
  <c r="L720"/>
  <c r="L724"/>
  <c r="L723" s="1"/>
  <c r="L722" s="1"/>
  <c r="L721" s="1"/>
  <c r="L728"/>
  <c r="L727" s="1"/>
  <c r="L726" s="1"/>
  <c r="L725" s="1"/>
  <c r="L733"/>
  <c r="L738"/>
  <c r="L737" s="1"/>
  <c r="L740"/>
  <c r="L739" s="1"/>
  <c r="L743"/>
  <c r="L742" s="1"/>
  <c r="L741" s="1"/>
  <c r="L750"/>
  <c r="L749" s="1"/>
  <c r="L748" s="1"/>
  <c r="L747" s="1"/>
  <c r="L754"/>
  <c r="L755"/>
  <c r="L757"/>
  <c r="L756" s="1"/>
  <c r="L760"/>
  <c r="L759" s="1"/>
  <c r="L762"/>
  <c r="L763"/>
  <c r="L764"/>
  <c r="L765"/>
  <c r="L766"/>
  <c r="L767"/>
  <c r="L768"/>
  <c r="L769"/>
  <c r="L770"/>
  <c r="L771"/>
  <c r="L773"/>
  <c r="L772" s="1"/>
  <c r="L776"/>
  <c r="L775" s="1"/>
  <c r="L774" s="1"/>
  <c r="L779"/>
  <c r="L778" s="1"/>
  <c r="L781"/>
  <c r="L780" s="1"/>
  <c r="L777" s="1"/>
  <c r="L783"/>
  <c r="L782" s="1"/>
  <c r="L787"/>
  <c r="L786" s="1"/>
  <c r="L785" s="1"/>
  <c r="L784" s="1"/>
  <c r="L791"/>
  <c r="L790" s="1"/>
  <c r="L789" s="1"/>
  <c r="L794"/>
  <c r="L793" s="1"/>
  <c r="L792" s="1"/>
  <c r="L788" s="1"/>
  <c r="L798"/>
  <c r="L797" s="1"/>
  <c r="L796" s="1"/>
  <c r="L795" s="1"/>
  <c r="L802"/>
  <c r="L801" s="1"/>
  <c r="L804"/>
  <c r="L803" s="1"/>
  <c r="L807"/>
  <c r="L806" s="1"/>
  <c r="L805" s="1"/>
  <c r="L811"/>
  <c r="L812"/>
  <c r="L814"/>
  <c r="L813" s="1"/>
  <c r="L817"/>
  <c r="L818"/>
  <c r="L819"/>
  <c r="L822"/>
  <c r="L821" s="1"/>
  <c r="L820" s="1"/>
  <c r="L826"/>
  <c r="L825" s="1"/>
  <c r="L828"/>
  <c r="L827" s="1"/>
  <c r="L831"/>
  <c r="L830" s="1"/>
  <c r="L829" s="1"/>
  <c r="L835"/>
  <c r="L834" s="1"/>
  <c r="L833" s="1"/>
  <c r="L832" s="1"/>
  <c r="L839"/>
  <c r="L838" s="1"/>
  <c r="L837" s="1"/>
  <c r="L842"/>
  <c r="L841" s="1"/>
  <c r="L840" s="1"/>
  <c r="L848"/>
  <c r="L847" s="1"/>
  <c r="L851"/>
  <c r="L850" s="1"/>
  <c r="L849" s="1"/>
  <c r="L855"/>
  <c r="L854" s="1"/>
  <c r="L853" s="1"/>
  <c r="L858"/>
  <c r="L857" s="1"/>
  <c r="L856" s="1"/>
  <c r="L865"/>
  <c r="L864" s="1"/>
  <c r="L863" s="1"/>
  <c r="L868"/>
  <c r="L867" s="1"/>
  <c r="L866" s="1"/>
  <c r="L872"/>
  <c r="L873"/>
  <c r="L874"/>
  <c r="L877"/>
  <c r="L876" s="1"/>
  <c r="L875" s="1"/>
  <c r="L881"/>
  <c r="L880" s="1"/>
  <c r="L879" s="1"/>
  <c r="L878" s="1"/>
  <c r="L885"/>
  <c r="L886"/>
  <c r="L889"/>
  <c r="L888" s="1"/>
  <c r="L887" s="1"/>
  <c r="L893"/>
  <c r="L892" s="1"/>
  <c r="L891" s="1"/>
  <c r="L896"/>
  <c r="L895" s="1"/>
  <c r="L894" s="1"/>
  <c r="L900"/>
  <c r="L899" s="1"/>
  <c r="L902"/>
  <c r="L901" s="1"/>
  <c r="L905"/>
  <c r="L904" s="1"/>
  <c r="L903" s="1"/>
  <c r="L908"/>
  <c r="L907" s="1"/>
  <c r="L906" s="1"/>
  <c r="L912"/>
  <c r="L913"/>
  <c r="L914"/>
  <c r="L915"/>
  <c r="L916"/>
  <c r="L917"/>
  <c r="L920"/>
  <c r="L919" s="1"/>
  <c r="L918" s="1"/>
  <c r="L924"/>
  <c r="L923" s="1"/>
  <c r="L922" s="1"/>
  <c r="L921" s="1"/>
  <c r="L928"/>
  <c r="L927" s="1"/>
  <c r="L926" s="1"/>
  <c r="L925" s="1"/>
  <c r="L932"/>
  <c r="L931" s="1"/>
  <c r="L930" s="1"/>
  <c r="L935"/>
  <c r="L934" s="1"/>
  <c r="L933" s="1"/>
  <c r="L939"/>
  <c r="L938" s="1"/>
  <c r="L937" s="1"/>
  <c r="L942"/>
  <c r="L941" s="1"/>
  <c r="L940" s="1"/>
  <c r="L946"/>
  <c r="L945" s="1"/>
  <c r="L944" s="1"/>
  <c r="L949"/>
  <c r="L948" s="1"/>
  <c r="L947" s="1"/>
  <c r="L954"/>
  <c r="L953" s="1"/>
  <c r="L952" s="1"/>
  <c r="L951" s="1"/>
  <c r="L961"/>
  <c r="L960" s="1"/>
  <c r="L959" s="1"/>
  <c r="L958" s="1"/>
  <c r="L965"/>
  <c r="L964" s="1"/>
  <c r="L963" s="1"/>
  <c r="L962" s="1"/>
  <c r="L969"/>
  <c r="L968" s="1"/>
  <c r="L967" s="1"/>
  <c r="L966" s="1"/>
  <c r="L973"/>
  <c r="L972" s="1"/>
  <c r="L971" s="1"/>
  <c r="L970" s="1"/>
  <c r="L977"/>
  <c r="L978"/>
  <c r="L980"/>
  <c r="L979" s="1"/>
  <c r="L983"/>
  <c r="L982" s="1"/>
  <c r="L985"/>
  <c r="L986"/>
  <c r="L987"/>
  <c r="L988"/>
  <c r="L989"/>
  <c r="L991"/>
  <c r="L990" s="1"/>
  <c r="L994"/>
  <c r="L993" s="1"/>
  <c r="L992" s="1"/>
  <c r="L996"/>
  <c r="L995" s="1"/>
  <c r="L1000"/>
  <c r="L999" s="1"/>
  <c r="L998" s="1"/>
  <c r="L997" s="1"/>
  <c r="L1004"/>
  <c r="L1003" s="1"/>
  <c r="L1002" s="1"/>
  <c r="L1007"/>
  <c r="L1006" s="1"/>
  <c r="L1005" s="1"/>
  <c r="L1001" s="1"/>
  <c r="L1012"/>
  <c r="L1011" s="1"/>
  <c r="L1010" s="1"/>
  <c r="L1009" s="1"/>
  <c r="L1019"/>
  <c r="L1018" s="1"/>
  <c r="L1017" s="1"/>
  <c r="K154"/>
  <c r="K153" s="1"/>
  <c r="K152" s="1"/>
  <c r="G220"/>
  <c r="G219" s="1"/>
  <c r="G218" s="1"/>
  <c r="G217" s="1"/>
  <c r="L220"/>
  <c r="L219" s="1"/>
  <c r="L218" s="1"/>
  <c r="L217" s="1"/>
  <c r="X249"/>
  <c r="X248" s="1"/>
  <c r="X247" s="1"/>
  <c r="G295"/>
  <c r="G294" s="1"/>
  <c r="G293" s="1"/>
  <c r="G319"/>
  <c r="G318" s="1"/>
  <c r="G317" s="1"/>
  <c r="G316" s="1"/>
  <c r="L331"/>
  <c r="L362"/>
  <c r="L361" s="1"/>
  <c r="L360" s="1"/>
  <c r="L359" s="1"/>
  <c r="O361"/>
  <c r="O360" s="1"/>
  <c r="O359" s="1"/>
  <c r="O365"/>
  <c r="O364" s="1"/>
  <c r="O363" s="1"/>
  <c r="L416"/>
  <c r="G417"/>
  <c r="L417"/>
  <c r="G470"/>
  <c r="G469" s="1"/>
  <c r="G468" s="1"/>
  <c r="L470"/>
  <c r="L469" s="1"/>
  <c r="L468" s="1"/>
  <c r="AA467"/>
  <c r="Y467"/>
  <c r="W467"/>
  <c r="U467"/>
  <c r="S467"/>
  <c r="Q467"/>
  <c r="M467"/>
  <c r="I467"/>
  <c r="G473"/>
  <c r="G472" s="1"/>
  <c r="G471" s="1"/>
  <c r="J469"/>
  <c r="J468" s="1"/>
  <c r="J467" s="1"/>
  <c r="G415"/>
  <c r="G414" s="1"/>
  <c r="G413" s="1"/>
  <c r="J415"/>
  <c r="J414" s="1"/>
  <c r="J413" s="1"/>
  <c r="O415"/>
  <c r="O414" s="1"/>
  <c r="O413" s="1"/>
  <c r="L412"/>
  <c r="L411" s="1"/>
  <c r="L410" s="1"/>
  <c r="L409" s="1"/>
  <c r="J411"/>
  <c r="J410" s="1"/>
  <c r="J409" s="1"/>
  <c r="O357"/>
  <c r="O356" s="1"/>
  <c r="O355" s="1"/>
  <c r="G358"/>
  <c r="G357" s="1"/>
  <c r="G356" s="1"/>
  <c r="G355" s="1"/>
  <c r="L329"/>
  <c r="L328" s="1"/>
  <c r="L327" s="1"/>
  <c r="O329"/>
  <c r="O328" s="1"/>
  <c r="O327" s="1"/>
  <c r="G330"/>
  <c r="G329" s="1"/>
  <c r="G328" s="1"/>
  <c r="G327" s="1"/>
  <c r="O318"/>
  <c r="O317" s="1"/>
  <c r="O316" s="1"/>
  <c r="O315" s="1"/>
  <c r="AB11"/>
  <c r="AB10" s="1"/>
  <c r="AB9" s="1"/>
  <c r="X11"/>
  <c r="X10" s="1"/>
  <c r="X9" s="1"/>
  <c r="T11"/>
  <c r="T10" s="1"/>
  <c r="T9" s="1"/>
  <c r="P306"/>
  <c r="L1023"/>
  <c r="L1022" s="1"/>
  <c r="L1021" s="1"/>
  <c r="L1020" s="1"/>
  <c r="L1028"/>
  <c r="L1027" s="1"/>
  <c r="L1026" s="1"/>
  <c r="L1025" s="1"/>
  <c r="L1036"/>
  <c r="L1037"/>
  <c r="L1041"/>
  <c r="L1042"/>
  <c r="L1043"/>
  <c r="L1044"/>
  <c r="L1048"/>
  <c r="L1049"/>
  <c r="L1054"/>
  <c r="L1053" s="1"/>
  <c r="L1052" s="1"/>
  <c r="L1051" s="1"/>
  <c r="L1058"/>
  <c r="L1059"/>
  <c r="L1062"/>
  <c r="L1061" s="1"/>
  <c r="L1060" s="1"/>
  <c r="L1066"/>
  <c r="L1065" s="1"/>
  <c r="L1064" s="1"/>
  <c r="L1063" s="1"/>
  <c r="L1070"/>
  <c r="L1069" s="1"/>
  <c r="L1068" s="1"/>
  <c r="L1073"/>
  <c r="L1072" s="1"/>
  <c r="L1071" s="1"/>
  <c r="L1077"/>
  <c r="L1076" s="1"/>
  <c r="L1075" s="1"/>
  <c r="L1074" s="1"/>
  <c r="L1081"/>
  <c r="L1080" s="1"/>
  <c r="L1079" s="1"/>
  <c r="L1078" s="1"/>
  <c r="L1085"/>
  <c r="L1084" s="1"/>
  <c r="L1083" s="1"/>
  <c r="L1082" s="1"/>
  <c r="L1089"/>
  <c r="L1090"/>
  <c r="L1094"/>
  <c r="L1096"/>
  <c r="L1099"/>
  <c r="L1098" s="1"/>
  <c r="L1104"/>
  <c r="L1105"/>
  <c r="L1107"/>
  <c r="L1106" s="1"/>
  <c r="L1109"/>
  <c r="L1108" s="1"/>
  <c r="L1112"/>
  <c r="L1113"/>
  <c r="L1114"/>
  <c r="L1115"/>
  <c r="L1116"/>
  <c r="L1120"/>
  <c r="L1121"/>
  <c r="L1260"/>
  <c r="L1259" s="1"/>
  <c r="L1258" s="1"/>
  <c r="L1257" s="1"/>
  <c r="L1267"/>
  <c r="L1266" s="1"/>
  <c r="L1265" s="1"/>
  <c r="L1264" s="1"/>
  <c r="L1271"/>
  <c r="L1270" s="1"/>
  <c r="L1269" s="1"/>
  <c r="L1268" s="1"/>
  <c r="L1276"/>
  <c r="L1277"/>
  <c r="L1279"/>
  <c r="L1278" s="1"/>
  <c r="L1282"/>
  <c r="L1283"/>
  <c r="L1284"/>
  <c r="L1294"/>
  <c r="L1293" s="1"/>
  <c r="L1292" s="1"/>
  <c r="L1297"/>
  <c r="L1296" s="1"/>
  <c r="L1295" s="1"/>
  <c r="L1302"/>
  <c r="L1301" s="1"/>
  <c r="L1300" s="1"/>
  <c r="L1299" s="1"/>
  <c r="L1306"/>
  <c r="L1305" s="1"/>
  <c r="L1304" s="1"/>
  <c r="L1303" s="1"/>
  <c r="L1322"/>
  <c r="L1321" s="1"/>
  <c r="L1320" s="1"/>
  <c r="L1319" s="1"/>
  <c r="L1326"/>
  <c r="L1325" s="1"/>
  <c r="L1324" s="1"/>
  <c r="L1323" s="1"/>
  <c r="L1331"/>
  <c r="L1330" s="1"/>
  <c r="L1329" s="1"/>
  <c r="L1328" s="1"/>
  <c r="L1339"/>
  <c r="L1338" s="1"/>
  <c r="L1337" s="1"/>
  <c r="L1336" s="1"/>
  <c r="L1335"/>
  <c r="L1334" s="1"/>
  <c r="L1333" s="1"/>
  <c r="L1332" s="1"/>
  <c r="L1344"/>
  <c r="L1343" s="1"/>
  <c r="L1342" s="1"/>
  <c r="L1341" s="1"/>
  <c r="L1348"/>
  <c r="L1347" s="1"/>
  <c r="L1346" s="1"/>
  <c r="L1351"/>
  <c r="L1350" s="1"/>
  <c r="L1349" s="1"/>
  <c r="L1355"/>
  <c r="L1354" s="1"/>
  <c r="L1353" s="1"/>
  <c r="L1352" s="1"/>
  <c r="L1359"/>
  <c r="L1358" s="1"/>
  <c r="L1357" s="1"/>
  <c r="L1356" s="1"/>
  <c r="L1369"/>
  <c r="L1368" s="1"/>
  <c r="L1367" s="1"/>
  <c r="L1366" s="1"/>
  <c r="L1373"/>
  <c r="L1374"/>
  <c r="L1375"/>
  <c r="L1376"/>
  <c r="L1380"/>
  <c r="L1381"/>
  <c r="L1382"/>
  <c r="L1383"/>
  <c r="L1387"/>
  <c r="L1386" s="1"/>
  <c r="L1385" s="1"/>
  <c r="L1384" s="1"/>
  <c r="L1392"/>
  <c r="L1391" s="1"/>
  <c r="L1390" s="1"/>
  <c r="L1389" s="1"/>
  <c r="L1388" s="1"/>
  <c r="G130"/>
  <c r="G129" s="1"/>
  <c r="G128" s="1"/>
  <c r="G151"/>
  <c r="G150" s="1"/>
  <c r="G149" s="1"/>
  <c r="G148" s="1"/>
  <c r="AA249"/>
  <c r="AA248" s="1"/>
  <c r="AA247" s="1"/>
  <c r="Y249"/>
  <c r="Y248" s="1"/>
  <c r="Y247" s="1"/>
  <c r="W249"/>
  <c r="W248" s="1"/>
  <c r="W247" s="1"/>
  <c r="L252"/>
  <c r="G254"/>
  <c r="L263"/>
  <c r="L262" s="1"/>
  <c r="L261" s="1"/>
  <c r="L155"/>
  <c r="L154" s="1"/>
  <c r="L153" s="1"/>
  <c r="L152" s="1"/>
  <c r="L275"/>
  <c r="L274" s="1"/>
  <c r="L273" s="1"/>
  <c r="L272" s="1"/>
  <c r="L314"/>
  <c r="L313" s="1"/>
  <c r="L312" s="1"/>
  <c r="L311" s="1"/>
  <c r="L306" s="1"/>
  <c r="I735"/>
  <c r="Y286"/>
  <c r="Y285" s="1"/>
  <c r="U286"/>
  <c r="U285" s="1"/>
  <c r="U264" s="1"/>
  <c r="Q286"/>
  <c r="Q285" s="1"/>
  <c r="Q264" s="1"/>
  <c r="M286"/>
  <c r="M285" s="1"/>
  <c r="M264" s="1"/>
  <c r="K306"/>
  <c r="T1067"/>
  <c r="K753"/>
  <c r="K810"/>
  <c r="K1040"/>
  <c r="K1039" s="1"/>
  <c r="K1038" s="1"/>
  <c r="G314"/>
  <c r="G313" s="1"/>
  <c r="G312" s="1"/>
  <c r="G311" s="1"/>
  <c r="I286"/>
  <c r="I285" s="1"/>
  <c r="I641"/>
  <c r="I640" s="1"/>
  <c r="I639" s="1"/>
  <c r="I752"/>
  <c r="I975"/>
  <c r="I992"/>
  <c r="I1092"/>
  <c r="I1091" s="1"/>
  <c r="I1274"/>
  <c r="I1273" s="1"/>
  <c r="I1272" s="1"/>
  <c r="P11"/>
  <c r="P10" s="1"/>
  <c r="P9" s="1"/>
  <c r="AB22"/>
  <c r="Z22"/>
  <c r="X22"/>
  <c r="V22"/>
  <c r="T22"/>
  <c r="R22"/>
  <c r="P22"/>
  <c r="P21" s="1"/>
  <c r="N22"/>
  <c r="N21" s="1"/>
  <c r="J22"/>
  <c r="J190"/>
  <c r="J189" s="1"/>
  <c r="I234"/>
  <c r="I233" s="1"/>
  <c r="AB674"/>
  <c r="AB673" s="1"/>
  <c r="X674"/>
  <c r="T674"/>
  <c r="T673" s="1"/>
  <c r="P674"/>
  <c r="P673" s="1"/>
  <c r="AA777"/>
  <c r="W777"/>
  <c r="S777"/>
  <c r="O777"/>
  <c r="AA981"/>
  <c r="Y981"/>
  <c r="W981"/>
  <c r="U981"/>
  <c r="S981"/>
  <c r="Q981"/>
  <c r="O981"/>
  <c r="M981"/>
  <c r="K981"/>
  <c r="AB992"/>
  <c r="Z992"/>
  <c r="X992"/>
  <c r="V992"/>
  <c r="T992"/>
  <c r="R992"/>
  <c r="P992"/>
  <c r="N992"/>
  <c r="J992"/>
  <c r="X1092"/>
  <c r="X1091" s="1"/>
  <c r="T1102"/>
  <c r="T1101" s="1"/>
  <c r="Z1102"/>
  <c r="Z1101" s="1"/>
  <c r="V1102"/>
  <c r="R1102"/>
  <c r="R1101" s="1"/>
  <c r="N1102"/>
  <c r="N1101" s="1"/>
  <c r="AB862"/>
  <c r="U936"/>
  <c r="U1291"/>
  <c r="U1286" s="1"/>
  <c r="J129"/>
  <c r="J128" s="1"/>
  <c r="J127" s="1"/>
  <c r="L254"/>
  <c r="G263"/>
  <c r="G262" s="1"/>
  <c r="G261" s="1"/>
  <c r="L13"/>
  <c r="L12" s="1"/>
  <c r="L130"/>
  <c r="L129" s="1"/>
  <c r="L128" s="1"/>
  <c r="L127" s="1"/>
  <c r="L151"/>
  <c r="L150" s="1"/>
  <c r="L149" s="1"/>
  <c r="L148" s="1"/>
  <c r="L259"/>
  <c r="L258" s="1"/>
  <c r="L732"/>
  <c r="L1016"/>
  <c r="L1015" s="1"/>
  <c r="L1014" s="1"/>
  <c r="L1013" s="1"/>
  <c r="L1008" s="1"/>
  <c r="G275"/>
  <c r="G274" s="1"/>
  <c r="G273" s="1"/>
  <c r="G272" s="1"/>
  <c r="L295"/>
  <c r="L294" s="1"/>
  <c r="L293" s="1"/>
  <c r="O294"/>
  <c r="O293" s="1"/>
  <c r="O286" s="1"/>
  <c r="O285" s="1"/>
  <c r="J150"/>
  <c r="J149" s="1"/>
  <c r="J148" s="1"/>
  <c r="L400"/>
  <c r="L399" s="1"/>
  <c r="L398" s="1"/>
  <c r="O274"/>
  <c r="O273" s="1"/>
  <c r="O272" s="1"/>
  <c r="AA285"/>
  <c r="W285"/>
  <c r="W264" s="1"/>
  <c r="S285"/>
  <c r="K285"/>
  <c r="AB286"/>
  <c r="AB285" s="1"/>
  <c r="Z286"/>
  <c r="Z285" s="1"/>
  <c r="X286"/>
  <c r="X285" s="1"/>
  <c r="X264" s="1"/>
  <c r="V286"/>
  <c r="V285" s="1"/>
  <c r="T286"/>
  <c r="T285" s="1"/>
  <c r="T264" s="1"/>
  <c r="R286"/>
  <c r="R285" s="1"/>
  <c r="R264" s="1"/>
  <c r="P286"/>
  <c r="P285" s="1"/>
  <c r="N286"/>
  <c r="N285" s="1"/>
  <c r="N264" s="1"/>
  <c r="J286"/>
  <c r="J285" s="1"/>
  <c r="J264" s="1"/>
  <c r="J262"/>
  <c r="J261" s="1"/>
  <c r="AB394"/>
  <c r="AB389" s="1"/>
  <c r="Z394"/>
  <c r="Z389" s="1"/>
  <c r="X394"/>
  <c r="X389" s="1"/>
  <c r="V394"/>
  <c r="V389" s="1"/>
  <c r="T394"/>
  <c r="T389" s="1"/>
  <c r="R394"/>
  <c r="R389" s="1"/>
  <c r="P394"/>
  <c r="P389" s="1"/>
  <c r="J394"/>
  <c r="AA394"/>
  <c r="AA389" s="1"/>
  <c r="Y394"/>
  <c r="Y389" s="1"/>
  <c r="W394"/>
  <c r="W389" s="1"/>
  <c r="U394"/>
  <c r="U389" s="1"/>
  <c r="S394"/>
  <c r="S389" s="1"/>
  <c r="Q394"/>
  <c r="Q389" s="1"/>
  <c r="O394"/>
  <c r="O389" s="1"/>
  <c r="M394"/>
  <c r="M389" s="1"/>
  <c r="K394"/>
  <c r="K389" s="1"/>
  <c r="U249"/>
  <c r="U248" s="1"/>
  <c r="U247" s="1"/>
  <c r="V249"/>
  <c r="V248" s="1"/>
  <c r="V247" s="1"/>
  <c r="G259"/>
  <c r="G258" s="1"/>
  <c r="G252"/>
  <c r="G251" s="1"/>
  <c r="I249"/>
  <c r="I248" s="1"/>
  <c r="I247" s="1"/>
  <c r="J258"/>
  <c r="Q249"/>
  <c r="Q248" s="1"/>
  <c r="Q247" s="1"/>
  <c r="M249"/>
  <c r="M248" s="1"/>
  <c r="M247" s="1"/>
  <c r="K249"/>
  <c r="K248" s="1"/>
  <c r="K247" s="1"/>
  <c r="R249"/>
  <c r="R248" s="1"/>
  <c r="R247" s="1"/>
  <c r="P249"/>
  <c r="P248" s="1"/>
  <c r="P247" s="1"/>
  <c r="T249"/>
  <c r="T248" s="1"/>
  <c r="T247" s="1"/>
  <c r="AB249"/>
  <c r="AB248" s="1"/>
  <c r="AB247" s="1"/>
  <c r="Z249"/>
  <c r="Z248" s="1"/>
  <c r="Z247" s="1"/>
  <c r="H249"/>
  <c r="H248" s="1"/>
  <c r="H247" s="1"/>
  <c r="J219"/>
  <c r="J218" s="1"/>
  <c r="J217" s="1"/>
  <c r="I1340"/>
  <c r="H1102"/>
  <c r="I11"/>
  <c r="I10" s="1"/>
  <c r="I9" s="1"/>
  <c r="I22"/>
  <c r="I21" s="1"/>
  <c r="I76"/>
  <c r="I75" s="1"/>
  <c r="I74" s="1"/>
  <c r="I107"/>
  <c r="I106" s="1"/>
  <c r="I673"/>
  <c r="I862"/>
  <c r="G1040"/>
  <c r="G1039" s="1"/>
  <c r="G1038" s="1"/>
  <c r="AA22"/>
  <c r="AA21" s="1"/>
  <c r="W22"/>
  <c r="W21" s="1"/>
  <c r="S22"/>
  <c r="S21" s="1"/>
  <c r="O22"/>
  <c r="AB61"/>
  <c r="Z61"/>
  <c r="X61"/>
  <c r="V61"/>
  <c r="T61"/>
  <c r="R61"/>
  <c r="AA76"/>
  <c r="AA75" s="1"/>
  <c r="AA74" s="1"/>
  <c r="Y76"/>
  <c r="W76"/>
  <c r="W75" s="1"/>
  <c r="W74" s="1"/>
  <c r="U76"/>
  <c r="S76"/>
  <c r="S75" s="1"/>
  <c r="S74" s="1"/>
  <c r="Q76"/>
  <c r="O76"/>
  <c r="O75" s="1"/>
  <c r="O74" s="1"/>
  <c r="M76"/>
  <c r="K76"/>
  <c r="K75" s="1"/>
  <c r="K74" s="1"/>
  <c r="AA176"/>
  <c r="AA175" s="1"/>
  <c r="Y176"/>
  <c r="Y175" s="1"/>
  <c r="W176"/>
  <c r="W175" s="1"/>
  <c r="U176"/>
  <c r="U175" s="1"/>
  <c r="S176"/>
  <c r="S175" s="1"/>
  <c r="Q176"/>
  <c r="Q175" s="1"/>
  <c r="O176"/>
  <c r="O175" s="1"/>
  <c r="M176"/>
  <c r="M175" s="1"/>
  <c r="K176"/>
  <c r="K175" s="1"/>
  <c r="AB190"/>
  <c r="AB189" s="1"/>
  <c r="Z190"/>
  <c r="X190"/>
  <c r="X189" s="1"/>
  <c r="V190"/>
  <c r="T190"/>
  <c r="T189" s="1"/>
  <c r="R190"/>
  <c r="P190"/>
  <c r="N190"/>
  <c r="J234"/>
  <c r="J233" s="1"/>
  <c r="I647"/>
  <c r="AB758"/>
  <c r="AB800"/>
  <c r="Z800"/>
  <c r="Z799" s="1"/>
  <c r="X800"/>
  <c r="V800"/>
  <c r="V799" s="1"/>
  <c r="T800"/>
  <c r="R800"/>
  <c r="R799" s="1"/>
  <c r="N800"/>
  <c r="L800"/>
  <c r="L799" s="1"/>
  <c r="AB844"/>
  <c r="Z844"/>
  <c r="X844"/>
  <c r="V844"/>
  <c r="T844"/>
  <c r="R844"/>
  <c r="N844"/>
  <c r="L844"/>
  <c r="L843" s="1"/>
  <c r="AA898"/>
  <c r="Y898"/>
  <c r="Y897" s="1"/>
  <c r="W898"/>
  <c r="U898"/>
  <c r="U897" s="1"/>
  <c r="S898"/>
  <c r="Q898"/>
  <c r="Q897" s="1"/>
  <c r="O898"/>
  <c r="M898"/>
  <c r="M897" s="1"/>
  <c r="AB975"/>
  <c r="Z975"/>
  <c r="X975"/>
  <c r="V975"/>
  <c r="T975"/>
  <c r="R975"/>
  <c r="P975"/>
  <c r="N975"/>
  <c r="J975"/>
  <c r="AB981"/>
  <c r="AB974" s="1"/>
  <c r="AB950" s="1"/>
  <c r="Z981"/>
  <c r="X981"/>
  <c r="V981"/>
  <c r="T981"/>
  <c r="T974" s="1"/>
  <c r="R981"/>
  <c r="P981"/>
  <c r="N981"/>
  <c r="J981"/>
  <c r="AA992"/>
  <c r="Y992"/>
  <c r="W992"/>
  <c r="U992"/>
  <c r="S992"/>
  <c r="Q992"/>
  <c r="O992"/>
  <c r="M992"/>
  <c r="Z1092"/>
  <c r="Z1091" s="1"/>
  <c r="V1092"/>
  <c r="V1091" s="1"/>
  <c r="R1092"/>
  <c r="R1091" s="1"/>
  <c r="X1102"/>
  <c r="X1101" s="1"/>
  <c r="Z1345"/>
  <c r="Z1340" s="1"/>
  <c r="V1345"/>
  <c r="V1340" s="1"/>
  <c r="R1345"/>
  <c r="R1340" s="1"/>
  <c r="N1345"/>
  <c r="N1340" s="1"/>
  <c r="N394"/>
  <c r="N389" s="1"/>
  <c r="Z673"/>
  <c r="V673"/>
  <c r="R673"/>
  <c r="Y936"/>
  <c r="Q936"/>
  <c r="P1067"/>
  <c r="Y1291"/>
  <c r="Y1286" s="1"/>
  <c r="Q1291"/>
  <c r="Q1286" s="1"/>
  <c r="Y429"/>
  <c r="U429"/>
  <c r="Q429"/>
  <c r="M429"/>
  <c r="I836"/>
  <c r="I929"/>
  <c r="L394"/>
  <c r="I61"/>
  <c r="I618"/>
  <c r="I758"/>
  <c r="I777"/>
  <c r="I800"/>
  <c r="I799" s="1"/>
  <c r="I809"/>
  <c r="I808" s="1"/>
  <c r="I823"/>
  <c r="I844"/>
  <c r="I843" s="1"/>
  <c r="I936"/>
  <c r="I1360"/>
  <c r="N61"/>
  <c r="J61"/>
  <c r="J35" s="1"/>
  <c r="AA61"/>
  <c r="S61"/>
  <c r="AB76"/>
  <c r="Z76"/>
  <c r="Z75" s="1"/>
  <c r="Z74" s="1"/>
  <c r="X76"/>
  <c r="V76"/>
  <c r="V75" s="1"/>
  <c r="V74" s="1"/>
  <c r="T76"/>
  <c r="R76"/>
  <c r="R75" s="1"/>
  <c r="R74" s="1"/>
  <c r="P76"/>
  <c r="N76"/>
  <c r="N75" s="1"/>
  <c r="N74" s="1"/>
  <c r="J76"/>
  <c r="I297"/>
  <c r="I296" s="1"/>
  <c r="AA452"/>
  <c r="Y452"/>
  <c r="W452"/>
  <c r="U452"/>
  <c r="S452"/>
  <c r="Q452"/>
  <c r="M452"/>
  <c r="I176"/>
  <c r="I175" s="1"/>
  <c r="Y22"/>
  <c r="Y21" s="1"/>
  <c r="U22"/>
  <c r="U21" s="1"/>
  <c r="Q22"/>
  <c r="Q21" s="1"/>
  <c r="M22"/>
  <c r="M21" s="1"/>
  <c r="N107"/>
  <c r="N106" s="1"/>
  <c r="AA460"/>
  <c r="Y460"/>
  <c r="W460"/>
  <c r="U460"/>
  <c r="S460"/>
  <c r="Q460"/>
  <c r="M460"/>
  <c r="X673"/>
  <c r="Z1055"/>
  <c r="V1055"/>
  <c r="R1055"/>
  <c r="J752"/>
  <c r="Z758"/>
  <c r="X758"/>
  <c r="V758"/>
  <c r="T758"/>
  <c r="R758"/>
  <c r="N758"/>
  <c r="I788"/>
  <c r="AA936"/>
  <c r="W936"/>
  <c r="S936"/>
  <c r="M936"/>
  <c r="AB1001"/>
  <c r="Z1001"/>
  <c r="J1092"/>
  <c r="J1091" s="1"/>
  <c r="Y777"/>
  <c r="U777"/>
  <c r="Q777"/>
  <c r="M777"/>
  <c r="Y809"/>
  <c r="Y808" s="1"/>
  <c r="U809"/>
  <c r="U808" s="1"/>
  <c r="Q809"/>
  <c r="Q808" s="1"/>
  <c r="M809"/>
  <c r="M808" s="1"/>
  <c r="I943"/>
  <c r="AB1055"/>
  <c r="X1055"/>
  <c r="T1055"/>
  <c r="N1055"/>
  <c r="AB1067"/>
  <c r="Z1067"/>
  <c r="X1067"/>
  <c r="V1067"/>
  <c r="R1067"/>
  <c r="N1067"/>
  <c r="AA1291"/>
  <c r="AA1286" s="1"/>
  <c r="W1291"/>
  <c r="W1286" s="1"/>
  <c r="S1291"/>
  <c r="S1286" s="1"/>
  <c r="M1291"/>
  <c r="M1286" s="1"/>
  <c r="G764"/>
  <c r="O1291"/>
  <c r="O1286" s="1"/>
  <c r="P1102"/>
  <c r="P1092"/>
  <c r="P1091" s="1"/>
  <c r="P1055"/>
  <c r="O936"/>
  <c r="P844"/>
  <c r="P843" s="1"/>
  <c r="P800"/>
  <c r="P799" s="1"/>
  <c r="P758"/>
  <c r="P662"/>
  <c r="O460"/>
  <c r="O452"/>
  <c r="G1066"/>
  <c r="G1065" s="1"/>
  <c r="G1064" s="1"/>
  <c r="G1063" s="1"/>
  <c r="G932"/>
  <c r="G931" s="1"/>
  <c r="G930" s="1"/>
  <c r="G929" s="1"/>
  <c r="K844"/>
  <c r="K843" s="1"/>
  <c r="K809"/>
  <c r="K808" s="1"/>
  <c r="G812"/>
  <c r="K777"/>
  <c r="K647"/>
  <c r="G238"/>
  <c r="K234"/>
  <c r="K233" s="1"/>
  <c r="G174"/>
  <c r="L22"/>
  <c r="K22"/>
  <c r="K21" s="1"/>
  <c r="G1380"/>
  <c r="G1379" s="1"/>
  <c r="G1378" s="1"/>
  <c r="G1377" s="1"/>
  <c r="J1345"/>
  <c r="J1340" s="1"/>
  <c r="K1291"/>
  <c r="K1286" s="1"/>
  <c r="J1274"/>
  <c r="J1273" s="1"/>
  <c r="J1272" s="1"/>
  <c r="G1276"/>
  <c r="G1275" s="1"/>
  <c r="G1274" s="1"/>
  <c r="G1273" s="1"/>
  <c r="G1272" s="1"/>
  <c r="J1102"/>
  <c r="J1101" s="1"/>
  <c r="J1067"/>
  <c r="K992"/>
  <c r="K936"/>
  <c r="K898"/>
  <c r="K897" s="1"/>
  <c r="J844"/>
  <c r="G804"/>
  <c r="J800"/>
  <c r="J799" s="1"/>
  <c r="K758"/>
  <c r="G762"/>
  <c r="J758"/>
  <c r="J673"/>
  <c r="J641"/>
  <c r="K460"/>
  <c r="K452"/>
  <c r="G192"/>
  <c r="G170"/>
  <c r="J11"/>
  <c r="J10" s="1"/>
  <c r="J9" s="1"/>
  <c r="G13"/>
  <c r="G12" s="1"/>
  <c r="Z1360"/>
  <c r="V1360"/>
  <c r="R1360"/>
  <c r="N1360"/>
  <c r="AA1360"/>
  <c r="Y1360"/>
  <c r="W1360"/>
  <c r="U1360"/>
  <c r="S1360"/>
  <c r="Q1360"/>
  <c r="O1360"/>
  <c r="M1360"/>
  <c r="K1360"/>
  <c r="AB1360"/>
  <c r="X1360"/>
  <c r="T1360"/>
  <c r="P1360"/>
  <c r="AA1345"/>
  <c r="Y1345"/>
  <c r="Y1340" s="1"/>
  <c r="W1345"/>
  <c r="W1340" s="1"/>
  <c r="U1345"/>
  <c r="U1340" s="1"/>
  <c r="S1345"/>
  <c r="S1340" s="1"/>
  <c r="Q1345"/>
  <c r="Q1340" s="1"/>
  <c r="O1345"/>
  <c r="O1340" s="1"/>
  <c r="M1345"/>
  <c r="M1340" s="1"/>
  <c r="K1345"/>
  <c r="K1340" s="1"/>
  <c r="AB1345"/>
  <c r="X1345"/>
  <c r="X1340" s="1"/>
  <c r="T1345"/>
  <c r="T1340" s="1"/>
  <c r="P1345"/>
  <c r="P1340" s="1"/>
  <c r="L1345"/>
  <c r="L1340" s="1"/>
  <c r="AA1340"/>
  <c r="AB1340"/>
  <c r="AB1327"/>
  <c r="Z1327"/>
  <c r="X1327"/>
  <c r="V1327"/>
  <c r="T1327"/>
  <c r="R1327"/>
  <c r="P1327"/>
  <c r="N1327"/>
  <c r="L1327"/>
  <c r="J1327"/>
  <c r="Y1327"/>
  <c r="U1327"/>
  <c r="Q1327"/>
  <c r="M1327"/>
  <c r="AA1327"/>
  <c r="W1327"/>
  <c r="S1327"/>
  <c r="O1327"/>
  <c r="K1327"/>
  <c r="AB1291"/>
  <c r="AB1286" s="1"/>
  <c r="Z1291"/>
  <c r="Z1286" s="1"/>
  <c r="X1291"/>
  <c r="X1286" s="1"/>
  <c r="V1291"/>
  <c r="V1286" s="1"/>
  <c r="T1291"/>
  <c r="T1286" s="1"/>
  <c r="R1291"/>
  <c r="R1286" s="1"/>
  <c r="P1291"/>
  <c r="P1286" s="1"/>
  <c r="N1291"/>
  <c r="N1286" s="1"/>
  <c r="J1291"/>
  <c r="J1286" s="1"/>
  <c r="AB1273"/>
  <c r="AB1272" s="1"/>
  <c r="Z1273"/>
  <c r="Z1272" s="1"/>
  <c r="X1273"/>
  <c r="X1272" s="1"/>
  <c r="V1273"/>
  <c r="V1272" s="1"/>
  <c r="T1273"/>
  <c r="T1272" s="1"/>
  <c r="R1273"/>
  <c r="R1272" s="1"/>
  <c r="P1273"/>
  <c r="P1272" s="1"/>
  <c r="N1273"/>
  <c r="N1272" s="1"/>
  <c r="AA1274"/>
  <c r="AA1273" s="1"/>
  <c r="AA1272" s="1"/>
  <c r="Y1274"/>
  <c r="Y1273" s="1"/>
  <c r="Y1272" s="1"/>
  <c r="W1274"/>
  <c r="W1273" s="1"/>
  <c r="W1272" s="1"/>
  <c r="U1274"/>
  <c r="U1273" s="1"/>
  <c r="U1272" s="1"/>
  <c r="S1274"/>
  <c r="S1273" s="1"/>
  <c r="S1272" s="1"/>
  <c r="Q1274"/>
  <c r="Q1273" s="1"/>
  <c r="Q1272" s="1"/>
  <c r="O1274"/>
  <c r="O1273" s="1"/>
  <c r="O1272" s="1"/>
  <c r="M1274"/>
  <c r="M1273" s="1"/>
  <c r="M1272" s="1"/>
  <c r="K1274"/>
  <c r="K1273" s="1"/>
  <c r="K1272" s="1"/>
  <c r="AB1101"/>
  <c r="P1101"/>
  <c r="V1101"/>
  <c r="AA1102"/>
  <c r="AA1101" s="1"/>
  <c r="Y1102"/>
  <c r="Y1101" s="1"/>
  <c r="W1102"/>
  <c r="W1101" s="1"/>
  <c r="U1102"/>
  <c r="U1101" s="1"/>
  <c r="S1102"/>
  <c r="S1101" s="1"/>
  <c r="Q1102"/>
  <c r="Q1101" s="1"/>
  <c r="O1102"/>
  <c r="O1101" s="1"/>
  <c r="M1102"/>
  <c r="M1101" s="1"/>
  <c r="K1102"/>
  <c r="K1101" s="1"/>
  <c r="AA1092"/>
  <c r="AA1091" s="1"/>
  <c r="Y1092"/>
  <c r="Y1091" s="1"/>
  <c r="W1092"/>
  <c r="W1091" s="1"/>
  <c r="U1092"/>
  <c r="U1091" s="1"/>
  <c r="S1092"/>
  <c r="S1091" s="1"/>
  <c r="Q1092"/>
  <c r="Q1091" s="1"/>
  <c r="O1092"/>
  <c r="O1091" s="1"/>
  <c r="M1092"/>
  <c r="M1091" s="1"/>
  <c r="K1092"/>
  <c r="K1091" s="1"/>
  <c r="AA1067"/>
  <c r="Y1067"/>
  <c r="W1067"/>
  <c r="U1067"/>
  <c r="S1067"/>
  <c r="Q1067"/>
  <c r="O1067"/>
  <c r="M1067"/>
  <c r="K1067"/>
  <c r="J1055"/>
  <c r="AA1055"/>
  <c r="Y1055"/>
  <c r="W1055"/>
  <c r="U1055"/>
  <c r="S1055"/>
  <c r="Q1055"/>
  <c r="O1055"/>
  <c r="M1055"/>
  <c r="K1055"/>
  <c r="Z1013"/>
  <c r="Z1008" s="1"/>
  <c r="V1013"/>
  <c r="R1013"/>
  <c r="R1008" s="1"/>
  <c r="N1013"/>
  <c r="N1008" s="1"/>
  <c r="J1013"/>
  <c r="J1008" s="1"/>
  <c r="AA1013"/>
  <c r="AA1008" s="1"/>
  <c r="Y1013"/>
  <c r="W1013"/>
  <c r="W1008" s="1"/>
  <c r="U1013"/>
  <c r="U1008" s="1"/>
  <c r="S1013"/>
  <c r="S1008" s="1"/>
  <c r="Q1013"/>
  <c r="Q1008" s="1"/>
  <c r="O1013"/>
  <c r="O1008" s="1"/>
  <c r="M1013"/>
  <c r="M1008" s="1"/>
  <c r="K1013"/>
  <c r="K1008" s="1"/>
  <c r="AB1013"/>
  <c r="AB1008" s="1"/>
  <c r="X1013"/>
  <c r="X1008" s="1"/>
  <c r="T1013"/>
  <c r="T1008" s="1"/>
  <c r="P1013"/>
  <c r="P1008" s="1"/>
  <c r="V1008"/>
  <c r="Y1008"/>
  <c r="AA1001"/>
  <c r="W1001"/>
  <c r="S1001"/>
  <c r="O1001"/>
  <c r="K1001"/>
  <c r="X1001"/>
  <c r="V1001"/>
  <c r="T1001"/>
  <c r="R1001"/>
  <c r="P1001"/>
  <c r="N1001"/>
  <c r="J1001"/>
  <c r="Y1001"/>
  <c r="U1001"/>
  <c r="Q1001"/>
  <c r="M1001"/>
  <c r="J974"/>
  <c r="AA975"/>
  <c r="Y975"/>
  <c r="Y974" s="1"/>
  <c r="W975"/>
  <c r="U975"/>
  <c r="U974" s="1"/>
  <c r="S975"/>
  <c r="Q975"/>
  <c r="Q974" s="1"/>
  <c r="O975"/>
  <c r="M975"/>
  <c r="M974" s="1"/>
  <c r="K975"/>
  <c r="AA943"/>
  <c r="Y943"/>
  <c r="W943"/>
  <c r="U943"/>
  <c r="S943"/>
  <c r="Q943"/>
  <c r="O943"/>
  <c r="M943"/>
  <c r="K943"/>
  <c r="AB943"/>
  <c r="Z943"/>
  <c r="X943"/>
  <c r="V943"/>
  <c r="T943"/>
  <c r="R943"/>
  <c r="P943"/>
  <c r="N943"/>
  <c r="J943"/>
  <c r="AB936"/>
  <c r="Z936"/>
  <c r="X936"/>
  <c r="V936"/>
  <c r="T936"/>
  <c r="R936"/>
  <c r="P936"/>
  <c r="N936"/>
  <c r="J936"/>
  <c r="Z929"/>
  <c r="V929"/>
  <c r="R929"/>
  <c r="N929"/>
  <c r="J929"/>
  <c r="AA929"/>
  <c r="Y929"/>
  <c r="W929"/>
  <c r="U929"/>
  <c r="S929"/>
  <c r="Q929"/>
  <c r="O929"/>
  <c r="M929"/>
  <c r="K929"/>
  <c r="AB929"/>
  <c r="X929"/>
  <c r="T929"/>
  <c r="P929"/>
  <c r="Z909"/>
  <c r="V909"/>
  <c r="R909"/>
  <c r="N909"/>
  <c r="J909"/>
  <c r="AA909"/>
  <c r="Y909"/>
  <c r="W909"/>
  <c r="U909"/>
  <c r="S909"/>
  <c r="Q909"/>
  <c r="O909"/>
  <c r="M909"/>
  <c r="K909"/>
  <c r="AB909"/>
  <c r="X909"/>
  <c r="T909"/>
  <c r="P909"/>
  <c r="I897"/>
  <c r="AA897"/>
  <c r="W897"/>
  <c r="S897"/>
  <c r="O897"/>
  <c r="AB898"/>
  <c r="AB897" s="1"/>
  <c r="Z898"/>
  <c r="Z897" s="1"/>
  <c r="X898"/>
  <c r="X897" s="1"/>
  <c r="V898"/>
  <c r="V897" s="1"/>
  <c r="T898"/>
  <c r="T897" s="1"/>
  <c r="R898"/>
  <c r="R897" s="1"/>
  <c r="P898"/>
  <c r="P897" s="1"/>
  <c r="N898"/>
  <c r="N897" s="1"/>
  <c r="L898"/>
  <c r="L897" s="1"/>
  <c r="J898"/>
  <c r="J897" s="1"/>
  <c r="AA890"/>
  <c r="Y890"/>
  <c r="W890"/>
  <c r="U890"/>
  <c r="S890"/>
  <c r="Q890"/>
  <c r="O890"/>
  <c r="M890"/>
  <c r="K890"/>
  <c r="I890"/>
  <c r="AB890"/>
  <c r="Z890"/>
  <c r="X890"/>
  <c r="V890"/>
  <c r="T890"/>
  <c r="R890"/>
  <c r="P890"/>
  <c r="N890"/>
  <c r="L890"/>
  <c r="J890"/>
  <c r="Z882"/>
  <c r="V882"/>
  <c r="R882"/>
  <c r="N882"/>
  <c r="J882"/>
  <c r="AB882"/>
  <c r="AA882"/>
  <c r="Y882"/>
  <c r="W882"/>
  <c r="U882"/>
  <c r="S882"/>
  <c r="Q882"/>
  <c r="O882"/>
  <c r="M882"/>
  <c r="K882"/>
  <c r="I882"/>
  <c r="X882"/>
  <c r="T882"/>
  <c r="P882"/>
  <c r="AB869"/>
  <c r="Z869"/>
  <c r="X869"/>
  <c r="V869"/>
  <c r="T869"/>
  <c r="R869"/>
  <c r="P869"/>
  <c r="N869"/>
  <c r="J869"/>
  <c r="AA869"/>
  <c r="Y869"/>
  <c r="W869"/>
  <c r="U869"/>
  <c r="S869"/>
  <c r="Q869"/>
  <c r="O869"/>
  <c r="M869"/>
  <c r="K869"/>
  <c r="Z862"/>
  <c r="X862"/>
  <c r="V862"/>
  <c r="T862"/>
  <c r="R862"/>
  <c r="P862"/>
  <c r="N862"/>
  <c r="L862"/>
  <c r="J862"/>
  <c r="AA862"/>
  <c r="Y862"/>
  <c r="W862"/>
  <c r="U862"/>
  <c r="S862"/>
  <c r="Q862"/>
  <c r="O862"/>
  <c r="M862"/>
  <c r="K862"/>
  <c r="AB852"/>
  <c r="Z852"/>
  <c r="X852"/>
  <c r="V852"/>
  <c r="T852"/>
  <c r="R852"/>
  <c r="P852"/>
  <c r="N852"/>
  <c r="J852"/>
  <c r="AA852"/>
  <c r="Y852"/>
  <c r="W852"/>
  <c r="U852"/>
  <c r="S852"/>
  <c r="Q852"/>
  <c r="O852"/>
  <c r="M852"/>
  <c r="K852"/>
  <c r="AA843"/>
  <c r="Y843"/>
  <c r="W843"/>
  <c r="U843"/>
  <c r="S843"/>
  <c r="Q843"/>
  <c r="O843"/>
  <c r="M843"/>
  <c r="AB843"/>
  <c r="Z843"/>
  <c r="X843"/>
  <c r="V843"/>
  <c r="T843"/>
  <c r="R843"/>
  <c r="N843"/>
  <c r="J843"/>
  <c r="AB836"/>
  <c r="Z836"/>
  <c r="X836"/>
  <c r="V836"/>
  <c r="T836"/>
  <c r="R836"/>
  <c r="P836"/>
  <c r="N836"/>
  <c r="J836"/>
  <c r="AA836"/>
  <c r="Y836"/>
  <c r="W836"/>
  <c r="U836"/>
  <c r="S836"/>
  <c r="Q836"/>
  <c r="O836"/>
  <c r="M836"/>
  <c r="K836"/>
  <c r="AB823"/>
  <c r="AA823"/>
  <c r="Y823"/>
  <c r="W823"/>
  <c r="U823"/>
  <c r="S823"/>
  <c r="Q823"/>
  <c r="O823"/>
  <c r="M823"/>
  <c r="K823"/>
  <c r="X823"/>
  <c r="T823"/>
  <c r="P823"/>
  <c r="Z823"/>
  <c r="V823"/>
  <c r="R823"/>
  <c r="N823"/>
  <c r="J823"/>
  <c r="AA808"/>
  <c r="W808"/>
  <c r="S808"/>
  <c r="O808"/>
  <c r="AB808"/>
  <c r="Z808"/>
  <c r="X808"/>
  <c r="V808"/>
  <c r="T808"/>
  <c r="R808"/>
  <c r="P808"/>
  <c r="N808"/>
  <c r="J808"/>
  <c r="AB799"/>
  <c r="X799"/>
  <c r="T799"/>
  <c r="N799"/>
  <c r="AA800"/>
  <c r="AA799" s="1"/>
  <c r="Y800"/>
  <c r="Y799" s="1"/>
  <c r="W800"/>
  <c r="W799" s="1"/>
  <c r="U800"/>
  <c r="U799" s="1"/>
  <c r="S800"/>
  <c r="S799" s="1"/>
  <c r="Q800"/>
  <c r="Q799" s="1"/>
  <c r="O800"/>
  <c r="O799" s="1"/>
  <c r="M800"/>
  <c r="M799" s="1"/>
  <c r="K800"/>
  <c r="K799" s="1"/>
  <c r="AA788"/>
  <c r="Y788"/>
  <c r="W788"/>
  <c r="U788"/>
  <c r="S788"/>
  <c r="Q788"/>
  <c r="O788"/>
  <c r="M788"/>
  <c r="K788"/>
  <c r="AB788"/>
  <c r="Z788"/>
  <c r="X788"/>
  <c r="V788"/>
  <c r="T788"/>
  <c r="R788"/>
  <c r="P788"/>
  <c r="N788"/>
  <c r="J788"/>
  <c r="AB777"/>
  <c r="Z777"/>
  <c r="X777"/>
  <c r="V777"/>
  <c r="T777"/>
  <c r="R777"/>
  <c r="P777"/>
  <c r="N777"/>
  <c r="J777"/>
  <c r="AA752"/>
  <c r="AA751" s="1"/>
  <c r="Y752"/>
  <c r="W752"/>
  <c r="W751" s="1"/>
  <c r="U752"/>
  <c r="S752"/>
  <c r="S751" s="1"/>
  <c r="Q752"/>
  <c r="O752"/>
  <c r="O751" s="1"/>
  <c r="M752"/>
  <c r="K752"/>
  <c r="AB735"/>
  <c r="Z735"/>
  <c r="X735"/>
  <c r="V735"/>
  <c r="T735"/>
  <c r="R735"/>
  <c r="P735"/>
  <c r="N735"/>
  <c r="J735"/>
  <c r="Y735"/>
  <c r="U735"/>
  <c r="Q735"/>
  <c r="M735"/>
  <c r="AA735"/>
  <c r="W735"/>
  <c r="S735"/>
  <c r="O735"/>
  <c r="K735"/>
  <c r="AA674"/>
  <c r="AA673" s="1"/>
  <c r="Y674"/>
  <c r="Y673" s="1"/>
  <c r="W674"/>
  <c r="W673" s="1"/>
  <c r="U674"/>
  <c r="U673" s="1"/>
  <c r="S674"/>
  <c r="S673" s="1"/>
  <c r="Q674"/>
  <c r="Q673" s="1"/>
  <c r="O674"/>
  <c r="O673" s="1"/>
  <c r="M674"/>
  <c r="M673" s="1"/>
  <c r="K674"/>
  <c r="K673" s="1"/>
  <c r="AB647"/>
  <c r="AB640" s="1"/>
  <c r="Z647"/>
  <c r="Z640" s="1"/>
  <c r="X647"/>
  <c r="X640" s="1"/>
  <c r="X639" s="1"/>
  <c r="V647"/>
  <c r="V640" s="1"/>
  <c r="V639" s="1"/>
  <c r="T647"/>
  <c r="T640" s="1"/>
  <c r="R647"/>
  <c r="R640" s="1"/>
  <c r="P647"/>
  <c r="P640" s="1"/>
  <c r="N647"/>
  <c r="N640" s="1"/>
  <c r="N639" s="1"/>
  <c r="J647"/>
  <c r="J640" s="1"/>
  <c r="J639" s="1"/>
  <c r="AA641"/>
  <c r="AA640" s="1"/>
  <c r="AA639" s="1"/>
  <c r="Y641"/>
  <c r="Y640" s="1"/>
  <c r="Y639" s="1"/>
  <c r="W641"/>
  <c r="W640" s="1"/>
  <c r="W639" s="1"/>
  <c r="U641"/>
  <c r="U640" s="1"/>
  <c r="U639" s="1"/>
  <c r="S641"/>
  <c r="S640" s="1"/>
  <c r="S639" s="1"/>
  <c r="Q641"/>
  <c r="Q640" s="1"/>
  <c r="Q639" s="1"/>
  <c r="O641"/>
  <c r="O640" s="1"/>
  <c r="O639" s="1"/>
  <c r="M641"/>
  <c r="M640" s="1"/>
  <c r="M639" s="1"/>
  <c r="K641"/>
  <c r="AB618"/>
  <c r="AB516" s="1"/>
  <c r="X618"/>
  <c r="X516" s="1"/>
  <c r="T618"/>
  <c r="T516" s="1"/>
  <c r="P618"/>
  <c r="L618"/>
  <c r="Z618"/>
  <c r="Z516" s="1"/>
  <c r="V618"/>
  <c r="V516" s="1"/>
  <c r="R618"/>
  <c r="R516" s="1"/>
  <c r="N618"/>
  <c r="N516" s="1"/>
  <c r="J618"/>
  <c r="AA618"/>
  <c r="Y618"/>
  <c r="W618"/>
  <c r="U618"/>
  <c r="S618"/>
  <c r="Q618"/>
  <c r="O618"/>
  <c r="M618"/>
  <c r="K618"/>
  <c r="Z460"/>
  <c r="V460"/>
  <c r="R460"/>
  <c r="N460"/>
  <c r="J460"/>
  <c r="AB460"/>
  <c r="X460"/>
  <c r="T460"/>
  <c r="P460"/>
  <c r="L460"/>
  <c r="Z452"/>
  <c r="V452"/>
  <c r="R452"/>
  <c r="N452"/>
  <c r="J452"/>
  <c r="AB452"/>
  <c r="X452"/>
  <c r="T452"/>
  <c r="P452"/>
  <c r="AA429"/>
  <c r="W429"/>
  <c r="S429"/>
  <c r="O429"/>
  <c r="K429"/>
  <c r="AB429"/>
  <c r="Z429"/>
  <c r="X429"/>
  <c r="X422" s="1"/>
  <c r="V429"/>
  <c r="T429"/>
  <c r="R429"/>
  <c r="P429"/>
  <c r="N429"/>
  <c r="J429"/>
  <c r="AB297"/>
  <c r="AB296" s="1"/>
  <c r="Z297"/>
  <c r="Z296" s="1"/>
  <c r="X297"/>
  <c r="X296" s="1"/>
  <c r="V297"/>
  <c r="V296" s="1"/>
  <c r="T297"/>
  <c r="T296" s="1"/>
  <c r="R297"/>
  <c r="P297"/>
  <c r="N297"/>
  <c r="N296" s="1"/>
  <c r="J297"/>
  <c r="AA297"/>
  <c r="AA296" s="1"/>
  <c r="Y297"/>
  <c r="W297"/>
  <c r="U297"/>
  <c r="S297"/>
  <c r="S296" s="1"/>
  <c r="Q297"/>
  <c r="O297"/>
  <c r="M297"/>
  <c r="K297"/>
  <c r="AA264"/>
  <c r="S264"/>
  <c r="P189"/>
  <c r="Z189"/>
  <c r="V189"/>
  <c r="R189"/>
  <c r="N189"/>
  <c r="AA190"/>
  <c r="AA189" s="1"/>
  <c r="Y190"/>
  <c r="Y189" s="1"/>
  <c r="W190"/>
  <c r="W189" s="1"/>
  <c r="U190"/>
  <c r="U189" s="1"/>
  <c r="S190"/>
  <c r="S189" s="1"/>
  <c r="Q190"/>
  <c r="Q189" s="1"/>
  <c r="O190"/>
  <c r="O189" s="1"/>
  <c r="M190"/>
  <c r="M189" s="1"/>
  <c r="K190"/>
  <c r="K189" s="1"/>
  <c r="AA106"/>
  <c r="W106"/>
  <c r="S106"/>
  <c r="O106"/>
  <c r="K106"/>
  <c r="AB106"/>
  <c r="Z106"/>
  <c r="Z100" s="1"/>
  <c r="X106"/>
  <c r="V106"/>
  <c r="T106"/>
  <c r="R106"/>
  <c r="R100" s="1"/>
  <c r="P106"/>
  <c r="J106"/>
  <c r="Y106"/>
  <c r="U106"/>
  <c r="Q106"/>
  <c r="M106"/>
  <c r="Y75"/>
  <c r="Y74" s="1"/>
  <c r="U75"/>
  <c r="U74" s="1"/>
  <c r="Q75"/>
  <c r="Q74" s="1"/>
  <c r="M75"/>
  <c r="M74" s="1"/>
  <c r="AB75"/>
  <c r="AB74" s="1"/>
  <c r="X75"/>
  <c r="X74" s="1"/>
  <c r="T75"/>
  <c r="T74" s="1"/>
  <c r="P75"/>
  <c r="P74" s="1"/>
  <c r="J75"/>
  <c r="J74" s="1"/>
  <c r="Y61"/>
  <c r="U61"/>
  <c r="Q61"/>
  <c r="M61"/>
  <c r="X35"/>
  <c r="AB21"/>
  <c r="Z21"/>
  <c r="X21"/>
  <c r="V21"/>
  <c r="T21"/>
  <c r="R21"/>
  <c r="J21"/>
  <c r="O21"/>
  <c r="AA11"/>
  <c r="AA10" s="1"/>
  <c r="AA9" s="1"/>
  <c r="Y11"/>
  <c r="Y10" s="1"/>
  <c r="Y9" s="1"/>
  <c r="W11"/>
  <c r="W10" s="1"/>
  <c r="W9" s="1"/>
  <c r="U11"/>
  <c r="U10" s="1"/>
  <c r="U9" s="1"/>
  <c r="S11"/>
  <c r="S10" s="1"/>
  <c r="S9" s="1"/>
  <c r="Q11"/>
  <c r="Q10" s="1"/>
  <c r="Q9" s="1"/>
  <c r="O11"/>
  <c r="O10" s="1"/>
  <c r="O9" s="1"/>
  <c r="M11"/>
  <c r="M10" s="1"/>
  <c r="M9" s="1"/>
  <c r="K11"/>
  <c r="K10" s="1"/>
  <c r="K9" s="1"/>
  <c r="I1327"/>
  <c r="I852"/>
  <c r="I869"/>
  <c r="I909"/>
  <c r="I1001"/>
  <c r="I1008"/>
  <c r="I1055"/>
  <c r="I1067"/>
  <c r="I394"/>
  <c r="I389" s="1"/>
  <c r="I452"/>
  <c r="H1345"/>
  <c r="H1340" s="1"/>
  <c r="G1345"/>
  <c r="G1340" s="1"/>
  <c r="H1327"/>
  <c r="G1327"/>
  <c r="H1291"/>
  <c r="H1286" s="1"/>
  <c r="G1291"/>
  <c r="H1273"/>
  <c r="H1272" s="1"/>
  <c r="H1101"/>
  <c r="H975"/>
  <c r="H981"/>
  <c r="H1092"/>
  <c r="H1091" s="1"/>
  <c r="G1102"/>
  <c r="G1101" s="1"/>
  <c r="G1092"/>
  <c r="G1091" s="1"/>
  <c r="H1067"/>
  <c r="G1067"/>
  <c r="H1055"/>
  <c r="G1055"/>
  <c r="H992"/>
  <c r="H1013"/>
  <c r="H1008" s="1"/>
  <c r="G1013"/>
  <c r="G1008" s="1"/>
  <c r="H1001"/>
  <c r="G1001"/>
  <c r="G992"/>
  <c r="G981"/>
  <c r="G975"/>
  <c r="H943"/>
  <c r="G943"/>
  <c r="H936"/>
  <c r="G936"/>
  <c r="H929"/>
  <c r="H909"/>
  <c r="G909"/>
  <c r="H904"/>
  <c r="H903" s="1"/>
  <c r="G904"/>
  <c r="G903" s="1"/>
  <c r="H901"/>
  <c r="G901"/>
  <c r="H899"/>
  <c r="H898" s="1"/>
  <c r="G899"/>
  <c r="H895"/>
  <c r="H894" s="1"/>
  <c r="G895"/>
  <c r="G894" s="1"/>
  <c r="H892"/>
  <c r="H891" s="1"/>
  <c r="G892"/>
  <c r="G891" s="1"/>
  <c r="H888"/>
  <c r="H887" s="1"/>
  <c r="G888"/>
  <c r="G887" s="1"/>
  <c r="H884"/>
  <c r="H883" s="1"/>
  <c r="G884"/>
  <c r="G883" s="1"/>
  <c r="H880"/>
  <c r="G880"/>
  <c r="G879" s="1"/>
  <c r="G878" s="1"/>
  <c r="H879"/>
  <c r="H878" s="1"/>
  <c r="H876"/>
  <c r="H875" s="1"/>
  <c r="G876"/>
  <c r="G875" s="1"/>
  <c r="H871"/>
  <c r="H870" s="1"/>
  <c r="G871"/>
  <c r="G870" s="1"/>
  <c r="H867"/>
  <c r="H866" s="1"/>
  <c r="G867"/>
  <c r="G866" s="1"/>
  <c r="H864"/>
  <c r="H863" s="1"/>
  <c r="G864"/>
  <c r="G863" s="1"/>
  <c r="H857"/>
  <c r="H856" s="1"/>
  <c r="G857"/>
  <c r="G856" s="1"/>
  <c r="H854"/>
  <c r="H853" s="1"/>
  <c r="G854"/>
  <c r="G853" s="1"/>
  <c r="H850"/>
  <c r="H849" s="1"/>
  <c r="G850"/>
  <c r="G849" s="1"/>
  <c r="H847"/>
  <c r="G847"/>
  <c r="H845"/>
  <c r="G845"/>
  <c r="H841"/>
  <c r="H840" s="1"/>
  <c r="G841"/>
  <c r="G840" s="1"/>
  <c r="H838"/>
  <c r="H837" s="1"/>
  <c r="G838"/>
  <c r="G837" s="1"/>
  <c r="H834"/>
  <c r="H833" s="1"/>
  <c r="H832" s="1"/>
  <c r="G834"/>
  <c r="G833" s="1"/>
  <c r="G832" s="1"/>
  <c r="H830"/>
  <c r="H829" s="1"/>
  <c r="G830"/>
  <c r="G829" s="1"/>
  <c r="H827"/>
  <c r="G827"/>
  <c r="H825"/>
  <c r="H824" s="1"/>
  <c r="G825"/>
  <c r="G824" s="1"/>
  <c r="H821"/>
  <c r="H820" s="1"/>
  <c r="G821"/>
  <c r="G820" s="1"/>
  <c r="H816"/>
  <c r="H815" s="1"/>
  <c r="G816"/>
  <c r="G815" s="1"/>
  <c r="H813"/>
  <c r="G813"/>
  <c r="H810"/>
  <c r="G810"/>
  <c r="H806"/>
  <c r="H805" s="1"/>
  <c r="G806"/>
  <c r="G805" s="1"/>
  <c r="H803"/>
  <c r="G803"/>
  <c r="H801"/>
  <c r="H800" s="1"/>
  <c r="G801"/>
  <c r="H797"/>
  <c r="H796" s="1"/>
  <c r="H795" s="1"/>
  <c r="G797"/>
  <c r="G796" s="1"/>
  <c r="G795" s="1"/>
  <c r="H793"/>
  <c r="H792" s="1"/>
  <c r="G793"/>
  <c r="G792" s="1"/>
  <c r="H790"/>
  <c r="H789" s="1"/>
  <c r="G790"/>
  <c r="G789" s="1"/>
  <c r="H786"/>
  <c r="H785" s="1"/>
  <c r="H784" s="1"/>
  <c r="G786"/>
  <c r="G785" s="1"/>
  <c r="G784" s="1"/>
  <c r="H782"/>
  <c r="G782"/>
  <c r="H780"/>
  <c r="G780"/>
  <c r="H778"/>
  <c r="G778"/>
  <c r="H775"/>
  <c r="H774" s="1"/>
  <c r="G775"/>
  <c r="G774" s="1"/>
  <c r="H772"/>
  <c r="G772"/>
  <c r="H761"/>
  <c r="G761"/>
  <c r="H759"/>
  <c r="G759"/>
  <c r="H756"/>
  <c r="H753"/>
  <c r="G753"/>
  <c r="H749"/>
  <c r="H748" s="1"/>
  <c r="H747" s="1"/>
  <c r="G749"/>
  <c r="G748" s="1"/>
  <c r="G747" s="1"/>
  <c r="H742"/>
  <c r="H741" s="1"/>
  <c r="G742"/>
  <c r="G741" s="1"/>
  <c r="H739"/>
  <c r="G739"/>
  <c r="H737"/>
  <c r="H736" s="1"/>
  <c r="G737"/>
  <c r="G736" s="1"/>
  <c r="H731"/>
  <c r="H730" s="1"/>
  <c r="H729" s="1"/>
  <c r="G731"/>
  <c r="G730" s="1"/>
  <c r="G729" s="1"/>
  <c r="H727"/>
  <c r="H726" s="1"/>
  <c r="H725" s="1"/>
  <c r="G727"/>
  <c r="G726" s="1"/>
  <c r="G725" s="1"/>
  <c r="H723"/>
  <c r="H722" s="1"/>
  <c r="H721" s="1"/>
  <c r="G723"/>
  <c r="G722" s="1"/>
  <c r="G721" s="1"/>
  <c r="H715"/>
  <c r="H714" s="1"/>
  <c r="H713" s="1"/>
  <c r="G715"/>
  <c r="G714" s="1"/>
  <c r="G713" s="1"/>
  <c r="H708"/>
  <c r="H707" s="1"/>
  <c r="H706" s="1"/>
  <c r="G708"/>
  <c r="G707" s="1"/>
  <c r="G706" s="1"/>
  <c r="H701"/>
  <c r="H700" s="1"/>
  <c r="H699" s="1"/>
  <c r="G701"/>
  <c r="G700" s="1"/>
  <c r="G699" s="1"/>
  <c r="H697"/>
  <c r="H696" s="1"/>
  <c r="H695" s="1"/>
  <c r="G697"/>
  <c r="G696" s="1"/>
  <c r="G695" s="1"/>
  <c r="H691"/>
  <c r="H690" s="1"/>
  <c r="H689" s="1"/>
  <c r="G691"/>
  <c r="G690" s="1"/>
  <c r="G689" s="1"/>
  <c r="H687"/>
  <c r="H686" s="1"/>
  <c r="H685" s="1"/>
  <c r="G687"/>
  <c r="G686" s="1"/>
  <c r="G685" s="1"/>
  <c r="H681"/>
  <c r="H680" s="1"/>
  <c r="G681"/>
  <c r="G680" s="1"/>
  <c r="H678"/>
  <c r="G678"/>
  <c r="H675"/>
  <c r="H674" s="1"/>
  <c r="H673" s="1"/>
  <c r="G675"/>
  <c r="G674" s="1"/>
  <c r="H669"/>
  <c r="H668" s="1"/>
  <c r="H667" s="1"/>
  <c r="G669"/>
  <c r="G668" s="1"/>
  <c r="G667" s="1"/>
  <c r="H665"/>
  <c r="H662" s="1"/>
  <c r="G665"/>
  <c r="G662" s="1"/>
  <c r="H660"/>
  <c r="H650"/>
  <c r="G650"/>
  <c r="H648"/>
  <c r="G648"/>
  <c r="H642"/>
  <c r="H645"/>
  <c r="G645"/>
  <c r="G642"/>
  <c r="H636"/>
  <c r="H635" s="1"/>
  <c r="H634" s="1"/>
  <c r="G636"/>
  <c r="G635" s="1"/>
  <c r="G634" s="1"/>
  <c r="H631"/>
  <c r="H630" s="1"/>
  <c r="H629" s="1"/>
  <c r="G631"/>
  <c r="G630" s="1"/>
  <c r="G629" s="1"/>
  <c r="H627"/>
  <c r="H626" s="1"/>
  <c r="H625" s="1"/>
  <c r="G627"/>
  <c r="G626" s="1"/>
  <c r="G625" s="1"/>
  <c r="H623"/>
  <c r="H622" s="1"/>
  <c r="G623"/>
  <c r="G622" s="1"/>
  <c r="H620"/>
  <c r="H619" s="1"/>
  <c r="G620"/>
  <c r="G619" s="1"/>
  <c r="H503"/>
  <c r="H502" s="1"/>
  <c r="H501" s="1"/>
  <c r="G503"/>
  <c r="G502" s="1"/>
  <c r="G501" s="1"/>
  <c r="H465"/>
  <c r="H464" s="1"/>
  <c r="G465"/>
  <c r="G464" s="1"/>
  <c r="H462"/>
  <c r="H461" s="1"/>
  <c r="G462"/>
  <c r="G461" s="1"/>
  <c r="H458"/>
  <c r="H457" s="1"/>
  <c r="G458"/>
  <c r="G457" s="1"/>
  <c r="H454"/>
  <c r="H453" s="1"/>
  <c r="G454"/>
  <c r="G453" s="1"/>
  <c r="H450"/>
  <c r="H449" s="1"/>
  <c r="H448" s="1"/>
  <c r="G450"/>
  <c r="G449" s="1"/>
  <c r="G448" s="1"/>
  <c r="H446"/>
  <c r="H445" s="1"/>
  <c r="H444" s="1"/>
  <c r="G446"/>
  <c r="G445" s="1"/>
  <c r="G444" s="1"/>
  <c r="H442"/>
  <c r="H441" s="1"/>
  <c r="H440" s="1"/>
  <c r="G442"/>
  <c r="G441" s="1"/>
  <c r="G440" s="1"/>
  <c r="H438"/>
  <c r="H437" s="1"/>
  <c r="H436" s="1"/>
  <c r="G438"/>
  <c r="G437" s="1"/>
  <c r="G436" s="1"/>
  <c r="H434"/>
  <c r="H433" s="1"/>
  <c r="G434"/>
  <c r="G433" s="1"/>
  <c r="H431"/>
  <c r="H430" s="1"/>
  <c r="G431"/>
  <c r="G430" s="1"/>
  <c r="H420"/>
  <c r="H419" s="1"/>
  <c r="H418" s="1"/>
  <c r="G420"/>
  <c r="G419" s="1"/>
  <c r="G418" s="1"/>
  <c r="H399"/>
  <c r="H398" s="1"/>
  <c r="G399"/>
  <c r="G398" s="1"/>
  <c r="H396"/>
  <c r="H395" s="1"/>
  <c r="G396"/>
  <c r="G395" s="1"/>
  <c r="H383"/>
  <c r="H382" s="1"/>
  <c r="H381" s="1"/>
  <c r="G383"/>
  <c r="G382" s="1"/>
  <c r="G381" s="1"/>
  <c r="H377"/>
  <c r="H376" s="1"/>
  <c r="H375" s="1"/>
  <c r="G377"/>
  <c r="G376" s="1"/>
  <c r="G375" s="1"/>
  <c r="H373"/>
  <c r="H372" s="1"/>
  <c r="H371" s="1"/>
  <c r="G373"/>
  <c r="G372" s="1"/>
  <c r="G371" s="1"/>
  <c r="H369"/>
  <c r="H368" s="1"/>
  <c r="H367" s="1"/>
  <c r="H354" s="1"/>
  <c r="G369"/>
  <c r="H352"/>
  <c r="H351" s="1"/>
  <c r="H350" s="1"/>
  <c r="G352"/>
  <c r="G351" s="1"/>
  <c r="G350" s="1"/>
  <c r="H348"/>
  <c r="H347" s="1"/>
  <c r="H346" s="1"/>
  <c r="G348"/>
  <c r="G347" s="1"/>
  <c r="G346" s="1"/>
  <c r="H343"/>
  <c r="H342" s="1"/>
  <c r="H341" s="1"/>
  <c r="G343"/>
  <c r="G342" s="1"/>
  <c r="G341" s="1"/>
  <c r="H339"/>
  <c r="H338" s="1"/>
  <c r="H337" s="1"/>
  <c r="G339"/>
  <c r="G338" s="1"/>
  <c r="G337" s="1"/>
  <c r="H334"/>
  <c r="H333" s="1"/>
  <c r="H332" s="1"/>
  <c r="H315" s="1"/>
  <c r="G334"/>
  <c r="G333" s="1"/>
  <c r="G332" s="1"/>
  <c r="H309"/>
  <c r="H308" s="1"/>
  <c r="H307" s="1"/>
  <c r="H306" s="1"/>
  <c r="G309"/>
  <c r="G308" s="1"/>
  <c r="G307" s="1"/>
  <c r="G306" s="1"/>
  <c r="H304"/>
  <c r="H303" s="1"/>
  <c r="H302" s="1"/>
  <c r="G304"/>
  <c r="G303" s="1"/>
  <c r="G302" s="1"/>
  <c r="H300"/>
  <c r="H299" s="1"/>
  <c r="H298" s="1"/>
  <c r="G300"/>
  <c r="G299" s="1"/>
  <c r="G298" s="1"/>
  <c r="H288"/>
  <c r="H287" s="1"/>
  <c r="G288"/>
  <c r="G287" s="1"/>
  <c r="H283"/>
  <c r="H282" s="1"/>
  <c r="H281" s="1"/>
  <c r="G283"/>
  <c r="G282" s="1"/>
  <c r="G281" s="1"/>
  <c r="H278"/>
  <c r="H277" s="1"/>
  <c r="H276" s="1"/>
  <c r="H265" s="1"/>
  <c r="G278"/>
  <c r="G277" s="1"/>
  <c r="G276" s="1"/>
  <c r="H245"/>
  <c r="H244" s="1"/>
  <c r="H243" s="1"/>
  <c r="G245"/>
  <c r="G244" s="1"/>
  <c r="G243" s="1"/>
  <c r="H241"/>
  <c r="H240" s="1"/>
  <c r="H239" s="1"/>
  <c r="G241"/>
  <c r="G240" s="1"/>
  <c r="G239" s="1"/>
  <c r="H237"/>
  <c r="G237"/>
  <c r="H235"/>
  <c r="G235"/>
  <c r="H231"/>
  <c r="H230" s="1"/>
  <c r="H229" s="1"/>
  <c r="G231"/>
  <c r="G230" s="1"/>
  <c r="G229" s="1"/>
  <c r="H223"/>
  <c r="H222" s="1"/>
  <c r="H221" s="1"/>
  <c r="G223"/>
  <c r="G222" s="1"/>
  <c r="G221" s="1"/>
  <c r="H205"/>
  <c r="H204" s="1"/>
  <c r="G205"/>
  <c r="G204" s="1"/>
  <c r="H199"/>
  <c r="H198" s="1"/>
  <c r="G199"/>
  <c r="G198" s="1"/>
  <c r="H194"/>
  <c r="G194"/>
  <c r="H191"/>
  <c r="G191"/>
  <c r="H187"/>
  <c r="H186" s="1"/>
  <c r="H185" s="1"/>
  <c r="G187"/>
  <c r="G186" s="1"/>
  <c r="G185" s="1"/>
  <c r="H183"/>
  <c r="G183"/>
  <c r="H177"/>
  <c r="G177"/>
  <c r="H173"/>
  <c r="H172" s="1"/>
  <c r="H171" s="1"/>
  <c r="G173"/>
  <c r="G172" s="1"/>
  <c r="G171" s="1"/>
  <c r="H169"/>
  <c r="H168" s="1"/>
  <c r="H167" s="1"/>
  <c r="G169"/>
  <c r="G168" s="1"/>
  <c r="G167" s="1"/>
  <c r="H162"/>
  <c r="H161" s="1"/>
  <c r="H160" s="1"/>
  <c r="G162"/>
  <c r="G161" s="1"/>
  <c r="G160" s="1"/>
  <c r="H158"/>
  <c r="H157" s="1"/>
  <c r="H156" s="1"/>
  <c r="G158"/>
  <c r="G157" s="1"/>
  <c r="G156" s="1"/>
  <c r="H133"/>
  <c r="H132" s="1"/>
  <c r="H131" s="1"/>
  <c r="G133"/>
  <c r="G132" s="1"/>
  <c r="G131" s="1"/>
  <c r="H125"/>
  <c r="H124" s="1"/>
  <c r="H123" s="1"/>
  <c r="G125"/>
  <c r="G124" s="1"/>
  <c r="G123" s="1"/>
  <c r="H121"/>
  <c r="H120" s="1"/>
  <c r="G121"/>
  <c r="G120" s="1"/>
  <c r="H114"/>
  <c r="H113" s="1"/>
  <c r="G114"/>
  <c r="G113" s="1"/>
  <c r="H111"/>
  <c r="G111"/>
  <c r="H108"/>
  <c r="G108"/>
  <c r="H97"/>
  <c r="H93" s="1"/>
  <c r="G98"/>
  <c r="G97" s="1"/>
  <c r="H89"/>
  <c r="H88" s="1"/>
  <c r="G89"/>
  <c r="G88" s="1"/>
  <c r="H84"/>
  <c r="G84"/>
  <c r="H64"/>
  <c r="H62"/>
  <c r="G62"/>
  <c r="H51"/>
  <c r="H50" s="1"/>
  <c r="H46"/>
  <c r="G46"/>
  <c r="H44"/>
  <c r="H36" s="1"/>
  <c r="G44"/>
  <c r="H32"/>
  <c r="H31" s="1"/>
  <c r="G32"/>
  <c r="G31" s="1"/>
  <c r="H28"/>
  <c r="G28"/>
  <c r="H17"/>
  <c r="T639" l="1"/>
  <c r="AB639"/>
  <c r="P751"/>
  <c r="T751"/>
  <c r="X751"/>
  <c r="O974"/>
  <c r="S974"/>
  <c r="S950" s="1"/>
  <c r="W974"/>
  <c r="AA974"/>
  <c r="AA950" s="1"/>
  <c r="G1024"/>
  <c r="J389"/>
  <c r="L731"/>
  <c r="L730" s="1"/>
  <c r="L729" s="1"/>
  <c r="L1291"/>
  <c r="L1093"/>
  <c r="L467"/>
  <c r="L615"/>
  <c r="L614" s="1"/>
  <c r="L613" s="1"/>
  <c r="I1202"/>
  <c r="L1228"/>
  <c r="L1188"/>
  <c r="L1187" s="1"/>
  <c r="L1186" s="1"/>
  <c r="L424"/>
  <c r="L423" s="1"/>
  <c r="L251"/>
  <c r="L5"/>
  <c r="I1123"/>
  <c r="Q950"/>
  <c r="Y950"/>
  <c r="G1237"/>
  <c r="G424"/>
  <c r="G423" s="1"/>
  <c r="L1057"/>
  <c r="L1056" s="1"/>
  <c r="L1055" s="1"/>
  <c r="G1212"/>
  <c r="J1024"/>
  <c r="Q35"/>
  <c r="Y35"/>
  <c r="X100"/>
  <c r="R422"/>
  <c r="K751"/>
  <c r="Y1146"/>
  <c r="Y1123" s="1"/>
  <c r="K1202"/>
  <c r="Q1202"/>
  <c r="Y1202"/>
  <c r="G1203"/>
  <c r="L1148"/>
  <c r="R1050"/>
  <c r="T1050"/>
  <c r="L943"/>
  <c r="L936"/>
  <c r="L929"/>
  <c r="L852"/>
  <c r="L836"/>
  <c r="T950"/>
  <c r="P974"/>
  <c r="P950" s="1"/>
  <c r="X974"/>
  <c r="X950" s="1"/>
  <c r="T35"/>
  <c r="AB35"/>
  <c r="Z35"/>
  <c r="G250"/>
  <c r="G249" s="1"/>
  <c r="G248" s="1"/>
  <c r="G247" s="1"/>
  <c r="L37"/>
  <c r="L36" s="1"/>
  <c r="G1229"/>
  <c r="G1228" s="1"/>
  <c r="L93"/>
  <c r="Z751"/>
  <c r="H1123"/>
  <c r="Z422"/>
  <c r="P639"/>
  <c r="Q20"/>
  <c r="Y20"/>
  <c r="Q100"/>
  <c r="Y100"/>
  <c r="Q751"/>
  <c r="Y751"/>
  <c r="R751"/>
  <c r="V751"/>
  <c r="K974"/>
  <c r="K950" s="1"/>
  <c r="Q1050"/>
  <c r="G512"/>
  <c r="G511" s="1"/>
  <c r="L595"/>
  <c r="L594" s="1"/>
  <c r="L593" s="1"/>
  <c r="L560"/>
  <c r="L559" s="1"/>
  <c r="L558" s="1"/>
  <c r="X1123"/>
  <c r="N1123"/>
  <c r="U1202"/>
  <c r="J1203"/>
  <c r="L600"/>
  <c r="G268"/>
  <c r="G267" s="1"/>
  <c r="G266" s="1"/>
  <c r="G581"/>
  <c r="G580" s="1"/>
  <c r="G579" s="1"/>
  <c r="N100"/>
  <c r="V100"/>
  <c r="O1172"/>
  <c r="I516"/>
  <c r="M516"/>
  <c r="Q516"/>
  <c r="U516"/>
  <c r="Y516"/>
  <c r="V1123"/>
  <c r="G1298"/>
  <c r="AA100"/>
  <c r="T422"/>
  <c r="AB422"/>
  <c r="S516"/>
  <c r="W516"/>
  <c r="AA516"/>
  <c r="L322"/>
  <c r="P1050"/>
  <c r="G1133"/>
  <c r="G1132" s="1"/>
  <c r="G1131" s="1"/>
  <c r="Q1285"/>
  <c r="N1050"/>
  <c r="I974"/>
  <c r="I950" s="1"/>
  <c r="L1067"/>
  <c r="T1123"/>
  <c r="AB1123"/>
  <c r="R1123"/>
  <c r="Z1123"/>
  <c r="G1236"/>
  <c r="G1227" s="1"/>
  <c r="J516"/>
  <c r="L1133"/>
  <c r="L1132" s="1"/>
  <c r="L1131" s="1"/>
  <c r="K516"/>
  <c r="P516"/>
  <c r="G322"/>
  <c r="G321" s="1"/>
  <c r="G320" s="1"/>
  <c r="G315" s="1"/>
  <c r="G209"/>
  <c r="M422"/>
  <c r="V422"/>
  <c r="U422"/>
  <c r="K422"/>
  <c r="W422"/>
  <c r="W388" s="1"/>
  <c r="S422"/>
  <c r="AA422"/>
  <c r="V35"/>
  <c r="G51"/>
  <c r="G50" s="1"/>
  <c r="K264"/>
  <c r="I422"/>
  <c r="P422"/>
  <c r="Y422"/>
  <c r="G528"/>
  <c r="G527" s="1"/>
  <c r="G526" s="1"/>
  <c r="K71"/>
  <c r="K70" s="1"/>
  <c r="K69" s="1"/>
  <c r="N422"/>
  <c r="G600"/>
  <c r="G536"/>
  <c r="G535" s="1"/>
  <c r="G534" s="1"/>
  <c r="AB264"/>
  <c r="AA35"/>
  <c r="K51"/>
  <c r="K50" s="1"/>
  <c r="U1146"/>
  <c r="U1123" s="1"/>
  <c r="L536"/>
  <c r="L535" s="1"/>
  <c r="L534" s="1"/>
  <c r="AB1050"/>
  <c r="X1050"/>
  <c r="V1050"/>
  <c r="N974"/>
  <c r="N950" s="1"/>
  <c r="R974"/>
  <c r="R950" s="1"/>
  <c r="V974"/>
  <c r="V950" s="1"/>
  <c r="Z974"/>
  <c r="Z950" s="1"/>
  <c r="I751"/>
  <c r="V264"/>
  <c r="L11"/>
  <c r="L10" s="1"/>
  <c r="L9" s="1"/>
  <c r="G1147"/>
  <c r="Z264"/>
  <c r="Y264"/>
  <c r="W100"/>
  <c r="N250"/>
  <c r="N249" s="1"/>
  <c r="N248" s="1"/>
  <c r="N247" s="1"/>
  <c r="G1179"/>
  <c r="G1172" s="1"/>
  <c r="G145"/>
  <c r="G144" s="1"/>
  <c r="G143" s="1"/>
  <c r="I100"/>
  <c r="O1228"/>
  <c r="L544"/>
  <c r="L145"/>
  <c r="L144" s="1"/>
  <c r="L143" s="1"/>
  <c r="M100"/>
  <c r="U100"/>
  <c r="AB100"/>
  <c r="K640"/>
  <c r="R639"/>
  <c r="Z639"/>
  <c r="M751"/>
  <c r="U751"/>
  <c r="J751"/>
  <c r="N751"/>
  <c r="J1050"/>
  <c r="Z1050"/>
  <c r="J250"/>
  <c r="O505"/>
  <c r="L1198"/>
  <c r="L1197" s="1"/>
  <c r="L1196" s="1"/>
  <c r="G544"/>
  <c r="G543" s="1"/>
  <c r="G542" s="1"/>
  <c r="L1179"/>
  <c r="L1172" s="1"/>
  <c r="G93"/>
  <c r="O35"/>
  <c r="O20" s="1"/>
  <c r="P35"/>
  <c r="P20" s="1"/>
  <c r="G1197"/>
  <c r="G1196" s="1"/>
  <c r="P1146"/>
  <c r="P1123" s="1"/>
  <c r="P1122" s="1"/>
  <c r="S1146"/>
  <c r="S1123" s="1"/>
  <c r="K1146"/>
  <c r="K1123" s="1"/>
  <c r="K1122" s="1"/>
  <c r="L599"/>
  <c r="L598" s="1"/>
  <c r="G599"/>
  <c r="G598" s="1"/>
  <c r="O535"/>
  <c r="O534" s="1"/>
  <c r="O516" s="1"/>
  <c r="G103"/>
  <c r="G102" s="1"/>
  <c r="G101" s="1"/>
  <c r="O100"/>
  <c r="G1286"/>
  <c r="G1285" s="1"/>
  <c r="I1285"/>
  <c r="P100"/>
  <c r="J100"/>
  <c r="T100"/>
  <c r="S100"/>
  <c r="K100"/>
  <c r="L1286"/>
  <c r="O950"/>
  <c r="W950"/>
  <c r="O1050"/>
  <c r="W1050"/>
  <c r="Y1050"/>
  <c r="L552"/>
  <c r="L551" s="1"/>
  <c r="L550" s="1"/>
  <c r="G615"/>
  <c r="G614" s="1"/>
  <c r="G613" s="1"/>
  <c r="O93"/>
  <c r="S388"/>
  <c r="L519"/>
  <c r="L518" s="1"/>
  <c r="L517" s="1"/>
  <c r="AA734"/>
  <c r="M950"/>
  <c r="U950"/>
  <c r="J950"/>
  <c r="O354"/>
  <c r="O489"/>
  <c r="O422" s="1"/>
  <c r="K1024"/>
  <c r="G208"/>
  <c r="G207" s="1"/>
  <c r="O265"/>
  <c r="O264" s="1"/>
  <c r="G265"/>
  <c r="L321"/>
  <c r="L320" s="1"/>
  <c r="L208"/>
  <c r="L207" s="1"/>
  <c r="P315"/>
  <c r="G1156"/>
  <c r="G1155" s="1"/>
  <c r="L543"/>
  <c r="L542" s="1"/>
  <c r="P264"/>
  <c r="T20"/>
  <c r="AB20"/>
  <c r="Z20"/>
  <c r="Z8" s="1"/>
  <c r="V20"/>
  <c r="V8" s="1"/>
  <c r="N35"/>
  <c r="N20" s="1"/>
  <c r="R35"/>
  <c r="R20" s="1"/>
  <c r="O1298"/>
  <c r="O1285" s="1"/>
  <c r="G1361"/>
  <c r="G1360" s="1"/>
  <c r="G560"/>
  <c r="G559" s="1"/>
  <c r="G558" s="1"/>
  <c r="G73"/>
  <c r="X20"/>
  <c r="X8" s="1"/>
  <c r="J20"/>
  <c r="I1122"/>
  <c r="O1236"/>
  <c r="L478"/>
  <c r="S35"/>
  <c r="S20" s="1"/>
  <c r="S8" s="1"/>
  <c r="K35"/>
  <c r="W35"/>
  <c r="H1122"/>
  <c r="W1122"/>
  <c r="L1298"/>
  <c r="J1146"/>
  <c r="I734"/>
  <c r="M35"/>
  <c r="M20" s="1"/>
  <c r="U35"/>
  <c r="U20" s="1"/>
  <c r="W734"/>
  <c r="M1122"/>
  <c r="U1122"/>
  <c r="Y1122"/>
  <c r="T1122"/>
  <c r="X1122"/>
  <c r="AB1122"/>
  <c r="L1119"/>
  <c r="L1118" s="1"/>
  <c r="L1117" s="1"/>
  <c r="L1092"/>
  <c r="L1091" s="1"/>
  <c r="L1088"/>
  <c r="L1087" s="1"/>
  <c r="L1086" s="1"/>
  <c r="O1203"/>
  <c r="O1202" s="1"/>
  <c r="L1212"/>
  <c r="L1211" s="1"/>
  <c r="L1203"/>
  <c r="J1202"/>
  <c r="R1122"/>
  <c r="Q1146"/>
  <c r="Q1123" s="1"/>
  <c r="L1147"/>
  <c r="J489"/>
  <c r="O1146"/>
  <c r="L1237"/>
  <c r="L1236" s="1"/>
  <c r="L1227" s="1"/>
  <c r="L1156"/>
  <c r="L1155" s="1"/>
  <c r="J1228"/>
  <c r="J1227" s="1"/>
  <c r="G607"/>
  <c r="G606" s="1"/>
  <c r="G605" s="1"/>
  <c r="G590"/>
  <c r="G589" s="1"/>
  <c r="G588" s="1"/>
  <c r="G565"/>
  <c r="G564" s="1"/>
  <c r="G563" s="1"/>
  <c r="G595"/>
  <c r="G594" s="1"/>
  <c r="G593" s="1"/>
  <c r="G551"/>
  <c r="G550" s="1"/>
  <c r="N388"/>
  <c r="L565"/>
  <c r="L564" s="1"/>
  <c r="L563" s="1"/>
  <c r="G505"/>
  <c r="H647"/>
  <c r="H1050"/>
  <c r="T388"/>
  <c r="AB388"/>
  <c r="Y388"/>
  <c r="V388"/>
  <c r="L1047"/>
  <c r="L1046" s="1"/>
  <c r="L1045" s="1"/>
  <c r="L884"/>
  <c r="L883" s="1"/>
  <c r="L882" s="1"/>
  <c r="L810"/>
  <c r="L809" s="1"/>
  <c r="L753"/>
  <c r="L752" s="1"/>
  <c r="L736"/>
  <c r="L735" s="1"/>
  <c r="L642"/>
  <c r="L641" s="1"/>
  <c r="L32"/>
  <c r="L31" s="1"/>
  <c r="L21" s="1"/>
  <c r="L512"/>
  <c r="L511" s="1"/>
  <c r="L505" s="1"/>
  <c r="L114"/>
  <c r="L113" s="1"/>
  <c r="L106" s="1"/>
  <c r="L76"/>
  <c r="I35"/>
  <c r="I20" s="1"/>
  <c r="L631"/>
  <c r="L630" s="1"/>
  <c r="L629" s="1"/>
  <c r="L498"/>
  <c r="L497" s="1"/>
  <c r="L491"/>
  <c r="L490" s="1"/>
  <c r="L89"/>
  <c r="L88" s="1"/>
  <c r="L51"/>
  <c r="L50" s="1"/>
  <c r="L35" s="1"/>
  <c r="G489"/>
  <c r="L1035"/>
  <c r="L1034" s="1"/>
  <c r="L1033" s="1"/>
  <c r="G467"/>
  <c r="L984"/>
  <c r="L981" s="1"/>
  <c r="L976"/>
  <c r="L975" s="1"/>
  <c r="L911"/>
  <c r="L910" s="1"/>
  <c r="L909" s="1"/>
  <c r="L871"/>
  <c r="L870" s="1"/>
  <c r="L869" s="1"/>
  <c r="L824"/>
  <c r="L823" s="1"/>
  <c r="L816"/>
  <c r="L815" s="1"/>
  <c r="L675"/>
  <c r="L674" s="1"/>
  <c r="L662"/>
  <c r="L454"/>
  <c r="L453" s="1"/>
  <c r="L452" s="1"/>
  <c r="L377"/>
  <c r="L376" s="1"/>
  <c r="L375" s="1"/>
  <c r="L343"/>
  <c r="L342" s="1"/>
  <c r="L341" s="1"/>
  <c r="L288"/>
  <c r="L287" s="1"/>
  <c r="L286" s="1"/>
  <c r="L285" s="1"/>
  <c r="L199"/>
  <c r="L198" s="1"/>
  <c r="L189" s="1"/>
  <c r="L177"/>
  <c r="L176" s="1"/>
  <c r="L175" s="1"/>
  <c r="J296"/>
  <c r="I264"/>
  <c r="L415"/>
  <c r="L414" s="1"/>
  <c r="L413" s="1"/>
  <c r="L389" s="1"/>
  <c r="L761"/>
  <c r="L758" s="1"/>
  <c r="L715"/>
  <c r="L714" s="1"/>
  <c r="L713" s="1"/>
  <c r="L708"/>
  <c r="L707" s="1"/>
  <c r="L706" s="1"/>
  <c r="L701"/>
  <c r="L700" s="1"/>
  <c r="L699" s="1"/>
  <c r="L691"/>
  <c r="L690" s="1"/>
  <c r="L689" s="1"/>
  <c r="L681"/>
  <c r="L680" s="1"/>
  <c r="L669"/>
  <c r="L668" s="1"/>
  <c r="L667" s="1"/>
  <c r="L650"/>
  <c r="L647" s="1"/>
  <c r="L383"/>
  <c r="L382" s="1"/>
  <c r="L381" s="1"/>
  <c r="L334"/>
  <c r="L333" s="1"/>
  <c r="L332" s="1"/>
  <c r="L278"/>
  <c r="L277" s="1"/>
  <c r="L276" s="1"/>
  <c r="L265" s="1"/>
  <c r="L234"/>
  <c r="L233" s="1"/>
  <c r="L162"/>
  <c r="L161" s="1"/>
  <c r="L160" s="1"/>
  <c r="P296"/>
  <c r="R296"/>
  <c r="L1379"/>
  <c r="L1378" s="1"/>
  <c r="L1377" s="1"/>
  <c r="L1372"/>
  <c r="L1371" s="1"/>
  <c r="L1370" s="1"/>
  <c r="L1281"/>
  <c r="L1280" s="1"/>
  <c r="L1040"/>
  <c r="L1039" s="1"/>
  <c r="L1038" s="1"/>
  <c r="L1275"/>
  <c r="L1274" s="1"/>
  <c r="L1111"/>
  <c r="L1110" s="1"/>
  <c r="L1103"/>
  <c r="L1102" s="1"/>
  <c r="S734"/>
  <c r="S1285"/>
  <c r="G286"/>
  <c r="G285" s="1"/>
  <c r="H286"/>
  <c r="H285" s="1"/>
  <c r="H264" s="1"/>
  <c r="J249"/>
  <c r="J248" s="1"/>
  <c r="J247" s="1"/>
  <c r="S1050"/>
  <c r="AA1050"/>
  <c r="AA1285"/>
  <c r="W1285"/>
  <c r="S1122"/>
  <c r="V1122"/>
  <c r="Z1122"/>
  <c r="H974"/>
  <c r="H950" s="1"/>
  <c r="I1050"/>
  <c r="M1050"/>
  <c r="U1050"/>
  <c r="AA1122"/>
  <c r="N1122"/>
  <c r="O734"/>
  <c r="P388"/>
  <c r="K1285"/>
  <c r="K1050"/>
  <c r="K734"/>
  <c r="G673"/>
  <c r="K639"/>
  <c r="K296"/>
  <c r="Y1285"/>
  <c r="J1285"/>
  <c r="N1285"/>
  <c r="R1285"/>
  <c r="V1285"/>
  <c r="Z1285"/>
  <c r="M1285"/>
  <c r="U1285"/>
  <c r="P1285"/>
  <c r="T1285"/>
  <c r="X1285"/>
  <c r="AB1285"/>
  <c r="Q734"/>
  <c r="Q638" s="1"/>
  <c r="Y734"/>
  <c r="Y638" s="1"/>
  <c r="N734"/>
  <c r="V734"/>
  <c r="V638" s="1"/>
  <c r="T734"/>
  <c r="AB734"/>
  <c r="AB638" s="1"/>
  <c r="P734"/>
  <c r="P638" s="1"/>
  <c r="X734"/>
  <c r="X638" s="1"/>
  <c r="J734"/>
  <c r="R734"/>
  <c r="R638" s="1"/>
  <c r="Z734"/>
  <c r="Z638" s="1"/>
  <c r="M734"/>
  <c r="U734"/>
  <c r="R388"/>
  <c r="X388"/>
  <c r="U388"/>
  <c r="O296"/>
  <c r="W296"/>
  <c r="M296"/>
  <c r="Q296"/>
  <c r="U296"/>
  <c r="Y296"/>
  <c r="R8"/>
  <c r="Q8"/>
  <c r="Y8"/>
  <c r="I388"/>
  <c r="H1285"/>
  <c r="H22"/>
  <c r="H21" s="1"/>
  <c r="H176"/>
  <c r="H175" s="1"/>
  <c r="H190"/>
  <c r="H189" s="1"/>
  <c r="H809"/>
  <c r="H808" s="1"/>
  <c r="H836"/>
  <c r="H76"/>
  <c r="G107"/>
  <c r="G106" s="1"/>
  <c r="H107"/>
  <c r="H106" s="1"/>
  <c r="H641"/>
  <c r="G735"/>
  <c r="H752"/>
  <c r="H758"/>
  <c r="H777"/>
  <c r="H799"/>
  <c r="H823"/>
  <c r="H844"/>
  <c r="H843" s="1"/>
  <c r="H640"/>
  <c r="H639" s="1"/>
  <c r="G974"/>
  <c r="G950" s="1"/>
  <c r="H897"/>
  <c r="G898"/>
  <c r="G897" s="1"/>
  <c r="H890"/>
  <c r="G890"/>
  <c r="H882"/>
  <c r="G882"/>
  <c r="H869"/>
  <c r="G869"/>
  <c r="H862"/>
  <c r="G862"/>
  <c r="H852"/>
  <c r="G852"/>
  <c r="G844"/>
  <c r="G843" s="1"/>
  <c r="G836"/>
  <c r="G823"/>
  <c r="G809"/>
  <c r="G808" s="1"/>
  <c r="G800"/>
  <c r="G799" s="1"/>
  <c r="H788"/>
  <c r="G788"/>
  <c r="G777"/>
  <c r="G758"/>
  <c r="G752"/>
  <c r="H735"/>
  <c r="G647"/>
  <c r="G641"/>
  <c r="H11"/>
  <c r="H10" s="1"/>
  <c r="H9" s="1"/>
  <c r="G22"/>
  <c r="G21" s="1"/>
  <c r="H61"/>
  <c r="H234"/>
  <c r="H233" s="1"/>
  <c r="H618"/>
  <c r="H516" s="1"/>
  <c r="G618"/>
  <c r="H460"/>
  <c r="G460"/>
  <c r="H452"/>
  <c r="G452"/>
  <c r="H429"/>
  <c r="H422" s="1"/>
  <c r="G429"/>
  <c r="H394"/>
  <c r="H389" s="1"/>
  <c r="G394"/>
  <c r="G389" s="1"/>
  <c r="H297"/>
  <c r="G297"/>
  <c r="G234"/>
  <c r="G233" s="1"/>
  <c r="G190"/>
  <c r="G189" s="1"/>
  <c r="G176"/>
  <c r="G175" s="1"/>
  <c r="H75"/>
  <c r="H74" s="1"/>
  <c r="G76"/>
  <c r="G75" s="1"/>
  <c r="G74" s="1"/>
  <c r="G61"/>
  <c r="G36"/>
  <c r="G11"/>
  <c r="G10" s="1"/>
  <c r="G9" s="1"/>
  <c r="S638" l="1"/>
  <c r="AA388"/>
  <c r="N8"/>
  <c r="AA20"/>
  <c r="AA8" s="1"/>
  <c r="J638"/>
  <c r="T638"/>
  <c r="N638"/>
  <c r="W638"/>
  <c r="I638"/>
  <c r="U638"/>
  <c r="O638"/>
  <c r="M8"/>
  <c r="O1227"/>
  <c r="O1123" s="1"/>
  <c r="O1122" s="1"/>
  <c r="T8"/>
  <c r="T1397" s="1"/>
  <c r="L516"/>
  <c r="J1123"/>
  <c r="G71"/>
  <c r="G70" s="1"/>
  <c r="G69" s="1"/>
  <c r="O8"/>
  <c r="AB8"/>
  <c r="AB1397" s="1"/>
  <c r="K20"/>
  <c r="K8" s="1"/>
  <c r="M638"/>
  <c r="L1285"/>
  <c r="Z388"/>
  <c r="Z1397" s="1"/>
  <c r="U8"/>
  <c r="U1397" s="1"/>
  <c r="H100"/>
  <c r="M388"/>
  <c r="O388"/>
  <c r="L250"/>
  <c r="L249" s="1"/>
  <c r="L248" s="1"/>
  <c r="L247" s="1"/>
  <c r="G1146"/>
  <c r="AA638"/>
  <c r="K388"/>
  <c r="Q1122"/>
  <c r="L100"/>
  <c r="L1361"/>
  <c r="L1360" s="1"/>
  <c r="L20"/>
  <c r="L1202"/>
  <c r="H751"/>
  <c r="L808"/>
  <c r="L1024"/>
  <c r="L315"/>
  <c r="W20"/>
  <c r="W8" s="1"/>
  <c r="W1397" s="1"/>
  <c r="S1397"/>
  <c r="N1397"/>
  <c r="J1122"/>
  <c r="I8"/>
  <c r="I1397" s="1"/>
  <c r="L1146"/>
  <c r="M1397"/>
  <c r="L751"/>
  <c r="L734" s="1"/>
  <c r="Y1397"/>
  <c r="L354"/>
  <c r="L974"/>
  <c r="L950" s="1"/>
  <c r="L489"/>
  <c r="L422" s="1"/>
  <c r="L75"/>
  <c r="L74" s="1"/>
  <c r="V1397"/>
  <c r="G264"/>
  <c r="L1101"/>
  <c r="L1050" s="1"/>
  <c r="L1273"/>
  <c r="L1272" s="1"/>
  <c r="L640"/>
  <c r="L673"/>
  <c r="H388"/>
  <c r="L264"/>
  <c r="X1397"/>
  <c r="R1397"/>
  <c r="H35"/>
  <c r="H20" s="1"/>
  <c r="P8"/>
  <c r="P1397" s="1"/>
  <c r="K638"/>
  <c r="J8"/>
  <c r="G35"/>
  <c r="H734"/>
  <c r="H638" s="1"/>
  <c r="G751"/>
  <c r="G734" s="1"/>
  <c r="G640"/>
  <c r="G639" s="1"/>
  <c r="H296"/>
  <c r="G368"/>
  <c r="G367" s="1"/>
  <c r="G1051"/>
  <c r="G1050" s="1"/>
  <c r="AA1397" l="1"/>
  <c r="L1123"/>
  <c r="L1122" s="1"/>
  <c r="G20"/>
  <c r="O1397"/>
  <c r="L296"/>
  <c r="H8"/>
  <c r="H1397" s="1"/>
  <c r="L388"/>
  <c r="L8"/>
  <c r="L639"/>
  <c r="L638" s="1"/>
  <c r="G354"/>
  <c r="G296" s="1"/>
  <c r="K1397"/>
  <c r="G638"/>
  <c r="L1397" l="1"/>
  <c r="G127"/>
  <c r="G100" s="1"/>
  <c r="J484"/>
  <c r="Q483"/>
  <c r="Q482" s="1"/>
  <c r="Q478" s="1"/>
  <c r="G484" l="1"/>
  <c r="J5"/>
  <c r="Q422"/>
  <c r="Q388" s="1"/>
  <c r="Q1397" s="1"/>
  <c r="G8"/>
  <c r="J483"/>
  <c r="J482" s="1"/>
  <c r="J478" s="1"/>
  <c r="G1211"/>
  <c r="G1202" s="1"/>
  <c r="G1123" s="1"/>
  <c r="G483" l="1"/>
  <c r="G482" s="1"/>
  <c r="G478" s="1"/>
  <c r="G422" s="1"/>
  <c r="G5"/>
  <c r="J422"/>
  <c r="J388" s="1"/>
  <c r="J1397" s="1"/>
  <c r="G1122"/>
  <c r="G517"/>
  <c r="G516" s="1"/>
  <c r="G388" l="1"/>
  <c r="G1397" s="1"/>
</calcChain>
</file>

<file path=xl/sharedStrings.xml><?xml version="1.0" encoding="utf-8"?>
<sst xmlns="http://schemas.openxmlformats.org/spreadsheetml/2006/main" count="7579" uniqueCount="1162">
  <si>
    <t>КОСГУ</t>
  </si>
  <si>
    <t xml:space="preserve">    ОБЩЕГОСУДАРСТВЕННЫЕ ВОПРОСЫ</t>
  </si>
  <si>
    <t>000</t>
  </si>
  <si>
    <t>0100</t>
  </si>
  <si>
    <t>0000000000</t>
  </si>
  <si>
    <t xml:space="preserve">      Функционирование высшего должностного лица субъекта Российской Федерации и муниципального образования</t>
  </si>
  <si>
    <t>0102</t>
  </si>
  <si>
    <t xml:space="preserve">        Обеспечение функционирования высшего должностного лица муниципального образования</t>
  </si>
  <si>
    <t>4190000102</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</si>
  <si>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</si>
  <si>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</si>
  <si>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 xml:space="preserve">            Фонд оплаты труда государственных (муниципальных) органов</t>
  </si>
  <si>
    <t>121</t>
  </si>
  <si>
    <t xml:space="preserve">              Заработная плата</t>
  </si>
  <si>
    <t>211</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</si>
  <si>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</si>
  <si>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</si>
  <si>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 xml:space="preserve">              Начисления на выплаты по оплате труда</t>
  </si>
  <si>
    <t>213</t>
  </si>
  <si>
    <t xml:space="preserve">      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</si>
  <si>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</si>
  <si>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 xml:space="preserve">        Осуществление полномочий по созданию и организации деятельности комиссий по делам несовершеннолетних и защите их прав</t>
  </si>
  <si>
    <t>0630180360</t>
  </si>
  <si>
    <t xml:space="preserve">              Социальные пособия и компенсации персоналу в денежной форме</t>
  </si>
  <si>
    <t>266</t>
  </si>
  <si>
    <t xml:space="preserve">          Закупка товаров, работ и услуг для обеспечения государственных (муниципальных) нужд</t>
  </si>
  <si>
    <t>200</t>
  </si>
  <si>
    <t xml:space="preserve">            Прочая закупка товаров, работ и услуг</t>
  </si>
  <si>
    <t>244</t>
  </si>
  <si>
    <t xml:space="preserve">              Услуги связи</t>
  </si>
  <si>
    <t>221</t>
  </si>
  <si>
    <t xml:space="preserve">              Увеличение стоимости прочих оборотных запасов (материалов)</t>
  </si>
  <si>
    <t>346</t>
  </si>
  <si>
    <t xml:space="preserve">        Обеспечение деятельности исполнительных органов местного самоуправления</t>
  </si>
  <si>
    <t>4190000103</t>
  </si>
  <si>
    <t xml:space="preserve">            Иные выплаты персоналу государственных (муниципальных) органов, за исключением фонда оплаты труда</t>
  </si>
  <si>
    <t>122</t>
  </si>
  <si>
    <t xml:space="preserve">              Прочие работы, услуги</t>
  </si>
  <si>
    <t>226</t>
  </si>
  <si>
    <t xml:space="preserve">              Страхование</t>
  </si>
  <si>
    <t>227</t>
  </si>
  <si>
    <t xml:space="preserve">          Иные бюджетные ассигнования</t>
  </si>
  <si>
    <t>800</t>
  </si>
  <si>
    <t xml:space="preserve">            Уплата налога на имущество организаций и земельного налога</t>
  </si>
  <si>
    <t>851</t>
  </si>
  <si>
    <t xml:space="preserve">              Налоги, пошлины и сборы</t>
  </si>
  <si>
    <t>291</t>
  </si>
  <si>
    <t xml:space="preserve">            Уплата прочих налогов, сборов</t>
  </si>
  <si>
    <t>852</t>
  </si>
  <si>
    <t xml:space="preserve">            Уплата иных платежей</t>
  </si>
  <si>
    <t>853</t>
  </si>
  <si>
    <t xml:space="preserve">              Другие экономические санкции</t>
  </si>
  <si>
    <t>295</t>
  </si>
  <si>
    <t xml:space="preserve">      Обеспечение деятельности финансовых, налоговых и таможенных органов и органов финансового (финансово-бюджетного) надзора</t>
  </si>
  <si>
    <t>0106</t>
  </si>
  <si>
    <t xml:space="preserve">              Увеличение стоимости основных средств</t>
  </si>
  <si>
    <t>310</t>
  </si>
  <si>
    <t xml:space="preserve">      Резервные фонды</t>
  </si>
  <si>
    <t>0111</t>
  </si>
  <si>
    <t xml:space="preserve">        Резервный фонд администрации Савинского муниципального района</t>
  </si>
  <si>
    <t>1040109007</t>
  </si>
  <si>
    <t xml:space="preserve">            Резервные средства</t>
  </si>
  <si>
    <t>870</t>
  </si>
  <si>
    <t xml:space="preserve">      Другие общегосударственные вопросы</t>
  </si>
  <si>
    <t>0113</t>
  </si>
  <si>
    <t xml:space="preserve">        Софинансирование расходов по обеспечению функционирования многофункциональных центров предоставления государственных и муниципальных услуг</t>
  </si>
  <si>
    <t>07301S2910</t>
  </si>
  <si>
    <t xml:space="preserve">            Фонд оплаты труда учреждений</t>
  </si>
  <si>
    <t>111</t>
  </si>
  <si>
    <t xml:space="preserve">            Взносы по обязательному социальному страхованию на выплаты по оплате труда работников и иные выплаты работникам учреждений</t>
  </si>
  <si>
    <t>119</t>
  </si>
  <si>
    <t xml:space="preserve">              Арендная плата за пользование имуществом (за исключением земельных участков и других обособленных природных объектов)</t>
  </si>
  <si>
    <t>224</t>
  </si>
  <si>
    <t xml:space="preserve">              Работы, услуги по содержанию имущества</t>
  </si>
  <si>
    <t>225</t>
  </si>
  <si>
    <t xml:space="preserve">        Обеспечение мероприятий по установлению сотрудничества в интересах Савинского муниципального района</t>
  </si>
  <si>
    <t>1130102028</t>
  </si>
  <si>
    <t xml:space="preserve">        Уплата членских взносов в Совет муниципальных образований Ивановской области</t>
  </si>
  <si>
    <t>1130109009</t>
  </si>
  <si>
    <t xml:space="preserve">              Иные выплаты текущего характера организациям</t>
  </si>
  <si>
    <t>297</t>
  </si>
  <si>
    <t xml:space="preserve">        Размещение и распространение в средствах массовой информации официальной информации органов местного самоуправления, иной официальной информации и подписка на электронные и бумажные издания</t>
  </si>
  <si>
    <t>1130202029</t>
  </si>
  <si>
    <t xml:space="preserve">        Обновление офисной техники, развитие и сопровождение автоматизированных систем в муниципальном управлении</t>
  </si>
  <si>
    <t>1130202031</t>
  </si>
  <si>
    <t xml:space="preserve">        Финансовое обеспечение мероприятий, связанных с наградами и поощрениями в Савинском муниципальном районе</t>
  </si>
  <si>
    <t>1130309012</t>
  </si>
  <si>
    <t xml:space="preserve">        Оценка рыночной стоимости муниципального имущества, размера платы за право заключения договоров аренды, безвозмездного пользования муниципального имущества</t>
  </si>
  <si>
    <t>1230102035</t>
  </si>
  <si>
    <t xml:space="preserve">        Обеспечение сохранности и содержания муниципального имущества</t>
  </si>
  <si>
    <t>1230102036</t>
  </si>
  <si>
    <t xml:space="preserve">              Коммунальные услуги</t>
  </si>
  <si>
    <t>223</t>
  </si>
  <si>
    <t xml:space="preserve">              Увеличение стоимости горюче-смазочных материалов</t>
  </si>
  <si>
    <t>343</t>
  </si>
  <si>
    <t xml:space="preserve">            Закупка энергетических ресурсов</t>
  </si>
  <si>
    <t>247</t>
  </si>
  <si>
    <t xml:space="preserve">        Приобретение объектов недвижимого имущества в муниципальную собственность</t>
  </si>
  <si>
    <t>1230104006</t>
  </si>
  <si>
    <t xml:space="preserve">          Капитальные вложения в объекты государственной (муниципальной) собственности</t>
  </si>
  <si>
    <t>400</t>
  </si>
  <si>
    <t xml:space="preserve">            Бюджетные инвестиции на приобретение объектов недвижимого имущества в государственную (муниципальную) собственность</t>
  </si>
  <si>
    <t>412</t>
  </si>
  <si>
    <t xml:space="preserve">        Проведение мероприятий по осуществлению закупок товаров, работ, услуг для обеспечения муниципальных нужд</t>
  </si>
  <si>
    <t>4190002054</t>
  </si>
  <si>
    <t xml:space="preserve">        Организация и проведение мероприятий, связанных с государственными праздниками, юбилейными и памятными датами, с культурно-досуговой деятельностью исполнительных органов местного самоуправления</t>
  </si>
  <si>
    <t>4190003009</t>
  </si>
  <si>
    <t xml:space="preserve">              Увеличение стоимости прочих материальных запасов однократного применения</t>
  </si>
  <si>
    <t>349</t>
  </si>
  <si>
    <t xml:space="preserve">        Достижение показателей деятельности органов исполнительной власти субъектов Российской Федерации</t>
  </si>
  <si>
    <t>4190055490</t>
  </si>
  <si>
    <t xml:space="preserve">        Осуществление отдельных государственных полномочий в сфере административных правонарушений</t>
  </si>
  <si>
    <t>4190080350</t>
  </si>
  <si>
    <t xml:space="preserve">        Реализация мероприятий по благоустройству общественных территорий в рамках реализации мероприятий муниципальных программ</t>
  </si>
  <si>
    <t>4190081220</t>
  </si>
  <si>
    <t xml:space="preserve">    НАЦИОНАЛЬНАЯ БЕЗОПАСНОСТЬ И ПРАВООХРАНИТЕЛЬНАЯ ДЕЯТЕЛЬНОСТЬ</t>
  </si>
  <si>
    <t>0300</t>
  </si>
  <si>
    <t xml:space="preserve">      Защита населения и территории от чрезвычайных ситуаций природного и техногенного характера, пожарная безопасность</t>
  </si>
  <si>
    <t>0310</t>
  </si>
  <si>
    <t xml:space="preserve">        Организация и осуществление мероприятий по территориальной и гражданской обороне</t>
  </si>
  <si>
    <t>1430102042</t>
  </si>
  <si>
    <t xml:space="preserve">        Организация и осуществление мероприятий по предупреждению и защите населения и территории муниципального района от чрезвычайной ситуации природного и техногенного характера</t>
  </si>
  <si>
    <t>1430102043</t>
  </si>
  <si>
    <t xml:space="preserve">      Другие вопросы в области национальной безопасности и правоохранительной деятельности</t>
  </si>
  <si>
    <t>0314</t>
  </si>
  <si>
    <t xml:space="preserve">        Осуществление полномочий в сфере профилактики правонарушений</t>
  </si>
  <si>
    <t>0330108901</t>
  </si>
  <si>
    <t xml:space="preserve">    НАЦИОНАЛЬНАЯ ЭКОНОМИКА</t>
  </si>
  <si>
    <t>0400</t>
  </si>
  <si>
    <t xml:space="preserve">      Сельское хозяйство и рыболовство</t>
  </si>
  <si>
    <t>0405</t>
  </si>
  <si>
    <t xml:space="preserve">        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t>
  </si>
  <si>
    <t>0440180370</t>
  </si>
  <si>
    <t xml:space="preserve">        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организации проведения мероприятий по содержанию сибиреязвенных скотомогильников</t>
  </si>
  <si>
    <t>0440182400</t>
  </si>
  <si>
    <t xml:space="preserve">      Транспорт</t>
  </si>
  <si>
    <t>0408</t>
  </si>
  <si>
    <t xml:space="preserve">        Создание условий для предоставления транспортных услуг населению и организация транспортного обслуживания населения</t>
  </si>
  <si>
    <t>0830202026</t>
  </si>
  <si>
    <t xml:space="preserve">      Дорожное хозяйство (дорожные фонды)</t>
  </si>
  <si>
    <t>0409</t>
  </si>
  <si>
    <t xml:space="preserve">        Ремонт, капитальный ремонт дорог общего пользования местного значения и сооружений на них вне границ населенных пунктов в границах муниципального района</t>
  </si>
  <si>
    <t>0830102021</t>
  </si>
  <si>
    <t xml:space="preserve">        Содержание дорог общего пользования местного значения и сооружений на них вне границ населенных пунктов в границах муниципального района</t>
  </si>
  <si>
    <t>0830102022</t>
  </si>
  <si>
    <t xml:space="preserve">        Обеспечение безопасности дорожного движения</t>
  </si>
  <si>
    <t>0830102025</t>
  </si>
  <si>
    <t xml:space="preserve">        Осуществление полномочий по содержанию автомобильных дорог местного значения и сооружений на них в границах населенных пунктов</t>
  </si>
  <si>
    <t>0830108003</t>
  </si>
  <si>
    <t xml:space="preserve">          Межбюджетные трансферты</t>
  </si>
  <si>
    <t>500</t>
  </si>
  <si>
    <t xml:space="preserve">            Иные межбюджетные трансферты</t>
  </si>
  <si>
    <t>540</t>
  </si>
  <si>
    <t xml:space="preserve">              Перечисления другим бюджетам бюджетной системы Российской Федерации</t>
  </si>
  <si>
    <t>251</t>
  </si>
  <si>
    <t xml:space="preserve">        Проектирование строительства (реконструкции), капитального ремонта, строительство (реконструкцию), капитальный ремонт, ремонт и содержание автомобильных дорог общего пользования местного значения, в том числе на формирование муниципальных дорожных фондов</t>
  </si>
  <si>
    <t>08301S0510</t>
  </si>
  <si>
    <t xml:space="preserve">      Другие вопросы в области национальной экономики</t>
  </si>
  <si>
    <t>0412</t>
  </si>
  <si>
    <t xml:space="preserve">        Формирование земельных участков для исполнения полномочий муниципального района</t>
  </si>
  <si>
    <t>1230202038</t>
  </si>
  <si>
    <t xml:space="preserve">        Оценка рыночной стоимости земельных участков, размера платы за право заключения договоров аренды</t>
  </si>
  <si>
    <t>1230202039</t>
  </si>
  <si>
    <t xml:space="preserve">        Реализация мероприятий направленных на развитие туристической активности</t>
  </si>
  <si>
    <t>1530102045</t>
  </si>
  <si>
    <t xml:space="preserve">        Осуществление полномочий по созданию условий для развития туризма</t>
  </si>
  <si>
    <t>1530108906</t>
  </si>
  <si>
    <t xml:space="preserve">              Транспортные услуги</t>
  </si>
  <si>
    <t>222</t>
  </si>
  <si>
    <t xml:space="preserve">    ЖИЛИЩНО-КОММУНАЛЬНОЕ ХОЗЯЙСТВО</t>
  </si>
  <si>
    <t>0500</t>
  </si>
  <si>
    <t xml:space="preserve">      Жилищное хозяйство</t>
  </si>
  <si>
    <t>0501</t>
  </si>
  <si>
    <t xml:space="preserve">        Осуществление полномочий в соответствии с жилищным законодательством</t>
  </si>
  <si>
    <t>0230502016</t>
  </si>
  <si>
    <t xml:space="preserve">              Иные выплаты капитального характера физическим лицам</t>
  </si>
  <si>
    <t>298</t>
  </si>
  <si>
    <t xml:space="preserve">        Взносы на капитальный ремонт общего имущества многоквартирных домов за муниципальный жилой и нежилой фонд</t>
  </si>
  <si>
    <t>1230102033</t>
  </si>
  <si>
    <t xml:space="preserve">      Коммунальное хозяйство</t>
  </si>
  <si>
    <t>0502</t>
  </si>
  <si>
    <t xml:space="preserve">        Разработка (корректировка) проектной документации и газификации населенных пунктов, объектов социальной инфраструктуры</t>
  </si>
  <si>
    <t>0230302009</t>
  </si>
  <si>
    <t xml:space="preserve">            Бюджетные инвестиции в объекты капитального строительства государственной (муниципальной) собственности</t>
  </si>
  <si>
    <t>414</t>
  </si>
  <si>
    <t xml:space="preserve">        Подключение и обслуживание газораспределительных сетей</t>
  </si>
  <si>
    <t>0230302010</t>
  </si>
  <si>
    <t xml:space="preserve">        Разработка градостроительных планов земельных участков объектов социальной инфраструктуры</t>
  </si>
  <si>
    <t>0230302120</t>
  </si>
  <si>
    <t>02303S2990</t>
  </si>
  <si>
    <t xml:space="preserve">        Организация обеспечения теплоснабжения населения</t>
  </si>
  <si>
    <t>0230402013</t>
  </si>
  <si>
    <t xml:space="preserve">        Организация обеспечения водоснабжения и водоотведения населения</t>
  </si>
  <si>
    <t>0230402014</t>
  </si>
  <si>
    <t xml:space="preserve">        Подготовка коммунальной инфраструктуры и благоустройство прилегающих территорий медицинских учреждений</t>
  </si>
  <si>
    <t>0230402015</t>
  </si>
  <si>
    <t xml:space="preserve">        Предоставление субсидий в целях финансового обеспечения (возмещения) затрат, связанных с оказанием услуг</t>
  </si>
  <si>
    <t>4190006004</t>
  </si>
  <si>
    <t xml:space="preserve">            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</si>
  <si>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813</t>
  </si>
  <si>
    <t xml:space="preserve">              Безвозмездные перечисления некоммерческим организациям и физическим лицам - производителям товаров, работ и услуг на продукцию</t>
  </si>
  <si>
    <t>24B</t>
  </si>
  <si>
    <t xml:space="preserve">      Благоустройство</t>
  </si>
  <si>
    <t>0503</t>
  </si>
  <si>
    <t xml:space="preserve">        Участие в организации деятельности по накоплению, сбору, транспортированию, обработке, утилизации, обезвреживанию, захоронению твердых коммунальных отходов</t>
  </si>
  <si>
    <t>0430102017</t>
  </si>
  <si>
    <t xml:space="preserve">        Осуществление полномочий по содержанию мест захоронения</t>
  </si>
  <si>
    <t>0430108001</t>
  </si>
  <si>
    <t xml:space="preserve">        Мероприятия по созданию мест (площадок) накопления твердых коммунальных отходов</t>
  </si>
  <si>
    <t>04301S9900</t>
  </si>
  <si>
    <t xml:space="preserve">        Осуществление полномочий по созданию условий для массового отдыха жителей поселения и организации обустройства мест массового отдыха населения, включая обеспечение свободного доступа граждан к водным объектам общего пользования и их береговым полосам</t>
  </si>
  <si>
    <t>1430108006</t>
  </si>
  <si>
    <t xml:space="preserve">    ОБРАЗОВАНИЕ</t>
  </si>
  <si>
    <t>0700</t>
  </si>
  <si>
    <t xml:space="preserve">      Дошкольное образование</t>
  </si>
  <si>
    <t>0701</t>
  </si>
  <si>
    <t xml:space="preserve">        Обеспечение деятельности дошкольных образовательных организаций</t>
  </si>
  <si>
    <t>0130100201</t>
  </si>
  <si>
    <t xml:space="preserve">            Закупка товаров, работ, услуг в целях капитального ремонта государственного (муниципального) имущества</t>
  </si>
  <si>
    <t>243</t>
  </si>
  <si>
    <t xml:space="preserve">              Увеличение стоимости продуктов питания</t>
  </si>
  <si>
    <t>342</t>
  </si>
  <si>
    <t xml:space="preserve">              Увеличение стоимости строительных материалов</t>
  </si>
  <si>
    <t>344</t>
  </si>
  <si>
    <t xml:space="preserve">        Осуществление переданных органам местного самоуправления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муниципальных дошкольных образовательных организациях и детьми, нуждающимися в длительном лечении, в муниципальных дошкольных образовательных организациях, осуществляющих оздоровление</t>
  </si>
  <si>
    <t>0130180100</t>
  </si>
  <si>
    <t xml:space="preserve">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 игрушек (за исключением расходов на содержание зданий и оплату коммунальных услуг)</t>
  </si>
  <si>
    <t>0130180170</t>
  </si>
  <si>
    <t xml:space="preserve">        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из многодетных семей</t>
  </si>
  <si>
    <t>0130181290</t>
  </si>
  <si>
    <t xml:space="preserve">        Укрепление материально-технической базы муниципальных образовательных организаций Ивановской области</t>
  </si>
  <si>
    <t>01301S1950</t>
  </si>
  <si>
    <t xml:space="preserve">              Увеличение стоимости мягкого инвентаря</t>
  </si>
  <si>
    <t>345</t>
  </si>
  <si>
    <t xml:space="preserve">        Капитальный ремонт объектов дошкольного образования в рамках реализации социально значимого проекта "Создание безопасных условий пребывания в дошкольных образовательных организациях, дошкольных группах в муниципальных общеобразовательных организациях"</t>
  </si>
  <si>
    <t>01301S8900</t>
  </si>
  <si>
    <t xml:space="preserve">        Реализация мероприятий по укреплению пожарной безопасности образовательных организаций</t>
  </si>
  <si>
    <t>0130502006</t>
  </si>
  <si>
    <t xml:space="preserve">        Реализация мероприятий по антитеррористической защищенности образовательных организаций</t>
  </si>
  <si>
    <t>0130502007</t>
  </si>
  <si>
    <t xml:space="preserve">        Обеспечение перевозок школьников</t>
  </si>
  <si>
    <t>0130802011</t>
  </si>
  <si>
    <t xml:space="preserve">        Специальная оценка условий труда</t>
  </si>
  <si>
    <t>1630102048</t>
  </si>
  <si>
    <t xml:space="preserve">        Обучение по охране труда и повышение уровня квалификации специалистов</t>
  </si>
  <si>
    <t>1630102049</t>
  </si>
  <si>
    <t xml:space="preserve">        Проведение обязательных предварительных и периодических медицинских осмотров</t>
  </si>
  <si>
    <t>1630102050</t>
  </si>
  <si>
    <t xml:space="preserve">      Общее образование</t>
  </si>
  <si>
    <t>0702</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</si>
  <si>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</si>
  <si>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011EВ51792</t>
  </si>
  <si>
    <t xml:space="preserve">          Предоставление субсидий бюджетным, автономным учреждениям и иным некоммерческим организациям</t>
  </si>
  <si>
    <t>600</t>
  </si>
  <si>
    <t xml:space="preserve">            Субсидии бюджетным учреждениям на иные цели</t>
  </si>
  <si>
    <t>612</t>
  </si>
  <si>
    <t xml:space="preserve">              Безвозмездные перечисления государственным (муниципальным) бюджетным и автономным учреждениям</t>
  </si>
  <si>
    <t>241</t>
  </si>
  <si>
    <t xml:space="preserve">        Обеспечение деятельности муниципальных общеобразовательных организаций</t>
  </si>
  <si>
    <t>0130200202</t>
  </si>
  <si>
    <t xml:space="preserve">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</si>
  <si>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</si>
  <si>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 xml:space="preserve">              Штрафы за нарушение законодательства о налогах и сборах, законодательства о страховых взносах</t>
  </si>
  <si>
    <t>292</t>
  </si>
  <si>
    <t xml:space="preserve">        Мероприятия по повышению квалификации педагогических работников и управленческих кадров образовательных организаций</t>
  </si>
  <si>
    <t>0130202002</t>
  </si>
  <si>
    <t xml:space="preserve">        Организация питания обучающихся муниципальных общеобразовательных организаций</t>
  </si>
  <si>
    <t>0130202003</t>
  </si>
  <si>
    <t xml:space="preserve">        Финансовое обеспечение расходов, связанных с исполнением судебных актов</t>
  </si>
  <si>
    <t>0130209013</t>
  </si>
  <si>
    <t xml:space="preserve">        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Ивановской области, муниципальных общеобразовательных организаций</t>
  </si>
  <si>
    <t>0130250502</t>
  </si>
  <si>
    <t xml:space="preserve">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 игрушек (за исключением расходов на содержание зданий и оплату коммунальных услуг)</t>
  </si>
  <si>
    <t>0130280150</t>
  </si>
  <si>
    <t xml:space="preserve">        Осуществление переданных органам местного самоуправления государственных полномочий Ивановской области по выплате регионального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</si>
  <si>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0130281090</t>
  </si>
  <si>
    <t xml:space="preserve">        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из многодетных семей</t>
  </si>
  <si>
    <t>0130281290</t>
  </si>
  <si>
    <t xml:space="preserve">        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обучающимся, получающим начальное общее образование и посещающим группу продленного дня, основное общее и среднее общее образование в муниципальных образовательных организациях, из числа детей, пасынков и падчериц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t>
  </si>
  <si>
    <t>0130289700</t>
  </si>
  <si>
    <t xml:space="preserve">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(Ежемесячное денежное вознаграждение за классное руководство педагогическим работникам муниципальных общеобразовательных организаций)</t>
  </si>
  <si>
    <t>01302L3031</t>
  </si>
  <si>
    <t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(Организация бесплатного горячего питания обучающихся, получающих начальное общее образование в муниципальных образовательных организациях)</t>
  </si>
  <si>
    <t>01302L3041</t>
  </si>
  <si>
    <t xml:space="preserve">        Капитальный ремонт объектов общего образования</t>
  </si>
  <si>
    <t>01302S1020</t>
  </si>
  <si>
    <t>01302S1950</t>
  </si>
  <si>
    <t xml:space="preserve">        Разработка (корректировка) проектной документации на капитальный ремонт объектов общего образования</t>
  </si>
  <si>
    <t>01302S8800</t>
  </si>
  <si>
    <t xml:space="preserve">        Трудоустройство и занятость несовершеннолетних граждан</t>
  </si>
  <si>
    <t>0130602008</t>
  </si>
  <si>
    <t xml:space="preserve">        Организация участия во всероссийских и региональных конкурсах, форумах, фестивалях, выставках, акциях и других мероприятиях</t>
  </si>
  <si>
    <t>0130603002</t>
  </si>
  <si>
    <t xml:space="preserve">        Оплата выполненных работ по муниципальному контракту на строительство общеобразовательной школы в рамках исполнения судебного акта</t>
  </si>
  <si>
    <t>41900S1280</t>
  </si>
  <si>
    <t xml:space="preserve">            Исполнение судебных актов Российской Федерации и мировых соглашений по возмещению причиненного вреда</t>
  </si>
  <si>
    <t>831</t>
  </si>
  <si>
    <t xml:space="preserve">      Дополнительное образование детей</t>
  </si>
  <si>
    <t>0703</t>
  </si>
  <si>
    <t xml:space="preserve">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</si>
  <si>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011E251710</t>
  </si>
  <si>
    <t xml:space="preserve">        Обеспечение деятельности муниципальных организаций дополнительного образования детей</t>
  </si>
  <si>
    <t>0130300203</t>
  </si>
  <si>
    <t xml:space="preserve">        Обеспечение функционирования модели персонифицированного финансирования дополнительного образования детей</t>
  </si>
  <si>
    <t>0130300209</t>
  </si>
  <si>
    <t xml:space="preserve">            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</si>
  <si>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614</t>
  </si>
  <si>
    <t xml:space="preserve">        Обеспечение деятельности муниципальных организаций дополнительного образования детей в области искусств</t>
  </si>
  <si>
    <t>1330200206</t>
  </si>
  <si>
    <t xml:space="preserve">      Профессиональная подготовка, переподготовка и повышение квалификации</t>
  </si>
  <si>
    <t>0705</t>
  </si>
  <si>
    <t>0130102002</t>
  </si>
  <si>
    <t>0130302002</t>
  </si>
  <si>
    <t xml:space="preserve">        Организация профессионального образования и дополнительного профессионального образования лиц, замещающих муниципальные должности, профессионального развития муниципальных служащих и работников исполнительных органов местного самоуправления</t>
  </si>
  <si>
    <t>4190002053</t>
  </si>
  <si>
    <t xml:space="preserve">      Молодежная политика</t>
  </si>
  <si>
    <t>0707</t>
  </si>
  <si>
    <t xml:space="preserve">        Питание детей из многодетных семей в дошкольных образовательных учреждениях</t>
  </si>
  <si>
    <t>0130402004</t>
  </si>
  <si>
    <t xml:space="preserve">        Организация участия в конкурсах, форумах, фестивалях, выставках, акциях и других мероприятиях</t>
  </si>
  <si>
    <t>0630103005</t>
  </si>
  <si>
    <t xml:space="preserve">        Осуществление части полномочий по организации и осуществлению мероприятий по работе с детьми и молодежью в поселении</t>
  </si>
  <si>
    <t>0630108903</t>
  </si>
  <si>
    <t>0630208903</t>
  </si>
  <si>
    <t xml:space="preserve">      Другие вопросы в области образования</t>
  </si>
  <si>
    <t>0709</t>
  </si>
  <si>
    <t xml:space="preserve">        Проведение муниципальных предметных олимпиад школьников, конкурсов, слетов, смотров</t>
  </si>
  <si>
    <t>0130203001</t>
  </si>
  <si>
    <t xml:space="preserve">        Организация отдыха детей</t>
  </si>
  <si>
    <t>0130402005</t>
  </si>
  <si>
    <t xml:space="preserve">        Осуществление переданных государственных полномочий по организации двухразового питания в лагерях дневного пребывания детей-сирот и детей, находящихся в трудной жизненной ситуации</t>
  </si>
  <si>
    <t>0130480200</t>
  </si>
  <si>
    <t xml:space="preserve">        Организация отдыха детей в каникулярное время в части организации двухразового питания в лагерях дневного пребывания</t>
  </si>
  <si>
    <t>01304S0190</t>
  </si>
  <si>
    <t xml:space="preserve">        Организация и проведение районных конкурсов, форумов, слетов, фестивалей, выставок, акций и других мероприятий</t>
  </si>
  <si>
    <t>0130603003</t>
  </si>
  <si>
    <t xml:space="preserve">        Поддержка детей, проявивших выдающиеся способности и индивидуальные особенности</t>
  </si>
  <si>
    <t>0130707001</t>
  </si>
  <si>
    <t xml:space="preserve">          Социальное обеспечение и иные выплаты населению</t>
  </si>
  <si>
    <t>300</t>
  </si>
  <si>
    <t xml:space="preserve">            Иные выплаты населению</t>
  </si>
  <si>
    <t>360</t>
  </si>
  <si>
    <t xml:space="preserve">              Иные выплаты текущего характера физическим лицам</t>
  </si>
  <si>
    <t>296</t>
  </si>
  <si>
    <t xml:space="preserve">        Проведение муниципальных мероприятий в сфере образования для педагогических работников и иных работников системы образования</t>
  </si>
  <si>
    <t>0130903004</t>
  </si>
  <si>
    <t xml:space="preserve">        Обеспечение деятельности структурных подразделений отраслевого отдела</t>
  </si>
  <si>
    <t>4190000301</t>
  </si>
  <si>
    <t xml:space="preserve">            Иные выплаты персоналу учреждений, за исключением фонда оплаты труда</t>
  </si>
  <si>
    <t>112</t>
  </si>
  <si>
    <t xml:space="preserve">              Прочие несоциальные выплаты персоналу в денежной форме</t>
  </si>
  <si>
    <t>212</t>
  </si>
  <si>
    <t xml:space="preserve">    КУЛЬТУРА, КИНЕМАТОГРАФИЯ</t>
  </si>
  <si>
    <t>0800</t>
  </si>
  <si>
    <t xml:space="preserve">      Культура</t>
  </si>
  <si>
    <t>0801</t>
  </si>
  <si>
    <t xml:space="preserve">        Государственная поддержка отрасли культуры (реализация мероприятий по модернизации библиотек в части комплектования книжных фондов библиотек муниципальных образований)</t>
  </si>
  <si>
    <t>13201L5191</t>
  </si>
  <si>
    <t xml:space="preserve">        Осуществление полномочий по организации библиотечного обслуживания населения</t>
  </si>
  <si>
    <t>1330108004</t>
  </si>
  <si>
    <t xml:space="preserve">        Осуществление полномочий по созданию условий для обеспечения поселений услугами по организации досуга и услугами организаций культуры</t>
  </si>
  <si>
    <t>1330108005</t>
  </si>
  <si>
    <t xml:space="preserve">      Другие вопросы в области культуры, кинематографии</t>
  </si>
  <si>
    <t>0804</t>
  </si>
  <si>
    <t xml:space="preserve">        Осуществление полномочий по созданию условий для организации досуга и обеспечения жителей поселения услугами организаций культуры</t>
  </si>
  <si>
    <t>1330108905</t>
  </si>
  <si>
    <t xml:space="preserve">    СОЦИАЛЬНАЯ ПОЛИТИКА</t>
  </si>
  <si>
    <t>1000</t>
  </si>
  <si>
    <t xml:space="preserve">      Пенсионное обеспечение</t>
  </si>
  <si>
    <t>1001</t>
  </si>
  <si>
    <t xml:space="preserve">        Выплата пенсий за выслугу лет лицам, замещавшим выборные муниципальные должности и должности муниципальной службы</t>
  </si>
  <si>
    <t>1130407005</t>
  </si>
  <si>
    <t xml:space="preserve">            Пособия, компенсации и иные социальные выплаты гражданам, кроме публичных нормативных обязательств</t>
  </si>
  <si>
    <t>321</t>
  </si>
  <si>
    <t xml:space="preserve">              Пенсии, пособия, выплачиваемые работодателями, нанимателями бывшим работникам</t>
  </si>
  <si>
    <t>264</t>
  </si>
  <si>
    <t xml:space="preserve">      Социальное обеспечение населения</t>
  </si>
  <si>
    <t>1003</t>
  </si>
  <si>
    <t xml:space="preserve">        Предоставление дополнительных субсидий гражданам (участникам программы) в случае, если приобретено жилое помещение по договору участия в долевом строительстве или договору уступки прав требования по договору участия в долевом строительстве</t>
  </si>
  <si>
    <t>0230207003</t>
  </si>
  <si>
    <t xml:space="preserve">            Субсидии гражданам на приобретение жилья</t>
  </si>
  <si>
    <t>322</t>
  </si>
  <si>
    <t xml:space="preserve">              Пособия по социальной помощи населению в денежной форме</t>
  </si>
  <si>
    <t>262</t>
  </si>
  <si>
    <t xml:space="preserve">        Предоставление субсидий гражданам на оплату первоначального взноса при получении ипотечного жилищного кредита или на погашение основной суммы долга и уплату процентов по ипотечному жилищному кредиту (в том числе рефинансированному)</t>
  </si>
  <si>
    <t>02302S3100</t>
  </si>
  <si>
    <t xml:space="preserve">        Осуществление ежемесячных муниципальных выплат компенсационного характера молодым специалистам в целях компенсации оплаты жилых помещений и коммунальных услуг</t>
  </si>
  <si>
    <t>1730107006</t>
  </si>
  <si>
    <t xml:space="preserve">        Осуществление единовременных муниципальных выплат компенсационного характера с целью компенсации расходов на повышение квалификации молодых специалистов</t>
  </si>
  <si>
    <t>1730107007</t>
  </si>
  <si>
    <t xml:space="preserve">      Охрана семьи и детства</t>
  </si>
  <si>
    <t>1004</t>
  </si>
  <si>
    <t xml:space="preserve">        Осуществление переданных органам местного самоуправления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</si>
  <si>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0130180110</t>
  </si>
  <si>
    <t xml:space="preserve">        Возмещение расходов, связанных с уменьшением размера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пасынками и падчерицами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заключивших после 21 сентября 2022 года контракт в соответствии с пунктом 7 статьи 38 Федерального закона от 28.03.1998 №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t>
  </si>
  <si>
    <t>0130181010</t>
  </si>
  <si>
    <t xml:space="preserve">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</si>
  <si>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17201Д0820</t>
  </si>
  <si>
    <t xml:space="preserve">      Другие вопросы в области социальной политики</t>
  </si>
  <si>
    <t>1006</t>
  </si>
  <si>
    <t xml:space="preserve">        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основное общеобразовательные программы дошкольного и общего образования, дополнительные общеобразовательные программы</t>
  </si>
  <si>
    <t>0130181400</t>
  </si>
  <si>
    <t>0130281400</t>
  </si>
  <si>
    <t>0130381400</t>
  </si>
  <si>
    <t>1330281400</t>
  </si>
  <si>
    <t xml:space="preserve">    ФИЗИЧЕСКАЯ КУЛЬТУРА И СПОРТ</t>
  </si>
  <si>
    <t>1100</t>
  </si>
  <si>
    <t xml:space="preserve">      Физическая культура</t>
  </si>
  <si>
    <t>1101</t>
  </si>
  <si>
    <t xml:space="preserve">        Обеспечение деятельности муниципального бюджетного учреждения «Савинский спортивный комплекс «Атлант»</t>
  </si>
  <si>
    <t>0530100204</t>
  </si>
  <si>
    <t xml:space="preserve">        Организация физкультурно-спортивной работы</t>
  </si>
  <si>
    <t>0530102020</t>
  </si>
  <si>
    <t xml:space="preserve">        Осуществление части полномочий по обеспечению условий для развития на территории поселения физической культуры, школьного спорта и массового спорта, организация проведения официальных физкультурно-оздоровительных и спортивных мероприятий поселения</t>
  </si>
  <si>
    <t>0530108902</t>
  </si>
  <si>
    <t xml:space="preserve">        Укрепление материально-технической базы спортивных организаций</t>
  </si>
  <si>
    <t>05301S3150</t>
  </si>
  <si>
    <t xml:space="preserve">      Массовый спорт</t>
  </si>
  <si>
    <t>1102</t>
  </si>
  <si>
    <t xml:space="preserve">        Закупка комплектов спортивно-технологического оборудования для создания открытых хоккейных площадок</t>
  </si>
  <si>
    <t>05301S2100</t>
  </si>
  <si>
    <t>ВСЕГО РАСХОДОВ:</t>
  </si>
  <si>
    <t>Наименование</t>
  </si>
  <si>
    <t>КБК</t>
  </si>
  <si>
    <t>Уточненный план консолидированного бюджета</t>
  </si>
  <si>
    <t>Раздел, подраздел</t>
  </si>
  <si>
    <t>Целевая статья</t>
  </si>
  <si>
    <t>Вид расхода</t>
  </si>
  <si>
    <t>Доп. класс.</t>
  </si>
  <si>
    <t>Суммы подлежащие исключению в рамках консолидированного бюджета</t>
  </si>
  <si>
    <t>в том числе</t>
  </si>
  <si>
    <t>Исполнено консолидированный бюджет</t>
  </si>
  <si>
    <t>Савинское городское поселение</t>
  </si>
  <si>
    <t>Савинское сельское поселение</t>
  </si>
  <si>
    <t>Архиповское сельское поселение</t>
  </si>
  <si>
    <t>Вознесенское сельское поселение</t>
  </si>
  <si>
    <t>Воскресенское сельское поселение</t>
  </si>
  <si>
    <t>Горячевское сельское поселение</t>
  </si>
  <si>
    <t>Бюджет муниципального района</t>
  </si>
  <si>
    <t>Бюджеты городских поселений</t>
  </si>
  <si>
    <t>Бюджеты поселений</t>
  </si>
  <si>
    <t>Бюджеты сельских поселений</t>
  </si>
  <si>
    <t>Утверждено</t>
  </si>
  <si>
    <t>Исполнено</t>
  </si>
  <si>
    <t xml:space="preserve">     Размещение и распространение в средствах массовой информации официальной информации органов местного самоуправления, иной официальной информации и подписка на электронные и бумажные издания</t>
  </si>
  <si>
    <t xml:space="preserve">      Обновление офисной техники, развитие и сопровождение автоматизированных систем в муниципальном управлении</t>
  </si>
  <si>
    <t xml:space="preserve">     Проведение мероприятий по осуществлению закупок товаров, работ, услуг для обеспечения муниципальных нужд</t>
  </si>
  <si>
    <t xml:space="preserve">      НАЦИОНАЛЬНАЯ ОБОРОНА</t>
  </si>
  <si>
    <t>0200</t>
  </si>
  <si>
    <t xml:space="preserve">        Мобилизационная и вневойсковая подготовка</t>
  </si>
  <si>
    <t>0203</t>
  </si>
  <si>
    <t xml:space="preserve">          Осуществление первичного воинского учета органами местного самоуправления поселений и городских округов</t>
  </si>
  <si>
    <t>4290051180</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</si>
  <si>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</si>
  <si>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              Фонд оплаты труда государственных (муниципальных) органов</t>
  </si>
  <si>
    <t xml:space="preserve">                Заработная плата</t>
  </si>
  <si>
    <t xml:space="preserve">                Социальные пособия и компенсации персоналу в денежной форме</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</si>
  <si>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</si>
  <si>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                Начисления на выплаты по оплате труда</t>
  </si>
  <si>
    <t xml:space="preserve">            Закупка товаров, работ и услуг для обеспечения государственных (муниципальных) нужд</t>
  </si>
  <si>
    <t xml:space="preserve">              Прочая закупка товаров, работ и услуг</t>
  </si>
  <si>
    <t xml:space="preserve">                Увеличение стоимости прочих оборотных запасов (материалов)</t>
  </si>
  <si>
    <t>24-51180-00000-00000</t>
  </si>
  <si>
    <t xml:space="preserve">          Обеспечение мер противопожарной безопасности территории поселения</t>
  </si>
  <si>
    <t xml:space="preserve">                Работы, услуги по содержанию имущества</t>
  </si>
  <si>
    <t>0230202008</t>
  </si>
  <si>
    <t>4190008901</t>
  </si>
  <si>
    <t xml:space="preserve">            Межбюджетные трансферты</t>
  </si>
  <si>
    <t xml:space="preserve">              Иные межбюджетные трансферты</t>
  </si>
  <si>
    <t xml:space="preserve">                Перечисления другим бюджетам бюджетной системы Российской Федерации</t>
  </si>
  <si>
    <t>02304S1260</t>
  </si>
  <si>
    <t xml:space="preserve">          Капитальный ремонт и ремонт объектов транспортной инфраструктуры (автовокзалы, автостанции)</t>
  </si>
  <si>
    <t>0230102004</t>
  </si>
  <si>
    <t xml:space="preserve">          Содержание автомобильных дорог общего пользования местного значения</t>
  </si>
  <si>
    <t>02301S0510</t>
  </si>
  <si>
    <t xml:space="preserve">          Проектирование строительства (реконструкции), капитального ремонта, строительство (реконструкцию), капитальный ремонт, ремонт и содержание автомобильных дорог общего пользования местного значения, в том числе на формирование муниципальных дорожных фондов</t>
  </si>
  <si>
    <t xml:space="preserve">                Прочие работы, услуги</t>
  </si>
  <si>
    <t xml:space="preserve">          Осуществление полномочий по созданию условий для развития туризма</t>
  </si>
  <si>
    <t>0130508906</t>
  </si>
  <si>
    <t xml:space="preserve">          Кадастровые работы для осуществления кадастрового учета и изготовления технической документации</t>
  </si>
  <si>
    <t>1230202026</t>
  </si>
  <si>
    <t xml:space="preserve">          Оценка рыночной стоимости земельных участков, размера платы за право заключения договоров аренды</t>
  </si>
  <si>
    <t>1230202028</t>
  </si>
  <si>
    <t xml:space="preserve">          Осуществление полномочий в соответствии с жилищным законодательством</t>
  </si>
  <si>
    <t>0330102014</t>
  </si>
  <si>
    <t xml:space="preserve">          Взносы на капитальный ремонт общего имущества многоквартирных домов за муниципальный жилой и нежилой фонд</t>
  </si>
  <si>
    <t>1230102022</t>
  </si>
  <si>
    <t xml:space="preserve">          Оценка рыночной стоимости муниципального имущества, размера платы за право заключения договоров аренды, безвозмездного пользования муниципального имущества</t>
  </si>
  <si>
    <t>1230102024</t>
  </si>
  <si>
    <t xml:space="preserve">          Обеспечение сохранности и содержания муниципального имущества</t>
  </si>
  <si>
    <t>1230102025</t>
  </si>
  <si>
    <t xml:space="preserve">          Организация обеспечения водоснабжения и водоотведения населения</t>
  </si>
  <si>
    <t>0330402016</t>
  </si>
  <si>
    <t xml:space="preserve">            Капитальные вложения в объекты государственной (муниципальной) собственности</t>
  </si>
  <si>
    <t xml:space="preserve">              Бюджетные инвестиции в объекты капитального строительства государственной (муниципальной) собственности</t>
  </si>
  <si>
    <t xml:space="preserve">                Увеличение стоимости основных средств</t>
  </si>
  <si>
    <t xml:space="preserve">          Организация технического обслуживания и текущего ремонта систем газоснабжения</t>
  </si>
  <si>
    <t>0330402017</t>
  </si>
  <si>
    <t xml:space="preserve">          Реализация мероприятий по модернизации объектов коммунальной инфраструктуры</t>
  </si>
  <si>
    <t>03304S6800</t>
  </si>
  <si>
    <t xml:space="preserve">                Увеличение стоимости строительных материалов</t>
  </si>
  <si>
    <t xml:space="preserve">              Бюджетные инвестиции в соответствии с концессионными соглашениями</t>
  </si>
  <si>
    <t>415</t>
  </si>
  <si>
    <t xml:space="preserve">          Предоставление субсидий на возмещение убытков, возникающих при обеспечении жителей услугами бытового обслуживания</t>
  </si>
  <si>
    <t>0330506002</t>
  </si>
  <si>
    <t xml:space="preserve">            Иные бюджетные ассигнования</t>
  </si>
  <si>
    <t xml:space="preserve">              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</si>
  <si>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</si>
  <si>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 xml:space="preserve">                Безвозмездные перечисления иным нефинансовым организациям (за исключением нефинансовых организаций государственного сектора) на производство</t>
  </si>
  <si>
    <t>245</t>
  </si>
  <si>
    <t xml:space="preserve">                Коммунальные услуги</t>
  </si>
  <si>
    <t xml:space="preserve">              Закупка энергетических ресурсов</t>
  </si>
  <si>
    <t xml:space="preserve">              Исполнение судебных актов Российской Федерации и мировых соглашений по возмещению причиненного вреда</t>
  </si>
  <si>
    <t xml:space="preserve">                Другие экономические санкции</t>
  </si>
  <si>
    <t xml:space="preserve">                Иные выплаты текущего характера организациям</t>
  </si>
  <si>
    <t xml:space="preserve">          Исполнение судебных актов по обращению взыскания на средства бюджетов бюджетной системы Российской Федерации</t>
  </si>
  <si>
    <t>4190009003</t>
  </si>
  <si>
    <t xml:space="preserve">                Иные выплаты текущего характера физическим лицам</t>
  </si>
  <si>
    <t xml:space="preserve">          Организация уличного освещения поселения</t>
  </si>
  <si>
    <t>0230202006</t>
  </si>
  <si>
    <t xml:space="preserve">          Участие в организации деятельности по накоплению и транспортированию твердых коммунальных отходов</t>
  </si>
  <si>
    <t>0230202009</t>
  </si>
  <si>
    <t xml:space="preserve">          Организация благоустройства территории поселения</t>
  </si>
  <si>
    <t>0230202010</t>
  </si>
  <si>
    <t xml:space="preserve">                Увеличение стоимости горюче-смазочных материалов</t>
  </si>
  <si>
    <t xml:space="preserve">              Уплата прочих налогов, сборов</t>
  </si>
  <si>
    <t xml:space="preserve">                Налоги, пошлины и сборы</t>
  </si>
  <si>
    <t xml:space="preserve">          Предоставление субсидий в целях финансового обеспечения (возмещения) затрат, связанных с производством (реализацией) товаров, выполнением работ и оказанием услуг</t>
  </si>
  <si>
    <t>0230206001</t>
  </si>
  <si>
    <t xml:space="preserve">              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</si>
  <si>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 xml:space="preserve">          Мероприятия по созданию мест (площадок) накопления твердых коммунальных отходов</t>
  </si>
  <si>
    <t>02302S9900</t>
  </si>
  <si>
    <t xml:space="preserve">          Содержание мест захоронения</t>
  </si>
  <si>
    <t>0230302011</t>
  </si>
  <si>
    <t xml:space="preserve">          Реализация программ формирования современной городской среды</t>
  </si>
  <si>
    <t>041F255550</t>
  </si>
  <si>
    <t xml:space="preserve">          Реализация проектов развития территорий муниципальных образований Ивановской области, основанных на местных инициативах (инициативных проектов) (Благоустройство общественной территории: обустройство спортивной игровой площадки на общественной территории у здания многоквартирного дома по адресу: Ивановская область, Савинский район, ул. им. Екатерины Кирьяновой, д.2)</t>
  </si>
  <si>
    <t>041F2S5101</t>
  </si>
  <si>
    <t>2455550Ч121310000000</t>
  </si>
  <si>
    <t>24009071-185</t>
  </si>
  <si>
    <t xml:space="preserve">          Осуществление части полномочий по организации и осуществлению мероприятий по работе с детьми и молодежью в поселении</t>
  </si>
  <si>
    <t>0130408903</t>
  </si>
  <si>
    <t xml:space="preserve">          Государственная поддержка отрасли культуры (реализация мероприятий по модернизации библиотек в части комплектования книжных фондов библиотек муниципальных образований)</t>
  </si>
  <si>
    <t>01201L5191</t>
  </si>
  <si>
    <t xml:space="preserve">          Обеспечение деятельности учреждений культурно-досугового типа</t>
  </si>
  <si>
    <t xml:space="preserve">              Фонд оплаты труда учреждений</t>
  </si>
  <si>
    <t xml:space="preserve">              Иные выплаты персоналу учреждений, за исключением фонда оплаты труда</t>
  </si>
  <si>
    <t xml:space="preserve">              Взносы по обязательному социальному страхованию на выплаты по оплате труда работников и иные выплаты работникам учреждений</t>
  </si>
  <si>
    <t xml:space="preserve">                Услуги связи</t>
  </si>
  <si>
    <t xml:space="preserve">                Транспортные услуги</t>
  </si>
  <si>
    <t xml:space="preserve">                Страхование</t>
  </si>
  <si>
    <t xml:space="preserve">                Увеличение стоимости мягкого инвентаря</t>
  </si>
  <si>
    <t xml:space="preserve">                Увеличение стоимости прочих материальных запасов однократного применения</t>
  </si>
  <si>
    <t xml:space="preserve">              Уплата налога на имущество организаций и земельного налога</t>
  </si>
  <si>
    <t xml:space="preserve">          Проведение различных по форме и тематике культурно-массовых мероприятий</t>
  </si>
  <si>
    <t>0130103001</t>
  </si>
  <si>
    <t xml:space="preserve">          Осуществление полномочий по созданию условий для организации досуга и обеспечения жителей поселения услугами организаций культуры</t>
  </si>
  <si>
    <t>0130108905</t>
  </si>
  <si>
    <t xml:space="preserve">          Укрепление материально-технической базы муниципальных учреждений культуры Ивановской области</t>
  </si>
  <si>
    <t>01301S1980</t>
  </si>
  <si>
    <t xml:space="preserve">          Обеспечение деятельности муниципальных библиотек</t>
  </si>
  <si>
    <t xml:space="preserve">          Осуществление полномочий по организации библиотечного обслуживания населения</t>
  </si>
  <si>
    <t>0130208004</t>
  </si>
  <si>
    <t>0130208905</t>
  </si>
  <si>
    <t>01302S1980</t>
  </si>
  <si>
    <t xml:space="preserve">          Осуществление полномочий по предоставлению субсидий гражданам на оплату первоначального взноса при получении ипотечного жилищного кредита или на погашение основной суммы долга и уплату процентов по ипотечному жилищному кредиту (в том числе рефинансированному)</t>
  </si>
  <si>
    <t>0330308909</t>
  </si>
  <si>
    <t xml:space="preserve">          Осуществление полномочий по предоставлению дополнительных субсидий гражданам (участникам программы) в случае, если приобретено жилое помещение по договору участия в долевом строительстве или договору уступки прав требования по договору участия в долевом строительстве</t>
  </si>
  <si>
    <t>0330308910</t>
  </si>
  <si>
    <t xml:space="preserve">          Проведение ремонта жилых помещений ветеранов Великой Отечественной войны</t>
  </si>
  <si>
    <t>1730107003</t>
  </si>
  <si>
    <t xml:space="preserve">          Осуществление части полномочий по обеспечению условий для развития на территории поселения физической культуры, школьного спорта и массового спорта, организация проведения официальных физкультурно-оздоровительных и спортивных мероприятий поселения</t>
  </si>
  <si>
    <t>0130408902</t>
  </si>
  <si>
    <t xml:space="preserve">               Увеличение стоимости основных средств</t>
  </si>
  <si>
    <t xml:space="preserve">           Увеличение стоимости основных средств</t>
  </si>
  <si>
    <t xml:space="preserve">       Транспортные услуги</t>
  </si>
  <si>
    <t xml:space="preserve">       Работы, услуги по содержанию имущества</t>
  </si>
  <si>
    <t xml:space="preserve">       Штрафы за нарушение законодательства о налогах и сборах, законодательства о страховых взносах</t>
  </si>
  <si>
    <t xml:space="preserve">     Иные выплаты текущего характера физическим лицам</t>
  </si>
  <si>
    <t xml:space="preserve">      Исполнение судебных актов Российской Федерации и мировых соглашений по возмещению причиненного вреда</t>
  </si>
  <si>
    <t xml:space="preserve">      Иные бюджетные ассигнования</t>
  </si>
  <si>
    <t xml:space="preserve">       Исполнение судебных актов по обращению взыскания на средства бюджетов бюджетной системы Российской Федерации</t>
  </si>
  <si>
    <t xml:space="preserve">       Размещение и распространение в средствах массовой информации официальной информации органов местного самоуправления, иной официальной информации и подписка на электронные и бумажные издания
</t>
  </si>
  <si>
    <t xml:space="preserve">           Обслуживание сайта</t>
  </si>
  <si>
    <t xml:space="preserve">     Обеспечение сохранности и содержания муниципального имущества</t>
  </si>
  <si>
    <t xml:space="preserve">      Увеличение стоимости горюче-смазочных материалов</t>
  </si>
  <si>
    <t xml:space="preserve">      Закупка энергетических ресурсов</t>
  </si>
  <si>
    <t xml:space="preserve">      Коммунальные услуги</t>
  </si>
  <si>
    <t xml:space="preserve">    Увеличение стоимости прочих материальных запасов однократного применения</t>
  </si>
  <si>
    <t xml:space="preserve">     Организация и проведение мероприятий, связанных с государственными праздниками, юбилейными и памятными датами, с культурно-досуговой деятельностью исполнительных органов местного самоуправления</t>
  </si>
  <si>
    <t>0230202004</t>
  </si>
  <si>
    <t xml:space="preserve">      Обеспечение мер противопожарной безопасности территории поселения</t>
  </si>
  <si>
    <t>0230108003</t>
  </si>
  <si>
    <t xml:space="preserve">     Осуществление полномочий по содержанию автомобильных дорог местного значения в границах населенных пунктов</t>
  </si>
  <si>
    <t xml:space="preserve">     Увеличение стоимости строительных материалов</t>
  </si>
  <si>
    <t>021F2S5102</t>
  </si>
  <si>
    <t xml:space="preserve">       Реализация проектов развития территорий муниципальных образований Ивановской области, основанных на местных инициативах (инициативных проектов) (Благоустройство общественной территории: установка детской площадки по адресу: Ивановская область, Савинский район, село Вознесенье, ул. Центральная, напротив дома № 16)</t>
  </si>
  <si>
    <t>0230202002</t>
  </si>
  <si>
    <t xml:space="preserve">      Организация уличного освещения поселения</t>
  </si>
  <si>
    <t>0230202003</t>
  </si>
  <si>
    <t xml:space="preserve">        Транспортные услуги</t>
  </si>
  <si>
    <t xml:space="preserve">       Увеличение стоимости прочих оборотных запасов (материалов)</t>
  </si>
  <si>
    <t>02302S2000</t>
  </si>
  <si>
    <t xml:space="preserve">        Благоустройство</t>
  </si>
  <si>
    <t xml:space="preserve">      Транспортные услуги</t>
  </si>
  <si>
    <t>0230508001</t>
  </si>
  <si>
    <t xml:space="preserve">      Осуществление полномочий по содержанию мест захоронения</t>
  </si>
  <si>
    <t xml:space="preserve">     Штрафы за нарушение законодательства о налогах и сборах, законодательства о страховых взносах</t>
  </si>
  <si>
    <t>0430102008</t>
  </si>
  <si>
    <t xml:space="preserve">      Повышение престижа предпринимательской деятельности</t>
  </si>
  <si>
    <t xml:space="preserve">       Премии и гранты</t>
  </si>
  <si>
    <t xml:space="preserve">       Социальное обеспечение и иные выплаты населению</t>
  </si>
  <si>
    <t xml:space="preserve">       Иные выплаты текущего характера физическим лицам</t>
  </si>
  <si>
    <t xml:space="preserve">        Государственная поддержка отрасли культуры (государственная поддержка лучших работников сельских учреждений культуры)</t>
  </si>
  <si>
    <t>011А255194</t>
  </si>
  <si>
    <t xml:space="preserve">      Выплата пенсий за выслугу лет лицам, замещавшим выборные муниципальные должности и должности муниципальной службы</t>
  </si>
  <si>
    <t xml:space="preserve">      Арендная плата за пользование имуществом (за исключением земельных участков и других обособленных природных объектов)</t>
  </si>
  <si>
    <t xml:space="preserve">        Иные выплаты персоналу государственных (муниципальных) органов, за исключением фонда оплаты труда</t>
  </si>
  <si>
    <t xml:space="preserve">      Увеличение стоимости прочих материальных запасов однократного применения</t>
  </si>
  <si>
    <t>01201L4670</t>
  </si>
  <si>
    <t xml:space="preserve">     Обеспечение развития и укрепления материально-технической базы муниципальных домов культуры в населенных пунктах с числом жителей до 50 тысяч человек</t>
  </si>
  <si>
    <t xml:space="preserve">       Арендная плата за пользование имуществом (за исключением земельных участков и других обособленных природных объектов)</t>
  </si>
  <si>
    <t xml:space="preserve">      Другие экономические санкции</t>
  </si>
  <si>
    <t>0130108005</t>
  </si>
  <si>
    <t xml:space="preserve">      Осуществление полномочий по созданию условий для организации досуга и обеспечения жителей поселения услугами организаций культуры</t>
  </si>
  <si>
    <t xml:space="preserve">      Социальные пособия и компенсации персоналу в денежной форме</t>
  </si>
  <si>
    <t xml:space="preserve">       Увеличение стоимости горюче-смазочных материалов</t>
  </si>
  <si>
    <t>0114</t>
  </si>
  <si>
    <t>0230302007</t>
  </si>
  <si>
    <t xml:space="preserve">      Взносы на капитальный ремонт общего имущества многоквартирных домов за муниципальный жилой и нежилой фонд</t>
  </si>
  <si>
    <t>0230302006</t>
  </si>
  <si>
    <t xml:space="preserve">             Коммунальные услуги</t>
  </si>
  <si>
    <t xml:space="preserve">      Содержание коммунального хозяйства</t>
  </si>
  <si>
    <t xml:space="preserve">        Закупка энергетических ресурсов</t>
  </si>
  <si>
    <t>0230208006</t>
  </si>
  <si>
    <t xml:space="preserve">       Осуществление полномочий по созданию условий для массового отдыха жителей поселения и организации обустройства мест массового отдыха населения, включая обеспечение свободного доступа граждан к водным объектам общего пользования и их береговым полосам</t>
  </si>
  <si>
    <t xml:space="preserve">          Коммунальные услуги</t>
  </si>
  <si>
    <t>01201L4671</t>
  </si>
  <si>
    <t>02201L5763</t>
  </si>
  <si>
    <t xml:space="preserve">     Обеспечение комплексного развития сельских территорий (на реализацию мероприятий по благоустройству сельских территорий)</t>
  </si>
  <si>
    <t>05301S1970</t>
  </si>
  <si>
    <t xml:space="preserve">       Благоустройство, ремонт и установка площадок для физкультурно-оздоровительных занятий</t>
  </si>
  <si>
    <t>Объем расходов на реализацию мероприятий муниципальных программ Савинского муниципального района в 2024 году</t>
  </si>
  <si>
    <t>по состоянию на 01.01.2025 год</t>
  </si>
  <si>
    <t>Утверждено, руб.</t>
  </si>
  <si>
    <t>Исполнено, руб.</t>
  </si>
  <si>
    <t>% исполнения</t>
  </si>
  <si>
    <t>федеральный бюджет</t>
  </si>
  <si>
    <t>областной бюджет</t>
  </si>
  <si>
    <t>местный бюджет</t>
  </si>
  <si>
    <t xml:space="preserve">    Муниципальная программа Савинского муниципального района «Развитие системы образования Савинского муниципального района» муниципальные проекты, обеспечивающий достижение показателей и результатов федеральных проектов, входящие в состав национальных проектов</t>
  </si>
  <si>
    <t>0100000000</t>
  </si>
  <si>
    <t xml:space="preserve">      Муниципальные проекты, обеспечивающий достижение показателей и результатов федеральных проектов, входящих в состав национальных проектов</t>
  </si>
  <si>
    <t>0110000000</t>
  </si>
  <si>
    <t xml:space="preserve">          Муниципальный проект "Успех каждого ребенка"</t>
  </si>
  <si>
    <t>011Е200000</t>
  </si>
  <si>
    <t xml:space="preserve">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</si>
  <si>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011Е251710</t>
  </si>
  <si>
    <t xml:space="preserve">          Муниципальный проект «Патриотическое воспитание граждан в Российской Федерации»</t>
  </si>
  <si>
    <t>011EВ00000</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</si>
  <si>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</si>
  <si>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Ведомственные проекты</t>
  </si>
  <si>
    <t>0130000000</t>
  </si>
  <si>
    <t xml:space="preserve">          Ведомственный проект «Развитие дошкольного образования»</t>
  </si>
  <si>
    <t>0130100000</t>
  </si>
  <si>
    <t xml:space="preserve">            Обеспечение деятельности дошкольных образовательных организаций</t>
  </si>
  <si>
    <t xml:space="preserve">              Мероприятия по повышению квалификации педагогических работников и управленческих кадров образовательных организаций</t>
  </si>
  <si>
    <t xml:space="preserve">            Осуществление переданных органам местного самоуправления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муниципальных дошкольных образовательных организациях и детьми, нуждающимися в длительном лечении, в муниципальных дошкольных образовательных организациях, осуществляющих оздоровление</t>
  </si>
  <si>
    <t xml:space="preserve">            Осуществление переданных органам местного самоуправления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</si>
  <si>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 xml:space="preserve">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 игрушек (за исключением расходов на содержание зданий и оплату коммунальных услуг)</t>
  </si>
  <si>
    <t xml:space="preserve">            Возмещение расходов, связанных с уменьшением размера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пасынками и падчерицами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заключивших после 21 сентября 2022 года контракт в соответствии с пунктом 7 статьи 38 Федерального закона от 28.03.1998 №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t>
  </si>
  <si>
    <t xml:space="preserve">      Оснащение прогулочных площадок муниципальных образовательных организаций, реализующих программу дошкольного образования</t>
  </si>
  <si>
    <t>0130181120</t>
  </si>
  <si>
    <t xml:space="preserve">      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из многодетных семей</t>
  </si>
  <si>
    <t xml:space="preserve">    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основное общеобразовательные программы дошкольного и общего образования, дополнительные общеобразовательные программы</t>
  </si>
  <si>
    <t xml:space="preserve">      Укрепление материально-технической базы муниципальных образовательных организаций Ивановской области</t>
  </si>
  <si>
    <t xml:space="preserve">            Капитальный ремонт объектов дошкольного образования в рамках реализации социально значимого проекта "Создание безопасных условий пребывания в дошкольных образовательных организациях, дошкольных группах в муниципальных общеобразовательных организациях"</t>
  </si>
  <si>
    <t xml:space="preserve">          Ведомственный проект «Развитие школьного образования»</t>
  </si>
  <si>
    <t>0130200000</t>
  </si>
  <si>
    <t xml:space="preserve">            Обеспечение деятельности муниципальных общеобразовательных организаций</t>
  </si>
  <si>
    <t xml:space="preserve">      Мероприятия по повышению квалификации педагогических работников и управленческих кадров образовательных организаций</t>
  </si>
  <si>
    <t xml:space="preserve">            Организация питания обучающихся муниципальных общеобразовательных организаций</t>
  </si>
  <si>
    <t xml:space="preserve">              Проведение муниципальных предметных олимпиад школьников, конкурсов, слетов, смотров</t>
  </si>
  <si>
    <t xml:space="preserve">            Финансовое обеспечение расходов, связанных с исполнением судебных актов</t>
  </si>
  <si>
    <t xml:space="preserve">              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Ивановской области, муниципальных общеобразовательных организаций</t>
  </si>
  <si>
    <t xml:space="preserve">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 игрушек (за исключением расходов на содержание зданий и оплату коммунальных услуг)</t>
  </si>
  <si>
    <t xml:space="preserve">            Осуществление переданных органам местного самоуправления государственных полномочий Ивановской области по выплате регионального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</si>
  <si>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из многодетных семей</t>
  </si>
  <si>
    <t xml:space="preserve">            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обучающимся, получающим основное общее и среднее общее образование в муниципальных образовательных организациях, из числа детей, пасынков и падчериц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t>
  </si>
  <si>
    <t xml:space="preserve">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(Ежемесячное денежное вознаграждение за классное руководство педагогическим работникам муниципальных общеобразовательных организаций)</t>
  </si>
  <si>
    <t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(Организация бесплатного горячего питания обучающихся, получающих начальное общее образование в муниципальных образовательных организациях)</t>
  </si>
  <si>
    <t xml:space="preserve">     Капитальный ремонт объектов общего образования</t>
  </si>
  <si>
    <t xml:space="preserve">            Укрепление материально-технической базы муниципальных образовательных организаций Ивановской области</t>
  </si>
  <si>
    <t xml:space="preserve">    Разработка (корректировка) проектной документации на капитальный ремонт объектов общего образования</t>
  </si>
  <si>
    <t xml:space="preserve">          Ведомственный проект «Развитие дополнительного образования»</t>
  </si>
  <si>
    <t>0130300000</t>
  </si>
  <si>
    <t xml:space="preserve">            Финансовое обеспечение выполнения функций органов местного самоуправления при предоставлении муниципальных услуг в социальной сфере</t>
  </si>
  <si>
    <t xml:space="preserve">      Обеспечение функционирования модели персонифицированного финансирования дополнительного образования детей</t>
  </si>
  <si>
    <t xml:space="preserve">            Реализация мероприятий по созданию доступной среды для лиц с ограниченными возможностями здоровья</t>
  </si>
  <si>
    <t xml:space="preserve">            Предоставление субсидий в целях финансового обеспечения (возмещения) затрат, связанных с оказанием муниципальных услуг в социальной сфере</t>
  </si>
  <si>
    <t>0130306001</t>
  </si>
  <si>
    <t xml:space="preserve">          Ведомственный проект «Укрепление здоровья детей»</t>
  </si>
  <si>
    <t>0130400000</t>
  </si>
  <si>
    <t xml:space="preserve">            Питание детей из многодетных семей в дошкольных образовательных учреждениях</t>
  </si>
  <si>
    <t xml:space="preserve">            Организация отдыха детей</t>
  </si>
  <si>
    <t xml:space="preserve">            Осуществление переданных государственных полномочий по организации двухразового питания в лагерях дневного пребывания детей-сирот и детей, находящихся в трудной жизненной ситуации</t>
  </si>
  <si>
    <t xml:space="preserve">            Организация отдыха детей в каникулярное время в части организации двухразового питания в лагерях дневного пребывания</t>
  </si>
  <si>
    <t xml:space="preserve">          Ведомственный проект «Выполнение мер по обеспечению пожарной безопасности и антитеррористической защищенности образовательных организаций»</t>
  </si>
  <si>
    <t>0130500000</t>
  </si>
  <si>
    <t xml:space="preserve">            Реализация мероприятий по укреплению пожарной безопасности образовательных организаций</t>
  </si>
  <si>
    <t xml:space="preserve">            Реализация мероприятий по антитеррористической защищенности образовательных организаций</t>
  </si>
  <si>
    <t xml:space="preserve">          Ведомственный проект «Гражданско-патриотическое и духовно-нравственное воспитание учащихся и воспитанников»</t>
  </si>
  <si>
    <t>0130600000</t>
  </si>
  <si>
    <t xml:space="preserve">            Трудоустройство и занятость несовершеннолетних граждан</t>
  </si>
  <si>
    <t xml:space="preserve">    Организация участия во всероссийских и региональных конкурсах, форумах, фестивалях, выставках, акциях и других мероприятиях</t>
  </si>
  <si>
    <t xml:space="preserve">              Организация и проведение районных конкурсов, форумов, слетов, фестивалей, выставок, акций и других мероприятий</t>
  </si>
  <si>
    <t xml:space="preserve">            Ведомственный проект «Выявление и поддержка одаренных детей»</t>
  </si>
  <si>
    <t>0130700000</t>
  </si>
  <si>
    <t xml:space="preserve">              Поддержка детей, проявивших выдающиеся способности и индивидуальные особенности</t>
  </si>
  <si>
    <t xml:space="preserve">          Ведомственный проект «Организация бесплатной перевозки обучающихся в муниципальных образовательных организациях»</t>
  </si>
  <si>
    <t>0130800000</t>
  </si>
  <si>
    <t xml:space="preserve">            Обеспечение перевозок школьников</t>
  </si>
  <si>
    <t xml:space="preserve">            Ведомственный проект «Развитие кадрового потенциала»</t>
  </si>
  <si>
    <t>0130900000</t>
  </si>
  <si>
    <t xml:space="preserve">              Проведение муниципальных мероприятий в сфере образования для педагогических работников и иных работников системы образования</t>
  </si>
  <si>
    <t xml:space="preserve">    Муниципальная программа Савинского муниципального района "Обеспечение доступным и комфортным жильем, объектами инженерной инфраструктуры и услугами жилищно-коммунального хозяйства населения Савинского муниципального района"</t>
  </si>
  <si>
    <t>0200000000</t>
  </si>
  <si>
    <t xml:space="preserve">      Муниципальные проекты, обеспечивающий достижение показателей и результатов федеральных проектов, не входящих в состав национальных проектов</t>
  </si>
  <si>
    <t>0220000000</t>
  </si>
  <si>
    <t xml:space="preserve">          Муниципальный проект «Оказание поддержки гражданам в обеспечении жильем»</t>
  </si>
  <si>
    <t>0220100000</t>
  </si>
  <si>
    <t xml:space="preserve">            Предоставление социальных выплат молодым семьям на приобретение (строительство) жилого помещения</t>
  </si>
  <si>
    <t>02201L4970</t>
  </si>
  <si>
    <t>0230000000</t>
  </si>
  <si>
    <t xml:space="preserve">          Ведомственный проект «Обеспечение жильем молодых семей»</t>
  </si>
  <si>
    <t>0230100000</t>
  </si>
  <si>
    <t xml:space="preserve">            Предоставление дополнительной социальной выплаты молодым семьям в размере пяти процентов расчетной (средней) стоимости жилья</t>
  </si>
  <si>
    <t xml:space="preserve">          Ведомственный проект «Поддержка граждан в сфере ипотечного жилищного кредитования»</t>
  </si>
  <si>
    <t>0230200000</t>
  </si>
  <si>
    <t xml:space="preserve">            Предоставление дополнительных субсидий гражданам (участникам программы) в случае, если приобретено жилое помещение по договору участия в долевом строительстве или договору уступки прав требования по договору участия в долевом строительстве</t>
  </si>
  <si>
    <t xml:space="preserve">            Предоставление субсидий гражданам на оплату первоначального взноса при получении ипотечного жилищного кредита или на погашение основной суммы долга и уплату процентов по ипотечному жилищному кредиту (в том числе рефинансированному)</t>
  </si>
  <si>
    <t xml:space="preserve">          Ведомственный проект «Развитие газификации Савинского муниципального района»</t>
  </si>
  <si>
    <t>0230300000</t>
  </si>
  <si>
    <t xml:space="preserve">    Разработка (корректировка) проектной документации и газификации населенных пунктов, объектов социальной инфраструктуры</t>
  </si>
  <si>
    <t xml:space="preserve">            Подключение и обслуживание газораспределительных сетей</t>
  </si>
  <si>
    <t xml:space="preserve">     Разработка градостроительных планов земельных участков объектов социальной инфраструктуры</t>
  </si>
  <si>
    <t xml:space="preserve">            Разработка (корректировка) проектной документации и газификации населенных пунктов, объектов социальной инфраструктуры</t>
  </si>
  <si>
    <t xml:space="preserve">      Ведомственный проект «Модернизация объектов коммунальной инфраструктуры и обеспечение функционирования систем жизнеобеспечения»</t>
  </si>
  <si>
    <t>0230400000</t>
  </si>
  <si>
    <t xml:space="preserve">    Организация обеспечения теплоснабжения населения</t>
  </si>
  <si>
    <t xml:space="preserve">    Организация обеспечения водоснабжения и водоотведения населения</t>
  </si>
  <si>
    <t xml:space="preserve">    Подготовка коммунальной инфраструктуры и благоустройство прилегающих территорий медицинских учреждений</t>
  </si>
  <si>
    <t xml:space="preserve">      Ведомственный проект «Жилье»</t>
  </si>
  <si>
    <t>0230500000</t>
  </si>
  <si>
    <t xml:space="preserve">    Осуществление полномочий в соответствии с жилищным законодательством</t>
  </si>
  <si>
    <t xml:space="preserve">    Муниципальная программа Савинского муниципального района "Обеспечение безопасности граждан и профилактика правонарушений в Савинском муниципальном районе"</t>
  </si>
  <si>
    <t>0300000000</t>
  </si>
  <si>
    <t>0330000000</t>
  </si>
  <si>
    <t xml:space="preserve">          Ведомственный проект «Охрана общественного порядка и профилактика правонарушений»</t>
  </si>
  <si>
    <t>0330100000</t>
  </si>
  <si>
    <t xml:space="preserve">            Осуществление полномочий в сфере профилактики правонарушений</t>
  </si>
  <si>
    <t xml:space="preserve">    Муниципальная программа Савинского муниципального района "Охрана окружающей среды Савинского муниципального района"</t>
  </si>
  <si>
    <t>0400000000</t>
  </si>
  <si>
    <t>0430000000</t>
  </si>
  <si>
    <t xml:space="preserve">          Ведомственный проект «Организация обеспечения надлежащего санитарного состояния территории»</t>
  </si>
  <si>
    <t>0430100000</t>
  </si>
  <si>
    <t xml:space="preserve">            Участие в организации деятельности по накоплению, сбору, транспортированию, обработке, утилизации, обезвреживанию, захоронению твердых коммунальных отходов</t>
  </si>
  <si>
    <t xml:space="preserve">            Осуществление полномочий по содержанию мест захоронения</t>
  </si>
  <si>
    <t xml:space="preserve">            Мероприятия по созданию мест (площадок) накопления твердых коммунальных отходов</t>
  </si>
  <si>
    <t xml:space="preserve">          Ведомственный проект «Охрана и использование особо охраняемых природных территорий местного значения»</t>
  </si>
  <si>
    <t>0430200000</t>
  </si>
  <si>
    <t xml:space="preserve">           Проведение мероприятий в области охраны окружающей среды на особо охраняемых природных территориях местного значения</t>
  </si>
  <si>
    <t>0430202055</t>
  </si>
  <si>
    <t xml:space="preserve">      Комплексы процессных мероприятий</t>
  </si>
  <si>
    <t>0440000000</t>
  </si>
  <si>
    <t xml:space="preserve">          Комплекс процессных мероприятий «Повышение безопасности граждан и санитарно-эпидемиологического благополучия населения»</t>
  </si>
  <si>
    <t>0440100000</t>
  </si>
  <si>
    <t xml:space="preserve">            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t>
  </si>
  <si>
    <t xml:space="preserve">            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организации проведения мероприятий по содержанию сибиреязвенных скотомогильников</t>
  </si>
  <si>
    <t xml:space="preserve">    Муниципальная программа Савинского муниципального района "Развитие физической культуры, спорта Савинского муниципального района"</t>
  </si>
  <si>
    <t>0500000000</t>
  </si>
  <si>
    <t>0530000000</t>
  </si>
  <si>
    <t xml:space="preserve">          Ведомственный проект «Физическое воспитание и обеспечение организации и проведения физкультурных мероприятий и массовых спортивных мероприятий»</t>
  </si>
  <si>
    <t>0530100000</t>
  </si>
  <si>
    <t xml:space="preserve">            Обеспечение деятельности муниципального бюджетного учреждения «Савинский спортивный комплекс «Атлант»</t>
  </si>
  <si>
    <t xml:space="preserve">              Организация физкультурно-спортивной работы</t>
  </si>
  <si>
    <t xml:space="preserve">            Осуществление части полномочий по обеспечению условий для развития на территории поселения физической культуры, школьного спорта и массового спорта, организация проведения официальных физкультурно-оздоровительных и спортивных мероприятий поселения</t>
  </si>
  <si>
    <t xml:space="preserve">    Закупка комплектов спортивно-технологического оборудования для создания открытых хоккейных площадок</t>
  </si>
  <si>
    <t xml:space="preserve">      Укрепление материально-технической базы спортивных организаций</t>
  </si>
  <si>
    <t xml:space="preserve">    Муниципальная программа Савинского муниципального района "Молодежь Савинского муниципального района"</t>
  </si>
  <si>
    <t>0600000000</t>
  </si>
  <si>
    <t>0630000000</t>
  </si>
  <si>
    <t xml:space="preserve">          Ведомственный проект «Молодежная политика с детьми и подростками»</t>
  </si>
  <si>
    <t>0630100000</t>
  </si>
  <si>
    <t xml:space="preserve">              Организация участия в конкурсах, форумах, фестивалях, выставках, акциях и других мероприятиях</t>
  </si>
  <si>
    <t xml:space="preserve">            Осуществление части полномочий по организации и осуществлению мероприятий по работе с детьми и молодежью в поселении</t>
  </si>
  <si>
    <t xml:space="preserve">            Осуществление полномочий по созданию и организации деятельности комиссий по делам несовершеннолетних и защите их прав</t>
  </si>
  <si>
    <t xml:space="preserve">          Ведомственный проект «Поддержка молодых семей и работающей молодежи. Повышение престижа семейных ценностей и творческого потенциала в молодежной сфере»</t>
  </si>
  <si>
    <t>0630200000</t>
  </si>
  <si>
    <t xml:space="preserve">    Муниципальная программа Савинского муниципального района "Развитие экономического потенциала Савинского муниципального района"</t>
  </si>
  <si>
    <t>0700000000</t>
  </si>
  <si>
    <t>0730000000</t>
  </si>
  <si>
    <t xml:space="preserve">          Ведомственный проект «Предоставление государственных и муниципальных услуг»</t>
  </si>
  <si>
    <t>0730100000</t>
  </si>
  <si>
    <t xml:space="preserve">            Софинансирование расходов по обеспечению функционирования многофункциональных центров предоставления государственных и муниципальных услуг</t>
  </si>
  <si>
    <t xml:space="preserve">          Ведомственный проект «Содействие развитию малого и среднего предпринимательства»</t>
  </si>
  <si>
    <t>0730200000</t>
  </si>
  <si>
    <t xml:space="preserve">            Осуществление полномочий по созданию условий для развития малого и среднего предпринимательства</t>
  </si>
  <si>
    <t>0730208904</t>
  </si>
  <si>
    <t xml:space="preserve">    Муниципальная программа Савинского муниципального района "Развитие транспортной системы Савинского муниципального района"</t>
  </si>
  <si>
    <t>0800000000</t>
  </si>
  <si>
    <t>0830000000</t>
  </si>
  <si>
    <t xml:space="preserve">          Ведомственный проект «Обеспечение функционирования дорожной сети и безопасности дорожного движения»</t>
  </si>
  <si>
    <t>0830100000</t>
  </si>
  <si>
    <t xml:space="preserve">            Ремонт, капитальный ремонт дорог общего пользования местного значения и сооружений на них вне границ населенных пунктов в границах муниципального района</t>
  </si>
  <si>
    <t xml:space="preserve">            Содержание дорог общего пользования местного значения и сооружений на них вне границ населенных пунктов в границах муниципального района</t>
  </si>
  <si>
    <t xml:space="preserve">            Обеспечение безопасности дорожного движения</t>
  </si>
  <si>
    <t xml:space="preserve">            Осуществление полномочий по содержанию автомобильных дорог местного значения и сооружений на них в границах населенных пунктов</t>
  </si>
  <si>
    <t xml:space="preserve">            Проектирование строительства (реконструкции), капитального ремонта, строительство (реконструкцию), капитальный ремонт, ремонт и содержание автомобильных дорог общего пользования местного значения, в том числе на формирование муниципальных дорожных фондов</t>
  </si>
  <si>
    <t xml:space="preserve">          Ведомственный проект «Создание условий для предоставления транспортных услуг населению»</t>
  </si>
  <si>
    <t>0830200000</t>
  </si>
  <si>
    <t xml:space="preserve">            Создание условий для предоставления транспортных услуг населению и организация транспортного обслуживания населения</t>
  </si>
  <si>
    <t xml:space="preserve">    Муниципальная программа Савинского муниципального района "Развитие сельского хозяйства в Савинском муниципальном районе"</t>
  </si>
  <si>
    <t>0900000000</t>
  </si>
  <si>
    <t>0920000000</t>
  </si>
  <si>
    <t xml:space="preserve">          Муниципальный проект «Вовлечение в оборот и комплексная мелиорация земель сельскохозяйственного назначения»</t>
  </si>
  <si>
    <t>0920100000</t>
  </si>
  <si>
    <t xml:space="preserve">            На подготовку проектов межевания земельных участков и на проведение кадастровых работ</t>
  </si>
  <si>
    <t>09201L5990</t>
  </si>
  <si>
    <t xml:space="preserve">    Муниципальная программа Савинского муниципального района "Управление муниципальными финансами и муниципальным долгом Савинского муниципального района"</t>
  </si>
  <si>
    <t>1000000000</t>
  </si>
  <si>
    <t>1040000000</t>
  </si>
  <si>
    <t xml:space="preserve">          Комплекс процессных мероприятий «Управление резервными средствами»</t>
  </si>
  <si>
    <t>1040100000</t>
  </si>
  <si>
    <t xml:space="preserve">            Резервный фонд администрации Савинского муниципального района</t>
  </si>
  <si>
    <t xml:space="preserve">    Муниципальная программа Савинского муниципального района "Развитие местного самоуправления в Савинском муниципальном районе"</t>
  </si>
  <si>
    <t>1100000000</t>
  </si>
  <si>
    <t>1130000000</t>
  </si>
  <si>
    <t xml:space="preserve">          Ведомственный проект «Развитие муниципальной службы и сотрудничества»</t>
  </si>
  <si>
    <t>1130100000</t>
  </si>
  <si>
    <t xml:space="preserve">    Обеспечение мероприятий по установлению сотрудничества в интересах Савинского муниципального района</t>
  </si>
  <si>
    <t xml:space="preserve">            Уплата членских взносов в Совет муниципальных образований Ивановской области</t>
  </si>
  <si>
    <t xml:space="preserve">          Ведомственный проект «Информационные технологии в муниципальном управлении»</t>
  </si>
  <si>
    <t>1130200000</t>
  </si>
  <si>
    <t xml:space="preserve">            Размещение и распространение в средствах массовой информации официальной информации органов местного самоуправления, иной официальной информации и подписка на электронные и бумажные издания</t>
  </si>
  <si>
    <t xml:space="preserve">            Обновление офисной техники, развитие и сопровождение автоматизированных систем в муниципальном управлении</t>
  </si>
  <si>
    <t xml:space="preserve">          Ведомственный проект «Социально-экономическое развитие района»</t>
  </si>
  <si>
    <t>1130300000</t>
  </si>
  <si>
    <t xml:space="preserve">            Финансовое обеспечение мероприятий, связанных с наградами и поощрениями в Савинском муниципальном районе</t>
  </si>
  <si>
    <t xml:space="preserve">          Ведомственный проект «Предоставление дополнительного пенсионного обеспечения отдельным категориям граждан»</t>
  </si>
  <si>
    <t>1130400000</t>
  </si>
  <si>
    <t xml:space="preserve">            Выплата пенсий за выслугу лет лицам, замещавшим выборные муниципальные должности и должности муниципальной службы</t>
  </si>
  <si>
    <t xml:space="preserve">    Муниципальная программа Савинского муниципального района "Управление муниципальным имуществом Савинского муниципального района"</t>
  </si>
  <si>
    <t>1200000000</t>
  </si>
  <si>
    <t>1230000000</t>
  </si>
  <si>
    <t xml:space="preserve">          Ведомственный проект «Управление и распоряжение муниципальным имуществом»</t>
  </si>
  <si>
    <t>1230100000</t>
  </si>
  <si>
    <t xml:space="preserve">            Взносы на капитальный ремонт общего имущества многоквартирных домов за муниципальный жилой и нежилой фонд</t>
  </si>
  <si>
    <t xml:space="preserve">            Изготовление технической документации на недвижимое имущество Савинского муниципального района</t>
  </si>
  <si>
    <t>1230102034</t>
  </si>
  <si>
    <t xml:space="preserve">            Оценка рыночной стоимости муниципального имущества, размера платы за право заключения договоров аренды, безвозмездного пользования муниципального имущества</t>
  </si>
  <si>
    <t xml:space="preserve">            Обеспечение сохранности и содержания муниципального имущества</t>
  </si>
  <si>
    <t xml:space="preserve">            Приобретение объектов недвижимого имущества в муниципальную собственность</t>
  </si>
  <si>
    <t xml:space="preserve">          Ведомственный проект «Управление и распоряжение земельными ресурсами»</t>
  </si>
  <si>
    <t>1230200000</t>
  </si>
  <si>
    <t xml:space="preserve">            Формирование земельных участков для исполнения полномочий муниципального района</t>
  </si>
  <si>
    <t xml:space="preserve">            Оценка рыночной стоимости земельных участков, размера платы за право заключения договоров аренды</t>
  </si>
  <si>
    <t xml:space="preserve">            Формирование земельных участков в границах поселения</t>
  </si>
  <si>
    <t>1230202040</t>
  </si>
  <si>
    <t xml:space="preserve">    Муниципальная программа Савинского муниципального района «Развитие культуры в Савинском муниципальном районе»</t>
  </si>
  <si>
    <t>1300000000</t>
  </si>
  <si>
    <t>1320000000</t>
  </si>
  <si>
    <t xml:space="preserve">          Муниципальный проект «Сохранение культурного и исторического наследия»</t>
  </si>
  <si>
    <t>1320100000</t>
  </si>
  <si>
    <t xml:space="preserve">            Государственная поддержка отрасли культуры (реализация мероприятий по модернизации библиотек в части комплектования книжных фондов библиотек муниципальных образований)</t>
  </si>
  <si>
    <t>1330000000</t>
  </si>
  <si>
    <t xml:space="preserve">          Ведомственный проект «Создание условий для развития сферы культуры»</t>
  </si>
  <si>
    <t>1330100000</t>
  </si>
  <si>
    <t xml:space="preserve">            Осуществление полномочий по организации библиотечного обслуживания населения</t>
  </si>
  <si>
    <t xml:space="preserve">     Осуществление полномочий по созданию условий для обеспечения поселений услугами по организации досуга и услугами организаций культуры</t>
  </si>
  <si>
    <t xml:space="preserve">            Осуществление полномочий по созданию условий для организации досуга и обеспечения жителей поселения услугами организаций культуры</t>
  </si>
  <si>
    <t xml:space="preserve">          Ведомственный проект «Развитие дополнительного образования в области искусств»</t>
  </si>
  <si>
    <t>1330200000</t>
  </si>
  <si>
    <t xml:space="preserve">            Обеспечение деятельности муниципальных организаций дополнительного образования детей в области искусств</t>
  </si>
  <si>
    <t xml:space="preserve">    Муниципальная программа Савинского муниципального района "Защита населения и территории Савинского муниципального района от чрезвычайных ситуаций, обеспечение пожарной безопасности и безопасности людей на водных объектах"</t>
  </si>
  <si>
    <t>1400000000</t>
  </si>
  <si>
    <t>1430000000</t>
  </si>
  <si>
    <t xml:space="preserve">          Ведомственный проект «Обеспечение безопасности граждан»</t>
  </si>
  <si>
    <t>1430100000</t>
  </si>
  <si>
    <t xml:space="preserve">            Организация и осуществление мероприятий по территориальной и гражданской обороне</t>
  </si>
  <si>
    <t xml:space="preserve">    Организация и осуществление мероприятий по предупреждению и защите населения и территории муниципального района от чрезвычайной ситуации природного и техногенного характера</t>
  </si>
  <si>
    <t xml:space="preserve">            Осуществление полномочий по созданию условий для массового отдыха жителей поселения и организации обустройства мест массового отдыха населения, включая обеспечение свободного доступа граждан к водным объектам общего пользования и их береговым полосам</t>
  </si>
  <si>
    <t xml:space="preserve">    Муниципальная программа Савинского муниципального района "Развитие туризма на территории Савинского муниципального района"</t>
  </si>
  <si>
    <t>1500000000</t>
  </si>
  <si>
    <t>1530000000</t>
  </si>
  <si>
    <t xml:space="preserve">          Ведомственный проект «Продвижение туристического потенциала муниципального района»</t>
  </si>
  <si>
    <t>1530100000</t>
  </si>
  <si>
    <t xml:space="preserve">     Реализация мероприятий направленных на развитие туристической активности</t>
  </si>
  <si>
    <t xml:space="preserve">            Осуществление полномочий по созданию условий для развития туризма</t>
  </si>
  <si>
    <t xml:space="preserve">    Муниципальная программа Савинского муниципального района "Улучшение условий и охраны труда в Савинском муниципальном районе"</t>
  </si>
  <si>
    <t>1600000000</t>
  </si>
  <si>
    <t>1630000000</t>
  </si>
  <si>
    <t xml:space="preserve">          Ведомственный проект «Совершенствование охраны труда»</t>
  </si>
  <si>
    <t>1630100000</t>
  </si>
  <si>
    <t xml:space="preserve">            Специальная оценка условий труда</t>
  </si>
  <si>
    <t xml:space="preserve">            Обучение по охране труда и повышение уровня квалификации специалистов</t>
  </si>
  <si>
    <t xml:space="preserve">            Проведение обязательных предварительных и периодических медицинских осмотров</t>
  </si>
  <si>
    <t xml:space="preserve">    Муниципальная программа Савинского муниципального района "Социальная поддержка граждан в Савинском муниципальном районе"</t>
  </si>
  <si>
    <t>1700000000</t>
  </si>
  <si>
    <t>1720000000</t>
  </si>
  <si>
    <t xml:space="preserve">          Муниципальный проект «Оказание государственной поддержки гражданам в обеспечении жильем»</t>
  </si>
  <si>
    <t>1720100000</t>
  </si>
  <si>
    <t xml:space="preserve">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</si>
  <si>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1730000000</t>
  </si>
  <si>
    <t xml:space="preserve">          Ведомственный проект «Муниципальная поддержка в целях подготовки высококвалифицированных кадров»</t>
  </si>
  <si>
    <t>1730100000</t>
  </si>
  <si>
    <t xml:space="preserve">            Осуществление ежемесячных муниципальных выплат компенсационного характера молодым специалистам в целях компенсации оплаты жилых помещений и коммунальных услуг</t>
  </si>
  <si>
    <t xml:space="preserve">            Осуществление единовременных муниципальных выплат компенсационного характера с целью компенсации расходов на повышение квалификации молодых специалистов</t>
  </si>
  <si>
    <t>ВСЕГО РАСХОДОВ ПО ПРОГРАММАМ:</t>
  </si>
  <si>
    <t>% в общей сумме расходов</t>
  </si>
  <si>
    <t xml:space="preserve">    Непрограммные направления деятельности исполнительных органов местного самоуправления Савинского муниципального района</t>
  </si>
  <si>
    <t>4100000000</t>
  </si>
  <si>
    <t xml:space="preserve">      Непрограммные направления деятельности</t>
  </si>
  <si>
    <t>4190000000</t>
  </si>
  <si>
    <t xml:space="preserve">            Обеспечение функционирования высшего должностного лица муниципального образования</t>
  </si>
  <si>
    <t xml:space="preserve">            Обеспечение деятельности исполнительных органов местного самоуправления</t>
  </si>
  <si>
    <t xml:space="preserve">            Обеспечение деятельности структурных подразделений отраслевого отдела</t>
  </si>
  <si>
    <t xml:space="preserve">            Организация профессионального образования и дополнительного профессионального образования лиц, замещающих муниципальные должности, профессионального развития муниципальных служащих и работников исполнительных органов местного самоуправления</t>
  </si>
  <si>
    <t xml:space="preserve">            Проведение мероприятий по осуществлению закупок товаров, работ, услуг для обеспечения муниципальных нужд</t>
  </si>
  <si>
    <t xml:space="preserve">            Организация и проведение мероприятий, связанных с государственными праздниками, юбилейными и памятными датами, с культурно-досуговой деятельностью исполнительных органов местного самоуправления</t>
  </si>
  <si>
    <t xml:space="preserve">             Предоставление субсидий в целях финансового обеспечения (возмещения) затрат, связанных с оказанием услуг</t>
  </si>
  <si>
    <t xml:space="preserve">     Исполнение судебных актов по обращению взыскания на средства бюджетов бюджетной системы Российской Федерации</t>
  </si>
  <si>
    <t xml:space="preserve">      Достижение показателей деятельности органов исполнительной власти субъектов Российской Федерации</t>
  </si>
  <si>
    <t xml:space="preserve">            Осуществление отдельных государственных полномочий в сфере административных правонарушений</t>
  </si>
  <si>
    <t xml:space="preserve">     Реализация мероприятий по благоустройству общественных территорий в рамках реализации мероприятий муниципальных программ</t>
  </si>
  <si>
    <t xml:space="preserve">     Оплата выполненных работ по муниципальному контракту на строительство общеобразовательной школы в рамках исполнения судебного акта</t>
  </si>
  <si>
    <t>ВСЕГО РАСХОДОВ ПО НЕПРОГРАММНЫМ НАПРАВЛЕНИЯМ ДЕЯТЕЛЬНОСТИ:</t>
  </si>
  <si>
    <t>Объем расходов на реализацию мероприятий муниципальных программ Савинского городского поселения по состоянию на 01.01.2025 г.</t>
  </si>
  <si>
    <t>(руб.)</t>
  </si>
  <si>
    <t>внебюджетные источники</t>
  </si>
  <si>
    <t xml:space="preserve">    Муниципальная программа Савинского городского поселения "Развитие культуры Савинского городского поселения"</t>
  </si>
  <si>
    <t xml:space="preserve"> Муниципальные проекты, обеспечивающий достижение показателей и результатов федеральных проектов, не входящих в состав национальных проектов</t>
  </si>
  <si>
    <t>0120000000</t>
  </si>
  <si>
    <t xml:space="preserve">           Муниципальный проект "Сохранение культурного и исторического наследия"</t>
  </si>
  <si>
    <t>0120100000</t>
  </si>
  <si>
    <t xml:space="preserve">                    Государственная поддержка отрасли культуры (реализация мероприятий по модернизации библиотек в части комплектования книжных фондов библиотек муниципальных образований</t>
  </si>
  <si>
    <t xml:space="preserve">              Ведомственные проекты</t>
  </si>
  <si>
    <t xml:space="preserve"> Ведомственный проект "Создание условий для организации досуга и обеспечения жителей поселения услугами организаций культуры"</t>
  </si>
  <si>
    <t xml:space="preserve">             Обеспечение деятельности учреждений культурно-досугового типа</t>
  </si>
  <si>
    <t xml:space="preserve">                Проведение различных по форме и тематике культурно-массовых мероприятий</t>
  </si>
  <si>
    <t xml:space="preserve">             Осуществление полномочий по созданию условий для организации досуга и обеспечения жителей поселения услугами организаций культуры</t>
  </si>
  <si>
    <t xml:space="preserve">          Укрепление материально-техниче6ской базы муниципальных учреждений культуры Ивановской области</t>
  </si>
  <si>
    <t xml:space="preserve">             Государственная поддержка отрасли культуры (реализация мероприятий по модернизации библиотек в части комплектования книжных фондов библиотек муниципальных образований)</t>
  </si>
  <si>
    <t xml:space="preserve">     Поэтапное доведение средней заработной платы работникам культуры муниципальных учреждений культуры до средней заработной платы в Ивановской области</t>
  </si>
  <si>
    <t>01201S0340</t>
  </si>
  <si>
    <t xml:space="preserve">                 Ведомственный проект "Организация библиотечного, библиографического и информационного обслуживания населения"</t>
  </si>
  <si>
    <t xml:space="preserve">      Обеспечение деятельности муниципальных библиотек</t>
  </si>
  <si>
    <t xml:space="preserve">           Осуществление полномочий по организации библиотечного обслуживания населения</t>
  </si>
  <si>
    <t xml:space="preserve">         Ведомственный проект "Организация деятельности в сфере культуры, физической культуры и молодежной политики"</t>
  </si>
  <si>
    <t xml:space="preserve">             Осуществление части полномочий по обеспечению условий для развития на территории поселения физической культуры, школьного спорта и массового спорта, организация проведения официальных физкультурно-оздоровительных и спортивных мероприятий поселения</t>
  </si>
  <si>
    <t xml:space="preserve">              Ведомственный проект "Продвижение туристического потенциала поселения"</t>
  </si>
  <si>
    <t xml:space="preserve">    Муниципальная программа Савинского городского поселения "Благоустройство территории Савинского городского поселения"</t>
  </si>
  <si>
    <t xml:space="preserve">       Ведомственные проекты</t>
  </si>
  <si>
    <t xml:space="preserve">                 Ведомственный проект "Обеспечение функционирования дорожной сети и безопасности дорожного движения</t>
  </si>
  <si>
    <t xml:space="preserve">              Капитальный ремонт и ремонт автомобильных дорог общего пользования местного значения</t>
  </si>
  <si>
    <t>0230102003</t>
  </si>
  <si>
    <t xml:space="preserve">              Содержание автомобильных дорог общего пользования местного значения</t>
  </si>
  <si>
    <t xml:space="preserve">     Проектирование строительства (реконструкции), капитального ремонта, строительство (реконструкцию), капитальный ремонт, ремонт и содержание автомобильных дорог общего пользования местного значения, в том числе на формирование муниципальных дорожных фондов</t>
  </si>
  <si>
    <t xml:space="preserve">          Ведомственный проект "Организация мероприятий по благоустройству территории поселения"</t>
  </si>
  <si>
    <t xml:space="preserve">           Обеспечение мер противопожарной безопасности территории поселения</t>
  </si>
  <si>
    <t xml:space="preserve">         Участие в организации деятельности по накоплению и транспортированию твердых коммунальных отходов</t>
  </si>
  <si>
    <t xml:space="preserve">            Предоставление субсидий в целях финансового обеспечения (возмещения) затрат, связанных с производством (реализацией) товаров, выполнением работ и оказанием услуг</t>
  </si>
  <si>
    <t xml:space="preserve">           Ведомственный проект "Организация ритуальных услуг и содержание мест захоронения"</t>
  </si>
  <si>
    <t xml:space="preserve">                 Содержание мест захоронения</t>
  </si>
  <si>
    <t xml:space="preserve">   Ведомственный проект "Создание условий для предоставления транспортных услуг населению"</t>
  </si>
  <si>
    <t xml:space="preserve">                Капитальный ремонт и ремонт объектов транспортной инфраструктуры (автовокзалы,  автостанции)</t>
  </si>
  <si>
    <t xml:space="preserve">    Муниципальная программа Савинского городского поселения "Обеспечение комфортным и доступным жильем, объектами инженерной инфраструктуры и услугами жилищно-коммунального хозяйства в Савинском городском поселении"</t>
  </si>
  <si>
    <t xml:space="preserve">           Ведомственные проекты</t>
  </si>
  <si>
    <t xml:space="preserve">          Ведомственный проект "Жилье"</t>
  </si>
  <si>
    <t xml:space="preserve">      Обеспечение мероприятий по сносу жилых помещений, признанных в установленном порядке аварийными</t>
  </si>
  <si>
    <t>0330102013</t>
  </si>
  <si>
    <t>Осуществление полномочий в соответствии с жилищным законодательством</t>
  </si>
  <si>
    <t xml:space="preserve">          Ведомственный проект "Обеспечение жильем молодых семей"</t>
  </si>
  <si>
    <t>0330200000</t>
  </si>
  <si>
    <t xml:space="preserve">       Осуществление полномочий по предоставлению социальных выплат молодым семьям на приобретение (строительство) жилого помещения</t>
  </si>
  <si>
    <t>0230208907</t>
  </si>
  <si>
    <t xml:space="preserve">     Осуществление полномочий по предоставлению дополнительной социальной выплаты молодым семьям в размере пяти процентов расчетной (средней) стоимости жилья</t>
  </si>
  <si>
    <t>0330208908</t>
  </si>
  <si>
    <t xml:space="preserve">            Ведомственный проект "Поддержка граждан в сфере ипотечного жилищного кредитования"</t>
  </si>
  <si>
    <t>0330300000</t>
  </si>
  <si>
    <t xml:space="preserve">            Осуществление полномочий по предоставлению субсидий гражданам на оплату первоначального взноса при получении ипотечного жилищного кредита или на погашение основной суммы долга и уплату процентов по ипотечному жилищному кредиту (в том числе рефинансированному)</t>
  </si>
  <si>
    <t xml:space="preserve">         Осуществление полномочий по предоставлению дополнительных субсидий гражданам (участникам программы) в случае, если приобретено жилое помещение по договору участия в долевом строительстве или договору уступки прав требования по договору участия в долевом строительстве</t>
  </si>
  <si>
    <t xml:space="preserve">                   Ведомственный проект "Развитие и поддержка коммунальной инфраструктуры, систем газификации, жилищного хозяйства и градостроительной деятельности"</t>
  </si>
  <si>
    <t>0330400000</t>
  </si>
  <si>
    <t xml:space="preserve">       Организация обеспечения теплоснабжения населения</t>
  </si>
  <si>
    <t>0330402015</t>
  </si>
  <si>
    <t xml:space="preserve">             Организация обеспечения водоснабжения и водоотведения населения</t>
  </si>
  <si>
    <t xml:space="preserve">               Организация технического обслуживания и текущего ремонта систем газоснабжения</t>
  </si>
  <si>
    <t>02302S6800</t>
  </si>
  <si>
    <t xml:space="preserve">               Ведомственный проект "Создание условий для обеспечения жителей услугами бытового обслуживания"</t>
  </si>
  <si>
    <t>0330500000</t>
  </si>
  <si>
    <t xml:space="preserve">              Предоставление субсидий на возмещение убытков, возникающих при обеспечении жителей услугами бытового обслуживания</t>
  </si>
  <si>
    <t xml:space="preserve">     Муниципальная программа Савинского городского поселения «Формирование современной городской среды на территории Савинского городского поселения»</t>
  </si>
  <si>
    <t xml:space="preserve"> Муниципальные проекты, обеспечивающие достижение показателей и результатов федеральных проектов, входящих в состав национальных проектов</t>
  </si>
  <si>
    <t>0410000000</t>
  </si>
  <si>
    <t xml:space="preserve">       Федеральный проект «Формирование комфортной городской среды»</t>
  </si>
  <si>
    <t>041F000000</t>
  </si>
  <si>
    <t xml:space="preserve">            Муниципальный проект "Формирование комфортной городской среды</t>
  </si>
  <si>
    <t>041F200000</t>
  </si>
  <si>
    <t xml:space="preserve">  Реализация программ формирования современной городской среды</t>
  </si>
  <si>
    <t xml:space="preserve">      Реализация проектов развития территорий муниципальных образований Ивановской области, основанных на местных инициативах (инициативных проектов) (Благоустройство общественной территории: обустройство и установка спортивной игровой площадки на общественной территории у здания многоквартирного дома по адресу: Ивановская область, Савинский район, ул.им.Екатерины Кирьяновой, д.2)</t>
  </si>
  <si>
    <t xml:space="preserve">        Муниципальная программа Савинского городского поселения "Развитие экономического потенциала Савинского городского поселения"</t>
  </si>
  <si>
    <t xml:space="preserve">         Ведомственный проект "Содействие развитию малого и среднего предпринимательства"</t>
  </si>
  <si>
    <t xml:space="preserve">   Осуществление полномочий по созданию условий для развития малого и среднего предпринимательства</t>
  </si>
  <si>
    <t>0730108904</t>
  </si>
  <si>
    <t xml:space="preserve">    Муниципальная программа Савинского городского поселения "Развитие местного самоуправления в Савинском городском поселении"</t>
  </si>
  <si>
    <t xml:space="preserve">             Ведомственные проекты</t>
  </si>
  <si>
    <t>1110000000</t>
  </si>
  <si>
    <t xml:space="preserve">       Ведомственный проект "Развитие муниципальной службы и сотрудничества"</t>
  </si>
  <si>
    <t xml:space="preserve">              Уплата членских взносов в Совет муниципальных образований Ивановской области</t>
  </si>
  <si>
    <t>1130109001</t>
  </si>
  <si>
    <t xml:space="preserve">    Ведомственный проект "Информационные технологии в муниципальном управлении"</t>
  </si>
  <si>
    <t xml:space="preserve">                Размещение и распространение в средствах массовой информации официальной информации органов местного самоуправления, иной официальной информации и подписка на электронные и бумажные издания</t>
  </si>
  <si>
    <t>1130202018</t>
  </si>
  <si>
    <t xml:space="preserve">          Обновление офисной техники, развитие и сопровождение автоматизированных систем в муниципальном управлении</t>
  </si>
  <si>
    <t>1130202020</t>
  </si>
  <si>
    <t xml:space="preserve">    Муниципальная программа Савинского городского поселения "Управление муниципальным имуществом Савинского городского поселения"</t>
  </si>
  <si>
    <t xml:space="preserve">            Ведомственные проекты</t>
  </si>
  <si>
    <t xml:space="preserve">          Ведомственный проект "Управление и распоряжение муниципальным имуществом"</t>
  </si>
  <si>
    <t xml:space="preserve">       Оценка рыночной стоимости муниципального имущества, размера платы за право заключения договоров аренды, безвозмездного пользования муниципального имущества</t>
  </si>
  <si>
    <t xml:space="preserve">               Ведомственный проект "Управление и распоряжение земельными ресурсами"</t>
  </si>
  <si>
    <t xml:space="preserve">       Кадастровые работы для осуществления кадастрового учета и изготовления технической документации</t>
  </si>
  <si>
    <r>
      <rPr>
        <b/>
        <sz val="12"/>
        <rFont val="Times New Roman"/>
        <family val="1"/>
        <charset val="204"/>
      </rPr>
      <t xml:space="preserve"> Муниципальная программа Савинского городского поселения </t>
    </r>
    <r>
      <rPr>
        <b/>
        <sz val="12"/>
        <color indexed="8"/>
        <rFont val="Times New Roman"/>
        <family val="1"/>
        <charset val="204"/>
      </rPr>
      <t>"Социальная поддержка граждан в Савинском городском поселении"</t>
    </r>
  </si>
  <si>
    <t>Ведомственные проекты</t>
  </si>
  <si>
    <t xml:space="preserve">                   Ведомственный проект "Создание условий для повышения качества жизни и активного долголетия граждан пожилого возраста"</t>
  </si>
  <si>
    <t xml:space="preserve">              Проведение ремонта жилых помещений ветеранов Великой Отечественной войны</t>
  </si>
  <si>
    <t xml:space="preserve">       Непрограмные направления деятельности исполнительных органов местного самоуправления Савинского городского поселения</t>
  </si>
  <si>
    <t xml:space="preserve">          Непрограммные направления деятельности </t>
  </si>
  <si>
    <t xml:space="preserve">   Проведение мероприятий по осуществлению закупок товаров, работ, услуг для обеспечения муниципальных нужд</t>
  </si>
  <si>
    <t>4190002032</t>
  </si>
  <si>
    <t xml:space="preserve">             Осуществление полномочий в сфере профилактики правонарушений</t>
  </si>
  <si>
    <t xml:space="preserve">     Исполнение судебных актов по обращению взыскания на средства бюджетов бюджетной системы Российской  Федерации случаях</t>
  </si>
  <si>
    <t xml:space="preserve">             Реализация отдельных полномочий Российской Федерации</t>
  </si>
  <si>
    <t>4200000000</t>
  </si>
  <si>
    <t xml:space="preserve">             Непрограммные направления деятельности </t>
  </si>
  <si>
    <t>4290000000</t>
  </si>
  <si>
    <t xml:space="preserve">              Осуществление первичного воинского учета органами местного самоуправления поселений и городских округов</t>
  </si>
  <si>
    <t>Всего расходов:</t>
  </si>
  <si>
    <t>Р. подр.</t>
  </si>
  <si>
    <t>Консолидированный бюджет</t>
  </si>
  <si>
    <t>% исп.</t>
  </si>
  <si>
    <t>суммы, подлежащие исключению в рамках консо- лидированного бюджета</t>
  </si>
  <si>
    <t>Бюджет Савинского мун. района</t>
  </si>
  <si>
    <t>Савинское гор.пос.</t>
  </si>
  <si>
    <t>Итого бюджеты сел. поселений</t>
  </si>
  <si>
    <t>Савинское сел.пос.</t>
  </si>
  <si>
    <t>Архиповское сел.пос.</t>
  </si>
  <si>
    <t>Вознесенское сел.пос.</t>
  </si>
  <si>
    <t>Воскресенское сел.пос.</t>
  </si>
  <si>
    <t>Горячевское сел.пос.</t>
  </si>
  <si>
    <t>%</t>
  </si>
  <si>
    <t>Доходы всего</t>
  </si>
  <si>
    <t>Налоговые и неналоговые</t>
  </si>
  <si>
    <t>Налоговые</t>
  </si>
  <si>
    <t>Неналоговые</t>
  </si>
  <si>
    <t>Безвозмездные поступления</t>
  </si>
  <si>
    <t>Дот.</t>
  </si>
  <si>
    <t>из них</t>
  </si>
  <si>
    <t>Дот.на выр.БО</t>
  </si>
  <si>
    <t>Дот.на сбал.</t>
  </si>
  <si>
    <t>Субсидии</t>
  </si>
  <si>
    <t>Субвенции</t>
  </si>
  <si>
    <t>МБТ</t>
  </si>
  <si>
    <t>От негос. организаций</t>
  </si>
  <si>
    <t>Прочие</t>
  </si>
  <si>
    <t>Возврат остатков субсидий, субвенций и иных МБТ</t>
  </si>
  <si>
    <t>Расходы всего</t>
  </si>
  <si>
    <t>0103</t>
  </si>
  <si>
    <t>0107</t>
  </si>
  <si>
    <t>0309</t>
  </si>
  <si>
    <t>1300</t>
  </si>
  <si>
    <t>1301</t>
  </si>
  <si>
    <t>Д(-), П(+)</t>
  </si>
  <si>
    <t>Исполнение консолидированного бюджета Савинского муниицпального района за 2024 год</t>
  </si>
  <si>
    <t>Прочие дотации</t>
  </si>
  <si>
    <t>в том числе муниципальных служащих</t>
  </si>
  <si>
    <t xml:space="preserve">              работников по новой системе оплаты труда</t>
  </si>
  <si>
    <t>в том числе федеральный бюджет</t>
  </si>
  <si>
    <t xml:space="preserve">                  областной бюджет</t>
  </si>
  <si>
    <t xml:space="preserve">                  местный бюджет</t>
  </si>
  <si>
    <t>24-51790-00000-00000</t>
  </si>
  <si>
    <t>24-50500-00000-00002</t>
  </si>
  <si>
    <t>24-53030-00000-00000</t>
  </si>
  <si>
    <t>24-53040-00000-00000</t>
  </si>
  <si>
    <t>2451710Ч11569000000</t>
  </si>
  <si>
    <t>2455190X100250000000</t>
  </si>
  <si>
    <t>24-54670-00000-00000</t>
  </si>
  <si>
    <t>24-55760-00000-00000</t>
  </si>
  <si>
    <t>2455190X232780000000</t>
  </si>
  <si>
    <t>Пояснительная записка по расходам консолидированного бюджета Савинского муниципального района за 2024 год</t>
  </si>
  <si>
    <t>24009071-247</t>
  </si>
  <si>
    <t>Объем расходов на реализацию мероприятий муниципальных программ сельских поселений Савинскогомуниципального района по состоянию на 01.01.2023 г.</t>
  </si>
  <si>
    <r>
      <rPr>
        <b/>
        <sz val="12"/>
        <color indexed="8"/>
        <rFont val="Times New Roman"/>
        <family val="1"/>
        <charset val="204"/>
      </rPr>
      <t xml:space="preserve">      Муниципальная программа … поселения "Развитие культуры </t>
    </r>
    <r>
      <rPr>
        <b/>
        <u/>
        <sz val="12"/>
        <color indexed="8"/>
        <rFont val="Times New Roman"/>
        <family val="1"/>
        <charset val="204"/>
      </rPr>
      <t>муниципального образования</t>
    </r>
    <r>
      <rPr>
        <b/>
        <sz val="12"/>
        <color indexed="8"/>
        <rFont val="Times New Roman"/>
        <family val="1"/>
        <charset val="204"/>
      </rPr>
      <t>"</t>
    </r>
  </si>
  <si>
    <t xml:space="preserve">        Подпрограмма "Организация деятельности клубных формирований"</t>
  </si>
  <si>
    <t>011А100000</t>
  </si>
  <si>
    <r>
      <rPr>
        <b/>
        <sz val="12"/>
        <color indexed="8"/>
        <rFont val="Times New Roman"/>
        <family val="1"/>
        <charset val="204"/>
      </rPr>
      <t xml:space="preserve">Муниципальная программа … поселения "Благоустройство населенных пунктов </t>
    </r>
    <r>
      <rPr>
        <b/>
        <u/>
        <sz val="12"/>
        <color indexed="8"/>
        <rFont val="Times New Roman"/>
        <family val="1"/>
        <charset val="204"/>
      </rPr>
      <t>муниципального образования</t>
    </r>
    <r>
      <rPr>
        <b/>
        <sz val="12"/>
        <color indexed="8"/>
        <rFont val="Times New Roman"/>
        <family val="1"/>
        <charset val="204"/>
      </rPr>
      <t>"</t>
    </r>
  </si>
  <si>
    <t>0210000000</t>
  </si>
  <si>
    <t>Муниципальная программа … поселения "Развитие и поддержка предпринимательства на территории муниципального образования"</t>
  </si>
  <si>
    <r>
      <rPr>
        <b/>
        <sz val="12"/>
        <color indexed="8"/>
        <rFont val="Times New Roman"/>
        <family val="1"/>
        <charset val="204"/>
      </rPr>
      <t xml:space="preserve">Муниципальная программа … поселения "Развитие местного самоуправления в </t>
    </r>
    <r>
      <rPr>
        <b/>
        <u/>
        <sz val="12"/>
        <color indexed="8"/>
        <rFont val="Times New Roman"/>
        <family val="1"/>
        <charset val="204"/>
      </rPr>
      <t>муниципальном образовании</t>
    </r>
    <r>
      <rPr>
        <b/>
        <sz val="12"/>
        <color indexed="8"/>
        <rFont val="Times New Roman"/>
        <family val="1"/>
        <charset val="204"/>
      </rPr>
      <t>"</t>
    </r>
  </si>
  <si>
    <r>
      <t xml:space="preserve">Непрограммные направления деятельности исполнительных органов местного самоуправления </t>
    </r>
    <r>
      <rPr>
        <b/>
        <u/>
        <sz val="12"/>
        <color indexed="8"/>
        <rFont val="Times New Roman"/>
        <family val="1"/>
        <charset val="204"/>
      </rPr>
      <t>муниципального образования</t>
    </r>
  </si>
  <si>
    <t>Иные непрограммные мероприятия</t>
  </si>
  <si>
    <t>Реализация полномочий Российской Федерации по первичному воинскому учету на территориях, где отсутствуют военные комиссариаты</t>
  </si>
  <si>
    <t>4190009004</t>
  </si>
  <si>
    <t>4190002015</t>
  </si>
  <si>
    <t>4190003002</t>
  </si>
  <si>
    <t>1130202011</t>
  </si>
  <si>
    <t>1130202012</t>
  </si>
  <si>
    <t>1130202013</t>
  </si>
  <si>
    <t>021F200000</t>
  </si>
  <si>
    <t>1130307001</t>
  </si>
  <si>
    <t>011A255194</t>
  </si>
  <si>
    <t xml:space="preserve">     Муниципальный проект «Культурная среда»</t>
  </si>
  <si>
    <t xml:space="preserve">     Государственная поддержка отрасли культуры (государственная поддержка лучших работников сельских учреждений культуры)</t>
  </si>
  <si>
    <t xml:space="preserve">     Муниципальный проект «Развитие искусства и творчества»</t>
  </si>
  <si>
    <t xml:space="preserve">      Муниципальные проекты, обеспечивающие достижение показателей и результатов федеральных проектов, не входящих в состав национальных проектов</t>
  </si>
  <si>
    <t xml:space="preserve">       Ведомственный проект «Создание условий для организации досуга и обеспечения жителей поселения услугами организаций культуры»</t>
  </si>
  <si>
    <t xml:space="preserve">       Обеспечение деятельности учреждений культурно-досугового типа</t>
  </si>
  <si>
    <t xml:space="preserve">     Проведение различных по форме и тематике культурно-массовых мероприятий </t>
  </si>
  <si>
    <t xml:space="preserve">     Осуществление полномочий по созданию условий для организации досуга и обеспечения жителей поселения услугами организаций культуры</t>
  </si>
  <si>
    <t xml:space="preserve">     Укрепление материально-технической базы муниципальных учреждений культуры Ивановской области</t>
  </si>
  <si>
    <t xml:space="preserve">     Муниципальные проекты, обеспечивающие достижение показателей и результатов федеральных проектов, входящих в состав национальных проектов</t>
  </si>
  <si>
    <t xml:space="preserve">   Муниципальный проект «Формирование комфортной городской среды»</t>
  </si>
  <si>
    <t xml:space="preserve">      Реализация проектов развития территорий муниципальных образований Ивановской области, основанных на местных инициативах (инициативных проектов) (Благоустройство общественной территории: установка памятного камня «Участникам локальных войн и военных конфликтов» в д.Шестуниха, ул.1 Мая (возле СДК)), Ивановская область, Савинский район, село Вознесенье, ул. Центральная, напротив дома № 16)</t>
  </si>
  <si>
    <t xml:space="preserve">     Муниципальный проект «Благоустройство сельских территорий»</t>
  </si>
  <si>
    <t xml:space="preserve">    Обеспечение комплексного развития сельских территорий (на реализацию мероприятий по благоустройству сельских территорий)</t>
  </si>
  <si>
    <t xml:space="preserve">     Ведомственный проект «Обеспечение функционирования дорожной сети и безопасности дорожного движения»</t>
  </si>
  <si>
    <t xml:space="preserve">     Ведомственный проект «Организация мероприятий по благоустройству территории поселения»</t>
  </si>
  <si>
    <t xml:space="preserve">     Организация уличного освещения поселения</t>
  </si>
  <si>
    <t xml:space="preserve">      Организация благоустройства территории поселения</t>
  </si>
  <si>
    <t xml:space="preserve">     Обеспечение мер противопожарной безопасности территории поселения</t>
  </si>
  <si>
    <t xml:space="preserve">    Осуществление полномочий по созданию условий для массового отдыха жителей поселения и организации обустройства мест массового отдыха населения, включая обеспечение свободного доступа граждан к водным объектам общего пользования и их береговым полосам</t>
  </si>
  <si>
    <t xml:space="preserve">      Ведомственный проект «Развитие и поддержка коммунальной инфраструктуры и жилищного хозяйства»</t>
  </si>
  <si>
    <t xml:space="preserve">     Содержание коммунального хозяйства</t>
  </si>
  <si>
    <t xml:space="preserve">     Взносы на капитальный ремонт общего имущества многоквартирных домов за муниципальный жилой и нежилой фонд</t>
  </si>
  <si>
    <t xml:space="preserve">     Ведомственный проект «Организация ритуальных услуг и содержание мест захоронения»</t>
  </si>
  <si>
    <t xml:space="preserve">       Ведомственный проект «Содействие развитию малого и среднего предпринимательства»</t>
  </si>
  <si>
    <t xml:space="preserve">     Повышение престижа предпринимательской деятельности</t>
  </si>
  <si>
    <t xml:space="preserve">     Развитие физической культуры и спорта в муниципальном образовании</t>
  </si>
  <si>
    <t xml:space="preserve">      Ведомственный проект «Физическое воспитание и обеспечение организации и проведения физкультурных мероприятий и массовых спортивных мероприятий»</t>
  </si>
  <si>
    <t xml:space="preserve">        Ведомственный проект «Развитие муниципальной службы и сотрудничества»</t>
  </si>
  <si>
    <t xml:space="preserve">      Уплата членских взносов в Совет муниципальных образований Ивановской области</t>
  </si>
  <si>
    <t xml:space="preserve">    Информационные технологии в муниципальном управлении</t>
  </si>
  <si>
    <t xml:space="preserve">     Обслуживание сайта</t>
  </si>
  <si>
    <t xml:space="preserve">    Обновление офисной техники, развитие и сопровождение автоматизированных систем в муниципальном управлении</t>
  </si>
  <si>
    <t xml:space="preserve">     Предоставление дополнительного пенсионного обеспечения отдельным категориям граждан </t>
  </si>
  <si>
    <t xml:space="preserve">     Выплата пенсий за выслугу лет лицам, замещавшим выборные муниципальные должности и должности муниципальной службы</t>
  </si>
  <si>
    <t xml:space="preserve">      Обеспечение функционирования высшего должностного лица муниципального образования</t>
  </si>
  <si>
    <t xml:space="preserve">     Обеспечение деятельности исполнительных органов местного самоуправления</t>
  </si>
  <si>
    <t xml:space="preserve">     Резервный фонд администрации муниципального образования</t>
  </si>
  <si>
    <t xml:space="preserve">      Осуществление первичного воинского учета органами местного самоуправления поселений и городских округов</t>
  </si>
  <si>
    <t xml:space="preserve">       Резервный фонд администрации муниципального образования
</t>
  </si>
  <si>
    <t>средства граждан</t>
  </si>
</sst>
</file>

<file path=xl/styles.xml><?xml version="1.0" encoding="utf-8"?>
<styleSheet xmlns="http://schemas.openxmlformats.org/spreadsheetml/2006/main">
  <numFmts count="4">
    <numFmt numFmtId="164" formatCode="0.0"/>
    <numFmt numFmtId="165" formatCode="#,##0.0"/>
    <numFmt numFmtId="166" formatCode="_-* #,##0.00&quot;р.&quot;_-;\-* #,##0.00&quot;р.&quot;_-;_-* &quot;-&quot;??&quot;р.&quot;_-;_-@_-"/>
    <numFmt numFmtId="167" formatCode="_-* #,##0.00_р_._-;\-* #,##0.00_р_._-;_-* &quot;-&quot;??_р_._-;_-@_-"/>
  </numFmts>
  <fonts count="62">
    <font>
      <sz val="11"/>
      <name val="Calibri"/>
      <family val="2"/>
      <scheme val="minor"/>
    </font>
    <font>
      <sz val="11"/>
      <color theme="1"/>
      <name val="Calibri"/>
      <family val="2"/>
      <charset val="204"/>
      <scheme val="minor"/>
    </font>
    <font>
      <sz val="10"/>
      <color rgb="FF000000"/>
      <name val="Arial Cyr"/>
    </font>
    <font>
      <b/>
      <sz val="12"/>
      <color rgb="FF000000"/>
      <name val="Arial Cyr"/>
    </font>
    <font>
      <b/>
      <sz val="10"/>
      <color rgb="FF000000"/>
      <name val="Arial CYR"/>
    </font>
    <font>
      <sz val="11"/>
      <color rgb="FF000000"/>
      <name val="Calibri"/>
      <family val="2"/>
      <charset val="204"/>
      <scheme val="minor"/>
    </font>
    <font>
      <sz val="10"/>
      <color rgb="FF000000"/>
      <name val="Arial"/>
      <family val="2"/>
      <charset val="204"/>
    </font>
    <font>
      <sz val="11"/>
      <name val="Calibri"/>
      <family val="2"/>
      <scheme val="minor"/>
    </font>
    <font>
      <sz val="12"/>
      <color rgb="FF000000"/>
      <name val="Times New Roman"/>
      <family val="1"/>
      <charset val="204"/>
    </font>
    <font>
      <sz val="12"/>
      <name val="Times New Roman"/>
      <family val="1"/>
      <charset val="204"/>
    </font>
    <font>
      <sz val="11"/>
      <name val="Calibri"/>
      <family val="2"/>
      <charset val="204"/>
    </font>
    <font>
      <b/>
      <sz val="12"/>
      <color indexed="8"/>
      <name val="Times New Roman"/>
      <family val="1"/>
      <charset val="204"/>
    </font>
    <font>
      <b/>
      <sz val="12"/>
      <name val="Times New Roman"/>
      <family val="1"/>
      <charset val="204"/>
    </font>
    <font>
      <b/>
      <sz val="10"/>
      <name val="Times New Roman"/>
      <family val="1"/>
      <charset val="204"/>
    </font>
    <font>
      <b/>
      <sz val="12"/>
      <color rgb="FF000000"/>
      <name val="Times New Roman"/>
      <family val="1"/>
      <charset val="204"/>
    </font>
    <font>
      <b/>
      <sz val="11"/>
      <name val="Calibri"/>
      <family val="2"/>
      <scheme val="minor"/>
    </font>
    <font>
      <b/>
      <i/>
      <sz val="12"/>
      <color rgb="FF000000"/>
      <name val="Times New Roman"/>
      <family val="1"/>
      <charset val="204"/>
    </font>
    <font>
      <b/>
      <i/>
      <sz val="11"/>
      <name val="Calibri"/>
      <family val="2"/>
      <scheme val="minor"/>
    </font>
    <font>
      <sz val="10"/>
      <color rgb="FF000000"/>
      <name val="Times New Roman"/>
      <family val="1"/>
      <charset val="204"/>
    </font>
    <font>
      <sz val="11"/>
      <name val="Times New Roman"/>
      <family val="1"/>
      <charset val="204"/>
    </font>
    <font>
      <i/>
      <sz val="12"/>
      <color rgb="FF000000"/>
      <name val="Times New Roman"/>
      <family val="1"/>
      <charset val="204"/>
    </font>
    <font>
      <b/>
      <sz val="14"/>
      <color indexed="8"/>
      <name val="Times New Roman"/>
      <family val="1"/>
      <charset val="204"/>
    </font>
    <font>
      <b/>
      <sz val="11"/>
      <color rgb="FF000000"/>
      <name val="Times New Roman"/>
      <family val="1"/>
      <charset val="204"/>
    </font>
    <font>
      <sz val="11"/>
      <color rgb="FF000000"/>
      <name val="Times New Roman"/>
      <family val="1"/>
      <charset val="204"/>
    </font>
    <font>
      <b/>
      <sz val="10"/>
      <color rgb="FF000000"/>
      <name val="Times New Roman"/>
      <family val="1"/>
      <charset val="204"/>
    </font>
    <font>
      <sz val="12"/>
      <name val="Calibri"/>
      <family val="2"/>
      <charset val="204"/>
    </font>
    <font>
      <b/>
      <sz val="12"/>
      <color indexed="8"/>
      <name val="Arial Cyr"/>
      <family val="2"/>
      <charset val="204"/>
    </font>
    <font>
      <sz val="10"/>
      <color indexed="8"/>
      <name val="Arial Cyr"/>
      <family val="2"/>
      <charset val="204"/>
    </font>
    <font>
      <b/>
      <sz val="11"/>
      <name val="Times New Roman"/>
      <family val="1"/>
      <charset val="204"/>
    </font>
    <font>
      <b/>
      <sz val="10"/>
      <color indexed="8"/>
      <name val="Arial Cyr"/>
      <family val="2"/>
      <charset val="204"/>
    </font>
    <font>
      <b/>
      <sz val="12"/>
      <color indexed="8"/>
      <name val="Times New Roman"/>
      <family val="1"/>
      <charset val="1"/>
    </font>
    <font>
      <sz val="12"/>
      <color indexed="8"/>
      <name val="Times New Roman"/>
      <family val="1"/>
      <charset val="1"/>
    </font>
    <font>
      <sz val="12"/>
      <color indexed="8"/>
      <name val="Times New Roman"/>
      <family val="1"/>
      <charset val="204"/>
    </font>
    <font>
      <b/>
      <sz val="10"/>
      <color indexed="8"/>
      <name val="Arial Cyr"/>
      <charset val="204"/>
    </font>
    <font>
      <b/>
      <sz val="11"/>
      <name val="Calibri"/>
      <family val="2"/>
      <charset val="204"/>
    </font>
    <font>
      <b/>
      <sz val="10"/>
      <color indexed="8"/>
      <name val="Times New Roman"/>
      <family val="1"/>
      <charset val="204"/>
    </font>
    <font>
      <sz val="10"/>
      <color indexed="8"/>
      <name val="Arial Cyr"/>
      <charset val="204"/>
    </font>
    <font>
      <sz val="12"/>
      <name val="Times New Roman"/>
      <family val="1"/>
      <charset val="1"/>
    </font>
    <font>
      <b/>
      <sz val="11"/>
      <color indexed="8"/>
      <name val="Times New Roman"/>
      <family val="1"/>
      <charset val="204"/>
    </font>
    <font>
      <sz val="12"/>
      <color indexed="8"/>
      <name val="Arial Cyr"/>
      <family val="2"/>
      <charset val="204"/>
    </font>
    <font>
      <sz val="11"/>
      <color indexed="8"/>
      <name val="Calibri"/>
      <family val="2"/>
      <charset val="204"/>
    </font>
    <font>
      <sz val="10"/>
      <color indexed="8"/>
      <name val="Times New Roman"/>
      <family val="1"/>
      <charset val="204"/>
    </font>
    <font>
      <sz val="10"/>
      <color indexed="8"/>
      <name val="Calibri"/>
      <family val="2"/>
      <charset val="204"/>
    </font>
    <font>
      <i/>
      <sz val="8"/>
      <color indexed="8"/>
      <name val="Times New Roman"/>
      <family val="1"/>
      <charset val="204"/>
    </font>
    <font>
      <i/>
      <sz val="10"/>
      <color indexed="8"/>
      <name val="Times New Roman"/>
      <family val="1"/>
      <charset val="204"/>
    </font>
    <font>
      <i/>
      <sz val="12"/>
      <color indexed="8"/>
      <name val="Times New Roman"/>
      <family val="1"/>
      <charset val="204"/>
    </font>
    <font>
      <sz val="8"/>
      <color indexed="8"/>
      <name val="Times New Roman"/>
      <family val="1"/>
      <charset val="204"/>
    </font>
    <font>
      <sz val="8"/>
      <color indexed="8"/>
      <name val="Calibri"/>
      <family val="2"/>
      <charset val="204"/>
    </font>
    <font>
      <sz val="10"/>
      <color indexed="8"/>
      <name val="Arial"/>
      <family val="2"/>
      <charset val="204"/>
    </font>
    <font>
      <sz val="11"/>
      <color rgb="FF000000"/>
      <name val="Calibri"/>
      <family val="2"/>
      <charset val="204"/>
      <scheme val="minor"/>
    </font>
    <font>
      <sz val="10"/>
      <color rgb="FF000000"/>
      <name val="Arial"/>
      <family val="2"/>
      <charset val="204"/>
    </font>
    <font>
      <sz val="10"/>
      <color rgb="FF000000"/>
      <name val="Arial Cyr"/>
      <family val="2"/>
    </font>
    <font>
      <b/>
      <sz val="10"/>
      <color indexed="8"/>
      <name val="Arial Cyr"/>
      <charset val="1"/>
    </font>
    <font>
      <sz val="10"/>
      <name val="Arial Cyr"/>
      <charset val="204"/>
    </font>
    <font>
      <sz val="10"/>
      <name val="Arial Cyr"/>
      <family val="2"/>
      <charset val="204"/>
    </font>
    <font>
      <sz val="10"/>
      <name val="Arial"/>
      <family val="2"/>
      <charset val="204"/>
    </font>
    <font>
      <i/>
      <sz val="12"/>
      <name val="Times New Roman"/>
      <family val="1"/>
      <charset val="204"/>
    </font>
    <font>
      <i/>
      <sz val="11"/>
      <name val="Calibri"/>
      <family val="2"/>
      <scheme val="minor"/>
    </font>
    <font>
      <i/>
      <sz val="10"/>
      <color rgb="FF000000"/>
      <name val="Times New Roman"/>
      <family val="1"/>
      <charset val="204"/>
    </font>
    <font>
      <b/>
      <sz val="16"/>
      <color indexed="8"/>
      <name val="Times New Roman"/>
      <family val="1"/>
      <charset val="204"/>
    </font>
    <font>
      <b/>
      <u/>
      <sz val="12"/>
      <color indexed="8"/>
      <name val="Times New Roman"/>
      <family val="1"/>
      <charset val="204"/>
    </font>
    <font>
      <sz val="11"/>
      <name val="Calibri"/>
      <family val="2"/>
      <charset val="1"/>
    </font>
  </fonts>
  <fills count="28">
    <fill>
      <patternFill patternType="none"/>
    </fill>
    <fill>
      <patternFill patternType="gray125"/>
    </fill>
    <fill>
      <patternFill patternType="solid">
        <fgColor rgb="FFCCFFFF"/>
      </patternFill>
    </fill>
    <fill>
      <patternFill patternType="solid">
        <fgColor rgb="FFFFFFCC"/>
      </patternFill>
    </fill>
    <fill>
      <patternFill patternType="solid">
        <fgColor rgb="FFC0C0C0"/>
      </patternFill>
    </fill>
    <fill>
      <patternFill patternType="solid">
        <fgColor theme="0"/>
        <bgColor indexed="64"/>
      </patternFill>
    </fill>
    <fill>
      <patternFill patternType="solid">
        <fgColor indexed="9"/>
        <bgColor indexed="26"/>
      </patternFill>
    </fill>
    <fill>
      <patternFill patternType="solid">
        <fgColor theme="0"/>
        <bgColor indexed="26"/>
      </patternFill>
    </fill>
    <fill>
      <patternFill patternType="solid">
        <fgColor rgb="FFFFFF0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FFFF99"/>
      </patternFill>
    </fill>
    <fill>
      <patternFill patternType="solid">
        <fgColor indexed="43"/>
        <bgColor indexed="26"/>
      </patternFill>
    </fill>
    <fill>
      <patternFill patternType="solid">
        <fgColor indexed="27"/>
        <bgColor indexed="41"/>
      </patternFill>
    </fill>
    <fill>
      <patternFill patternType="solid">
        <fgColor indexed="22"/>
        <bgColor indexed="31"/>
      </patternFill>
    </fill>
    <fill>
      <patternFill patternType="solid">
        <fgColor indexed="27"/>
        <bgColor indexed="42"/>
      </patternFill>
    </fill>
    <fill>
      <patternFill patternType="solid">
        <fgColor rgb="FF92D050"/>
        <bgColor indexed="64"/>
      </patternFill>
    </fill>
    <fill>
      <patternFill patternType="solid">
        <fgColor indexed="13"/>
        <bgColor indexed="51"/>
      </patternFill>
    </fill>
  </fills>
  <borders count="38">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bottom/>
      <diagonal/>
    </border>
    <border>
      <left/>
      <right style="thin">
        <color rgb="FF000000"/>
      </right>
      <top/>
      <bottom style="thin">
        <color rgb="FF000000"/>
      </bottom>
      <diagonal/>
    </border>
    <border>
      <left style="thin">
        <color indexed="64"/>
      </left>
      <right/>
      <top style="thin">
        <color indexed="64"/>
      </top>
      <bottom/>
      <diagonal/>
    </border>
    <border>
      <left style="thin">
        <color rgb="FFB2B2B2"/>
      </left>
      <right style="thin">
        <color rgb="FFB2B2B2"/>
      </right>
      <top style="thin">
        <color rgb="FFB2B2B2"/>
      </top>
      <bottom style="thin">
        <color rgb="FFB2B2B2"/>
      </bottom>
      <diagonal/>
    </border>
    <border>
      <left/>
      <right style="thin">
        <color indexed="64"/>
      </right>
      <top/>
      <bottom style="thin">
        <color indexed="64"/>
      </bottom>
      <diagonal/>
    </border>
    <border>
      <left/>
      <right style="thin">
        <color rgb="FF000000"/>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rgb="FF000000"/>
      </left>
      <right/>
      <top style="thin">
        <color indexed="8"/>
      </top>
      <bottom style="thin">
        <color rgb="FF000000"/>
      </bottom>
      <diagonal/>
    </border>
    <border>
      <left/>
      <right style="thin">
        <color indexed="64"/>
      </right>
      <top style="thin">
        <color indexed="8"/>
      </top>
      <bottom style="thin">
        <color rgb="FF000000"/>
      </bottom>
      <diagonal/>
    </border>
    <border>
      <left/>
      <right/>
      <top style="thin">
        <color indexed="8"/>
      </top>
      <bottom/>
      <diagonal/>
    </border>
    <border>
      <left style="hair">
        <color indexed="8"/>
      </left>
      <right style="hair">
        <color indexed="8"/>
      </right>
      <top style="hair">
        <color indexed="8"/>
      </top>
      <bottom style="hair">
        <color indexed="8"/>
      </bottom>
      <diagonal/>
    </border>
    <border>
      <left/>
      <right/>
      <top style="thin">
        <color indexed="8"/>
      </top>
      <bottom style="thin">
        <color indexed="8"/>
      </bottom>
      <diagonal/>
    </border>
    <border>
      <left/>
      <right/>
      <top style="thin">
        <color indexed="64"/>
      </top>
      <bottom style="thin">
        <color indexed="64"/>
      </bottom>
      <diagonal/>
    </border>
    <border>
      <left/>
      <right style="thin">
        <color rgb="FF000000"/>
      </right>
      <top style="thin">
        <color rgb="FF000000"/>
      </top>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s>
  <cellStyleXfs count="144">
    <xf numFmtId="0" fontId="0" fillId="0" borderId="0"/>
    <xf numFmtId="0" fontId="2" fillId="0" borderId="1">
      <alignment wrapText="1"/>
    </xf>
    <xf numFmtId="0" fontId="2" fillId="0" borderId="1"/>
    <xf numFmtId="0" fontId="3" fillId="0" borderId="1">
      <alignment horizontal="center" wrapText="1"/>
    </xf>
    <xf numFmtId="0" fontId="3" fillId="0" borderId="1">
      <alignment horizontal="center"/>
    </xf>
    <xf numFmtId="0" fontId="2" fillId="0" borderId="1">
      <alignment horizontal="right"/>
    </xf>
    <xf numFmtId="0" fontId="2" fillId="0" borderId="2">
      <alignment horizontal="center" vertical="center" wrapText="1"/>
    </xf>
    <xf numFmtId="0" fontId="4" fillId="0" borderId="2">
      <alignment vertical="top" wrapText="1"/>
    </xf>
    <xf numFmtId="1" fontId="2" fillId="0" borderId="2">
      <alignment horizontal="center" vertical="top" shrinkToFit="1"/>
    </xf>
    <xf numFmtId="4" fontId="4" fillId="2" borderId="2">
      <alignment horizontal="right" vertical="top" shrinkToFit="1"/>
    </xf>
    <xf numFmtId="10" fontId="4" fillId="2" borderId="2">
      <alignment horizontal="right" vertical="top" shrinkToFit="1"/>
    </xf>
    <xf numFmtId="0" fontId="4" fillId="0" borderId="2">
      <alignment horizontal="left"/>
    </xf>
    <xf numFmtId="4" fontId="4" fillId="3" borderId="2">
      <alignment horizontal="right" vertical="top" shrinkToFit="1"/>
    </xf>
    <xf numFmtId="10" fontId="4" fillId="3" borderId="2">
      <alignment horizontal="right" vertical="top" shrinkToFit="1"/>
    </xf>
    <xf numFmtId="0" fontId="2" fillId="0" borderId="1">
      <alignment horizontal="left" wrapText="1"/>
    </xf>
    <xf numFmtId="0" fontId="7" fillId="0" borderId="0"/>
    <xf numFmtId="0" fontId="7" fillId="0" borderId="0"/>
    <xf numFmtId="0" fontId="7" fillId="0" borderId="0"/>
    <xf numFmtId="0" fontId="5" fillId="0" borderId="1"/>
    <xf numFmtId="0" fontId="5" fillId="0" borderId="1"/>
    <xf numFmtId="0" fontId="6" fillId="4" borderId="1"/>
    <xf numFmtId="1" fontId="2" fillId="0" borderId="2">
      <alignment horizontal="left" vertical="top" wrapText="1" indent="2"/>
    </xf>
    <xf numFmtId="4" fontId="2" fillId="0" borderId="2">
      <alignment horizontal="right" vertical="top" shrinkToFit="1"/>
    </xf>
    <xf numFmtId="10" fontId="2" fillId="0" borderId="2">
      <alignment horizontal="right" vertical="top" shrinkToFit="1"/>
    </xf>
    <xf numFmtId="0" fontId="2" fillId="0" borderId="1">
      <alignment vertical="top"/>
    </xf>
    <xf numFmtId="0" fontId="10" fillId="0" borderId="1"/>
    <xf numFmtId="0" fontId="2" fillId="0" borderId="1">
      <alignment wrapText="1"/>
    </xf>
    <xf numFmtId="0" fontId="7" fillId="0" borderId="1"/>
    <xf numFmtId="4" fontId="4" fillId="21" borderId="14">
      <alignment horizontal="right" vertical="top" shrinkToFit="1"/>
    </xf>
    <xf numFmtId="0" fontId="4" fillId="0" borderId="2">
      <alignment vertical="top" wrapText="1"/>
    </xf>
    <xf numFmtId="1" fontId="2" fillId="0" borderId="2">
      <alignment horizontal="center" vertical="top" shrinkToFit="1"/>
    </xf>
    <xf numFmtId="4" fontId="4" fillId="21" borderId="2">
      <alignment horizontal="right" vertical="top" shrinkToFit="1"/>
    </xf>
    <xf numFmtId="4" fontId="4" fillId="0" borderId="2">
      <alignment horizontal="right" vertical="top" shrinkToFit="1"/>
    </xf>
    <xf numFmtId="0" fontId="4" fillId="0" borderId="14">
      <alignment horizontal="right"/>
    </xf>
    <xf numFmtId="0" fontId="2" fillId="4" borderId="1">
      <alignment horizontal="center"/>
    </xf>
    <xf numFmtId="0" fontId="2" fillId="0" borderId="1"/>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26" fillId="0" borderId="1">
      <alignment horizontal="center"/>
    </xf>
    <xf numFmtId="0" fontId="27" fillId="0" borderId="25">
      <alignment horizontal="center" vertical="center" wrapText="1"/>
    </xf>
    <xf numFmtId="0" fontId="27" fillId="0" borderId="1">
      <alignment horizontal="right"/>
    </xf>
    <xf numFmtId="0" fontId="29" fillId="0" borderId="25">
      <alignment vertical="top" wrapText="1"/>
    </xf>
    <xf numFmtId="49" fontId="27" fillId="0" borderId="25">
      <alignment horizontal="center" vertical="top" shrinkToFit="1"/>
    </xf>
    <xf numFmtId="4" fontId="29" fillId="22" borderId="25">
      <alignment horizontal="right" vertical="top" shrinkToFit="1"/>
    </xf>
    <xf numFmtId="0" fontId="33" fillId="0" borderId="25">
      <alignment vertical="top" wrapText="1"/>
    </xf>
    <xf numFmtId="0" fontId="27" fillId="0" borderId="1">
      <alignment horizontal="left" wrapText="1"/>
    </xf>
    <xf numFmtId="4" fontId="29" fillId="23" borderId="29">
      <alignment horizontal="right" vertical="top" shrinkToFit="1"/>
    </xf>
    <xf numFmtId="0" fontId="33" fillId="0" borderId="25">
      <alignment vertical="top" wrapText="1"/>
    </xf>
    <xf numFmtId="49" fontId="36" fillId="0" borderId="25">
      <alignment horizontal="center" vertical="top" shrinkToFit="1"/>
    </xf>
    <xf numFmtId="0" fontId="29" fillId="0" borderId="29">
      <alignment horizontal="right"/>
    </xf>
    <xf numFmtId="4" fontId="29" fillId="22" borderId="29">
      <alignment horizontal="right" vertical="top" shrinkToFit="1"/>
    </xf>
    <xf numFmtId="0" fontId="27" fillId="0" borderId="1"/>
    <xf numFmtId="0" fontId="33" fillId="0" borderId="25">
      <alignment vertical="top" wrapText="1"/>
    </xf>
    <xf numFmtId="0" fontId="33" fillId="0" borderId="25">
      <alignment vertical="top" wrapText="1"/>
    </xf>
    <xf numFmtId="0" fontId="33" fillId="0" borderId="25">
      <alignment vertical="top" wrapText="1"/>
    </xf>
    <xf numFmtId="0" fontId="33" fillId="0" borderId="25">
      <alignment vertical="top" wrapText="1"/>
    </xf>
    <xf numFmtId="0" fontId="33" fillId="0" borderId="25">
      <alignment vertical="top" wrapText="1"/>
    </xf>
    <xf numFmtId="0" fontId="33" fillId="0" borderId="25">
      <alignment vertical="top" wrapText="1"/>
    </xf>
    <xf numFmtId="49" fontId="36" fillId="0" borderId="25">
      <alignment horizontal="center" vertical="top" shrinkToFit="1"/>
    </xf>
    <xf numFmtId="4" fontId="29" fillId="0" borderId="25">
      <alignment horizontal="right" vertical="top" shrinkToFit="1"/>
    </xf>
    <xf numFmtId="49" fontId="27" fillId="0" borderId="25">
      <alignment horizontal="left" vertical="top" wrapText="1" indent="15"/>
    </xf>
    <xf numFmtId="4" fontId="27" fillId="0" borderId="25">
      <alignment horizontal="right" vertical="top" shrinkToFit="1"/>
    </xf>
    <xf numFmtId="0" fontId="27" fillId="24" borderId="31">
      <alignment shrinkToFit="1"/>
    </xf>
    <xf numFmtId="0" fontId="27" fillId="24" borderId="29">
      <alignment horizontal="center"/>
    </xf>
    <xf numFmtId="0" fontId="40" fillId="0" borderId="1"/>
    <xf numFmtId="0" fontId="1" fillId="9" borderId="1" applyNumberFormat="0" applyBorder="0" applyAlignment="0" applyProtection="0"/>
    <xf numFmtId="0" fontId="1" fillId="9" borderId="1" applyNumberFormat="0" applyBorder="0" applyAlignment="0" applyProtection="0"/>
    <xf numFmtId="0" fontId="1" fillId="9" borderId="1" applyNumberFormat="0" applyBorder="0" applyAlignment="0" applyProtection="0"/>
    <xf numFmtId="0" fontId="1" fillId="11" borderId="1" applyNumberFormat="0" applyBorder="0" applyAlignment="0" applyProtection="0"/>
    <xf numFmtId="0" fontId="1" fillId="11" borderId="1" applyNumberFormat="0" applyBorder="0" applyAlignment="0" applyProtection="0"/>
    <xf numFmtId="0" fontId="1" fillId="11" borderId="1" applyNumberFormat="0" applyBorder="0" applyAlignment="0" applyProtection="0"/>
    <xf numFmtId="0" fontId="1" fillId="13" borderId="1" applyNumberFormat="0" applyBorder="0" applyAlignment="0" applyProtection="0"/>
    <xf numFmtId="0" fontId="1" fillId="13" borderId="1" applyNumberFormat="0" applyBorder="0" applyAlignment="0" applyProtection="0"/>
    <xf numFmtId="0" fontId="1" fillId="13" borderId="1" applyNumberFormat="0" applyBorder="0" applyAlignment="0" applyProtection="0"/>
    <xf numFmtId="0" fontId="1" fillId="15" borderId="1" applyNumberFormat="0" applyBorder="0" applyAlignment="0" applyProtection="0"/>
    <xf numFmtId="0" fontId="1" fillId="15" borderId="1" applyNumberFormat="0" applyBorder="0" applyAlignment="0" applyProtection="0"/>
    <xf numFmtId="0" fontId="1" fillId="15" borderId="1" applyNumberFormat="0" applyBorder="0" applyAlignment="0" applyProtection="0"/>
    <xf numFmtId="0" fontId="1" fillId="17" borderId="1" applyNumberFormat="0" applyBorder="0" applyAlignment="0" applyProtection="0"/>
    <xf numFmtId="0" fontId="1" fillId="17" borderId="1" applyNumberFormat="0" applyBorder="0" applyAlignment="0" applyProtection="0"/>
    <xf numFmtId="0" fontId="1" fillId="17" borderId="1" applyNumberFormat="0" applyBorder="0" applyAlignment="0" applyProtection="0"/>
    <xf numFmtId="0" fontId="1" fillId="19" borderId="1" applyNumberFormat="0" applyBorder="0" applyAlignment="0" applyProtection="0"/>
    <xf numFmtId="0" fontId="1" fillId="19" borderId="1" applyNumberFormat="0" applyBorder="0" applyAlignment="0" applyProtection="0"/>
    <xf numFmtId="0" fontId="1" fillId="19" borderId="1" applyNumberFormat="0" applyBorder="0" applyAlignment="0" applyProtection="0"/>
    <xf numFmtId="0" fontId="1" fillId="10" borderId="1" applyNumberFormat="0" applyBorder="0" applyAlignment="0" applyProtection="0"/>
    <xf numFmtId="0" fontId="1" fillId="10" borderId="1" applyNumberFormat="0" applyBorder="0" applyAlignment="0" applyProtection="0"/>
    <xf numFmtId="0" fontId="1" fillId="10" borderId="1" applyNumberFormat="0" applyBorder="0" applyAlignment="0" applyProtection="0"/>
    <xf numFmtId="0" fontId="1" fillId="12" borderId="1" applyNumberFormat="0" applyBorder="0" applyAlignment="0" applyProtection="0"/>
    <xf numFmtId="0" fontId="1" fillId="12" borderId="1" applyNumberFormat="0" applyBorder="0" applyAlignment="0" applyProtection="0"/>
    <xf numFmtId="0" fontId="1" fillId="12" borderId="1" applyNumberFormat="0" applyBorder="0" applyAlignment="0" applyProtection="0"/>
    <xf numFmtId="0" fontId="1" fillId="14" borderId="1" applyNumberFormat="0" applyBorder="0" applyAlignment="0" applyProtection="0"/>
    <xf numFmtId="0" fontId="1" fillId="14" borderId="1" applyNumberFormat="0" applyBorder="0" applyAlignment="0" applyProtection="0"/>
    <xf numFmtId="0" fontId="1" fillId="14" borderId="1" applyNumberFormat="0" applyBorder="0" applyAlignment="0" applyProtection="0"/>
    <xf numFmtId="0" fontId="1" fillId="16" borderId="1" applyNumberFormat="0" applyBorder="0" applyAlignment="0" applyProtection="0"/>
    <xf numFmtId="0" fontId="1" fillId="16" borderId="1" applyNumberFormat="0" applyBorder="0" applyAlignment="0" applyProtection="0"/>
    <xf numFmtId="0" fontId="1" fillId="16" borderId="1" applyNumberFormat="0" applyBorder="0" applyAlignment="0" applyProtection="0"/>
    <xf numFmtId="0" fontId="1" fillId="18" borderId="1" applyNumberFormat="0" applyBorder="0" applyAlignment="0" applyProtection="0"/>
    <xf numFmtId="0" fontId="1" fillId="18" borderId="1" applyNumberFormat="0" applyBorder="0" applyAlignment="0" applyProtection="0"/>
    <xf numFmtId="0" fontId="1" fillId="18" borderId="1" applyNumberFormat="0" applyBorder="0" applyAlignment="0" applyProtection="0"/>
    <xf numFmtId="0" fontId="1" fillId="20" borderId="1" applyNumberFormat="0" applyBorder="0" applyAlignment="0" applyProtection="0"/>
    <xf numFmtId="0" fontId="1" fillId="20" borderId="1" applyNumberFormat="0" applyBorder="0" applyAlignment="0" applyProtection="0"/>
    <xf numFmtId="0" fontId="1" fillId="20" borderId="1" applyNumberFormat="0" applyBorder="0" applyAlignment="0" applyProtection="0"/>
    <xf numFmtId="0" fontId="48" fillId="0" borderId="1"/>
    <xf numFmtId="0" fontId="49" fillId="0" borderId="1"/>
    <xf numFmtId="0" fontId="49" fillId="0" borderId="1"/>
    <xf numFmtId="0" fontId="49" fillId="0" borderId="1"/>
    <xf numFmtId="0" fontId="49" fillId="0" borderId="1"/>
    <xf numFmtId="0" fontId="50" fillId="4" borderId="1"/>
    <xf numFmtId="0" fontId="50" fillId="4" borderId="1"/>
    <xf numFmtId="0" fontId="2" fillId="0" borderId="2">
      <alignment horizontal="center" vertical="center" wrapText="1"/>
    </xf>
    <xf numFmtId="0" fontId="27" fillId="0" borderId="1">
      <alignment horizontal="right"/>
    </xf>
    <xf numFmtId="4" fontId="4" fillId="3" borderId="2">
      <alignment horizontal="right" vertical="top" shrinkToFit="1"/>
    </xf>
    <xf numFmtId="0" fontId="2" fillId="0" borderId="1">
      <alignment wrapText="1"/>
    </xf>
    <xf numFmtId="49" fontId="27" fillId="0" borderId="25">
      <alignment horizontal="center" vertical="top" shrinkToFit="1"/>
    </xf>
    <xf numFmtId="4" fontId="4" fillId="2" borderId="2">
      <alignment horizontal="right" vertical="top" shrinkToFit="1"/>
    </xf>
    <xf numFmtId="10" fontId="4" fillId="2" borderId="2">
      <alignment horizontal="right" vertical="top" shrinkToFit="1"/>
    </xf>
    <xf numFmtId="0" fontId="29" fillId="0" borderId="25">
      <alignment vertical="top" wrapText="1"/>
    </xf>
    <xf numFmtId="4" fontId="29" fillId="25" borderId="25">
      <alignment horizontal="right" vertical="top" shrinkToFit="1"/>
    </xf>
    <xf numFmtId="0" fontId="51" fillId="4" borderId="14">
      <alignment horizontal="center"/>
    </xf>
    <xf numFmtId="0" fontId="51" fillId="4" borderId="14">
      <alignment horizontal="left"/>
    </xf>
    <xf numFmtId="0" fontId="52" fillId="0" borderId="25">
      <alignment vertical="top" wrapText="1"/>
    </xf>
    <xf numFmtId="0" fontId="4" fillId="0" borderId="2">
      <alignment vertical="top" wrapText="1"/>
    </xf>
    <xf numFmtId="166" fontId="53" fillId="0" borderId="1" applyFont="0" applyFill="0" applyBorder="0" applyAlignment="0" applyProtection="0"/>
    <xf numFmtId="0" fontId="40" fillId="0" borderId="1"/>
    <xf numFmtId="0" fontId="54" fillId="6" borderId="1"/>
    <xf numFmtId="0" fontId="55" fillId="0" borderId="1"/>
    <xf numFmtId="0" fontId="55" fillId="0" borderId="1"/>
    <xf numFmtId="0" fontId="55" fillId="0" borderId="1"/>
    <xf numFmtId="0" fontId="1" fillId="0" borderId="1"/>
    <xf numFmtId="0" fontId="54" fillId="6" borderId="1"/>
    <xf numFmtId="0" fontId="54" fillId="6" borderId="1"/>
    <xf numFmtId="0" fontId="1" fillId="3" borderId="22" applyNumberFormat="0" applyFont="0" applyAlignment="0" applyProtection="0"/>
    <xf numFmtId="0" fontId="1" fillId="3" borderId="22" applyNumberFormat="0" applyFont="0" applyAlignment="0" applyProtection="0"/>
    <xf numFmtId="0" fontId="1" fillId="3" borderId="22" applyNumberFormat="0" applyFont="0" applyAlignment="0" applyProtection="0"/>
    <xf numFmtId="9" fontId="40" fillId="0" borderId="1" applyFill="0" applyBorder="0" applyAlignment="0" applyProtection="0"/>
    <xf numFmtId="167" fontId="53" fillId="0" borderId="1" applyFont="0" applyFill="0" applyBorder="0" applyAlignment="0" applyProtection="0"/>
    <xf numFmtId="0" fontId="26" fillId="0" borderId="1">
      <alignment horizontal="center"/>
    </xf>
    <xf numFmtId="0" fontId="26" fillId="0" borderId="1">
      <alignment horizontal="center" wrapText="1"/>
    </xf>
    <xf numFmtId="0" fontId="61" fillId="0" borderId="1"/>
    <xf numFmtId="0" fontId="29" fillId="0" borderId="25">
      <alignment horizontal="left"/>
    </xf>
  </cellStyleXfs>
  <cellXfs count="406">
    <xf numFmtId="0" fontId="0" fillId="0" borderId="0" xfId="0"/>
    <xf numFmtId="0" fontId="0" fillId="0" borderId="0" xfId="0" applyProtection="1">
      <protection locked="0"/>
    </xf>
    <xf numFmtId="0" fontId="8" fillId="5" borderId="2" xfId="7" applyNumberFormat="1" applyFont="1" applyFill="1" applyAlignment="1" applyProtection="1">
      <alignment horizontal="justify" vertical="top" wrapText="1"/>
    </xf>
    <xf numFmtId="0" fontId="14" fillId="8" borderId="2" xfId="7" applyNumberFormat="1" applyFont="1" applyFill="1" applyAlignment="1" applyProtection="1">
      <alignment horizontal="justify" vertical="top" wrapText="1"/>
    </xf>
    <xf numFmtId="0" fontId="15" fillId="0" borderId="0" xfId="0" applyFont="1" applyProtection="1">
      <protection locked="0"/>
    </xf>
    <xf numFmtId="0" fontId="14" fillId="5" borderId="2" xfId="7" applyNumberFormat="1" applyFont="1" applyFill="1" applyAlignment="1" applyProtection="1">
      <alignment horizontal="justify" vertical="top" wrapText="1"/>
    </xf>
    <xf numFmtId="0" fontId="16" fillId="5" borderId="2" xfId="7" applyNumberFormat="1" applyFont="1" applyFill="1" applyAlignment="1" applyProtection="1">
      <alignment horizontal="justify" vertical="top" wrapText="1"/>
    </xf>
    <xf numFmtId="0" fontId="17" fillId="0" borderId="0" xfId="0" applyFont="1" applyProtection="1">
      <protection locked="0"/>
    </xf>
    <xf numFmtId="4" fontId="8" fillId="0" borderId="3" xfId="2" applyNumberFormat="1" applyFont="1" applyBorder="1" applyAlignment="1" applyProtection="1">
      <alignment vertical="top"/>
    </xf>
    <xf numFmtId="4" fontId="9" fillId="0" borderId="3" xfId="0" applyNumberFormat="1" applyFont="1" applyBorder="1" applyAlignment="1" applyProtection="1">
      <alignment vertical="top"/>
      <protection locked="0"/>
    </xf>
    <xf numFmtId="4" fontId="8" fillId="0" borderId="11" xfId="2" applyNumberFormat="1" applyFont="1" applyBorder="1" applyAlignment="1" applyProtection="1">
      <alignment vertical="top"/>
    </xf>
    <xf numFmtId="4" fontId="9" fillId="0" borderId="11" xfId="0" applyNumberFormat="1" applyFont="1" applyBorder="1" applyAlignment="1" applyProtection="1">
      <alignment vertical="top"/>
      <protection locked="0"/>
    </xf>
    <xf numFmtId="0" fontId="8" fillId="0" borderId="2" xfId="7" applyNumberFormat="1" applyFont="1" applyAlignment="1" applyProtection="1">
      <alignment horizontal="justify" vertical="top" wrapText="1"/>
    </xf>
    <xf numFmtId="0" fontId="14" fillId="0" borderId="2" xfId="7" applyNumberFormat="1" applyFont="1" applyAlignment="1" applyProtection="1">
      <alignment horizontal="justify" vertical="top" wrapText="1"/>
    </xf>
    <xf numFmtId="0" fontId="16" fillId="0" borderId="2" xfId="7" applyNumberFormat="1" applyFont="1" applyAlignment="1" applyProtection="1">
      <alignment horizontal="justify" vertical="top" wrapText="1"/>
    </xf>
    <xf numFmtId="4" fontId="9" fillId="0" borderId="15" xfId="0" applyNumberFormat="1" applyFont="1" applyBorder="1" applyAlignment="1" applyProtection="1">
      <alignment vertical="top"/>
      <protection locked="0"/>
    </xf>
    <xf numFmtId="4" fontId="8" fillId="0" borderId="16" xfId="2" applyNumberFormat="1" applyFont="1" applyBorder="1" applyAlignment="1" applyProtection="1">
      <alignment vertical="top"/>
    </xf>
    <xf numFmtId="0" fontId="0" fillId="0" borderId="0" xfId="0" applyFont="1" applyProtection="1">
      <protection locked="0"/>
    </xf>
    <xf numFmtId="4" fontId="8" fillId="0" borderId="19" xfId="2" applyNumberFormat="1" applyFont="1" applyBorder="1" applyAlignment="1" applyProtection="1">
      <alignment vertical="top"/>
    </xf>
    <xf numFmtId="4" fontId="9" fillId="0" borderId="19" xfId="0" applyNumberFormat="1" applyFont="1" applyBorder="1" applyAlignment="1" applyProtection="1">
      <alignment vertical="top"/>
      <protection locked="0"/>
    </xf>
    <xf numFmtId="4" fontId="9" fillId="0" borderId="12" xfId="0" applyNumberFormat="1" applyFont="1" applyBorder="1" applyAlignment="1" applyProtection="1">
      <alignment vertical="top"/>
      <protection locked="0"/>
    </xf>
    <xf numFmtId="4" fontId="19" fillId="0" borderId="3" xfId="0" applyNumberFormat="1" applyFont="1" applyBorder="1" applyAlignment="1" applyProtection="1">
      <alignment vertical="top"/>
      <protection locked="0"/>
    </xf>
    <xf numFmtId="1" fontId="8" fillId="0" borderId="2" xfId="8" applyNumberFormat="1" applyFont="1" applyAlignment="1" applyProtection="1">
      <alignment horizontal="center" vertical="top" shrinkToFit="1"/>
    </xf>
    <xf numFmtId="1" fontId="8" fillId="5" borderId="2" xfId="8" applyNumberFormat="1" applyFont="1" applyFill="1" applyAlignment="1" applyProtection="1">
      <alignment horizontal="center" vertical="top" shrinkToFit="1"/>
    </xf>
    <xf numFmtId="4" fontId="8" fillId="5" borderId="2" xfId="9" applyNumberFormat="1" applyFont="1" applyFill="1" applyAlignment="1" applyProtection="1">
      <alignment horizontal="right" vertical="top" shrinkToFit="1"/>
    </xf>
    <xf numFmtId="4" fontId="8" fillId="5" borderId="10" xfId="9" applyNumberFormat="1" applyFont="1" applyFill="1" applyBorder="1" applyAlignment="1" applyProtection="1">
      <alignment horizontal="right" vertical="top" shrinkToFit="1"/>
    </xf>
    <xf numFmtId="4" fontId="8" fillId="5" borderId="11" xfId="9" applyNumberFormat="1" applyFont="1" applyFill="1" applyBorder="1" applyAlignment="1" applyProtection="1">
      <alignment horizontal="right" vertical="top" shrinkToFit="1"/>
    </xf>
    <xf numFmtId="0" fontId="0" fillId="0" borderId="0" xfId="0" applyAlignment="1" applyProtection="1">
      <alignment vertical="top"/>
      <protection locked="0"/>
    </xf>
    <xf numFmtId="4" fontId="8" fillId="5" borderId="3" xfId="9" applyNumberFormat="1" applyFont="1" applyFill="1" applyBorder="1" applyAlignment="1" applyProtection="1">
      <alignment horizontal="right" vertical="top" shrinkToFit="1"/>
    </xf>
    <xf numFmtId="0" fontId="8" fillId="5" borderId="13" xfId="7" applyNumberFormat="1" applyFont="1" applyFill="1" applyBorder="1" applyAlignment="1" applyProtection="1">
      <alignment horizontal="justify" vertical="top" wrapText="1"/>
    </xf>
    <xf numFmtId="0" fontId="8" fillId="5" borderId="4" xfId="7" applyNumberFormat="1" applyFont="1" applyFill="1" applyBorder="1" applyAlignment="1" applyProtection="1">
      <alignment horizontal="justify" vertical="top" wrapText="1"/>
    </xf>
    <xf numFmtId="0" fontId="16" fillId="5" borderId="3" xfId="7" applyNumberFormat="1" applyFont="1" applyFill="1" applyBorder="1" applyAlignment="1" applyProtection="1">
      <alignment horizontal="justify" vertical="top" wrapText="1"/>
    </xf>
    <xf numFmtId="4" fontId="9" fillId="0" borderId="16" xfId="0" applyNumberFormat="1" applyFont="1" applyBorder="1" applyAlignment="1" applyProtection="1">
      <alignment vertical="top"/>
      <protection locked="0"/>
    </xf>
    <xf numFmtId="4" fontId="8" fillId="0" borderId="12" xfId="2" applyNumberFormat="1" applyFont="1" applyBorder="1" applyAlignment="1" applyProtection="1">
      <alignment vertical="top"/>
    </xf>
    <xf numFmtId="4" fontId="8" fillId="0" borderId="23" xfId="2" applyNumberFormat="1" applyFont="1" applyBorder="1" applyAlignment="1" applyProtection="1">
      <alignment vertical="top"/>
    </xf>
    <xf numFmtId="4" fontId="8" fillId="0" borderId="21" xfId="2" applyNumberFormat="1" applyFont="1" applyBorder="1" applyAlignment="1" applyProtection="1">
      <alignment vertical="top"/>
    </xf>
    <xf numFmtId="4" fontId="8" fillId="5" borderId="5" xfId="9" applyNumberFormat="1" applyFont="1" applyFill="1" applyBorder="1" applyAlignment="1" applyProtection="1">
      <alignment horizontal="right" vertical="top" shrinkToFit="1"/>
    </xf>
    <xf numFmtId="4" fontId="8" fillId="5" borderId="8" xfId="9" applyNumberFormat="1" applyFont="1" applyFill="1" applyBorder="1" applyAlignment="1" applyProtection="1">
      <alignment horizontal="right" vertical="top" shrinkToFit="1"/>
    </xf>
    <xf numFmtId="0" fontId="0" fillId="0" borderId="3" xfId="0" applyBorder="1" applyAlignment="1" applyProtection="1">
      <alignment vertical="top"/>
      <protection locked="0"/>
    </xf>
    <xf numFmtId="0" fontId="13" fillId="7" borderId="3" xfId="25" applyFont="1" applyFill="1" applyBorder="1" applyAlignment="1">
      <alignment horizontal="center" vertical="top" wrapText="1"/>
    </xf>
    <xf numFmtId="0" fontId="13" fillId="5" borderId="3" xfId="25" applyFont="1" applyFill="1" applyBorder="1" applyAlignment="1">
      <alignment horizontal="center" vertical="top" wrapText="1"/>
    </xf>
    <xf numFmtId="1" fontId="14" fillId="8" borderId="2" xfId="8" applyNumberFormat="1" applyFont="1" applyFill="1" applyAlignment="1" applyProtection="1">
      <alignment horizontal="center" vertical="top" shrinkToFit="1"/>
    </xf>
    <xf numFmtId="4" fontId="14" fillId="8" borderId="2" xfId="9" applyNumberFormat="1" applyFont="1" applyFill="1" applyAlignment="1" applyProtection="1">
      <alignment horizontal="right" vertical="top" shrinkToFit="1"/>
    </xf>
    <xf numFmtId="4" fontId="14" fillId="8" borderId="5" xfId="9" applyNumberFormat="1" applyFont="1" applyFill="1" applyBorder="1" applyAlignment="1" applyProtection="1">
      <alignment horizontal="right" vertical="top" shrinkToFit="1"/>
    </xf>
    <xf numFmtId="4" fontId="14" fillId="8" borderId="3" xfId="9" applyNumberFormat="1" applyFont="1" applyFill="1" applyBorder="1" applyAlignment="1" applyProtection="1">
      <alignment horizontal="right" vertical="top" shrinkToFit="1"/>
    </xf>
    <xf numFmtId="1" fontId="14" fillId="5" borderId="2" xfId="8" applyNumberFormat="1" applyFont="1" applyFill="1" applyAlignment="1" applyProtection="1">
      <alignment horizontal="center" vertical="top" shrinkToFit="1"/>
    </xf>
    <xf numFmtId="4" fontId="14" fillId="5" borderId="2" xfId="9" applyNumberFormat="1" applyFont="1" applyFill="1" applyAlignment="1" applyProtection="1">
      <alignment horizontal="right" vertical="top" shrinkToFit="1"/>
    </xf>
    <xf numFmtId="4" fontId="14" fillId="5" borderId="5" xfId="9" applyNumberFormat="1" applyFont="1" applyFill="1" applyBorder="1" applyAlignment="1" applyProtection="1">
      <alignment horizontal="right" vertical="top" shrinkToFit="1"/>
    </xf>
    <xf numFmtId="4" fontId="14" fillId="5" borderId="3" xfId="9" applyNumberFormat="1" applyFont="1" applyFill="1" applyBorder="1" applyAlignment="1" applyProtection="1">
      <alignment horizontal="right" vertical="top" shrinkToFit="1"/>
    </xf>
    <xf numFmtId="1" fontId="16" fillId="5" borderId="2" xfId="8" applyNumberFormat="1" applyFont="1" applyFill="1" applyAlignment="1" applyProtection="1">
      <alignment horizontal="center" vertical="top" shrinkToFit="1"/>
    </xf>
    <xf numFmtId="4" fontId="16" fillId="5" borderId="2" xfId="9" applyNumberFormat="1" applyFont="1" applyFill="1" applyAlignment="1" applyProtection="1">
      <alignment horizontal="right" vertical="top" shrinkToFit="1"/>
    </xf>
    <xf numFmtId="4" fontId="16" fillId="5" borderId="5" xfId="9" applyNumberFormat="1" applyFont="1" applyFill="1" applyBorder="1" applyAlignment="1" applyProtection="1">
      <alignment horizontal="right" vertical="top" shrinkToFit="1"/>
    </xf>
    <xf numFmtId="4" fontId="16" fillId="5" borderId="3" xfId="9" applyNumberFormat="1" applyFont="1" applyFill="1" applyBorder="1" applyAlignment="1" applyProtection="1">
      <alignment horizontal="right" vertical="top" shrinkToFit="1"/>
    </xf>
    <xf numFmtId="4" fontId="9" fillId="0" borderId="3" xfId="0" applyNumberFormat="1" applyFont="1" applyBorder="1" applyAlignment="1" applyProtection="1">
      <alignment vertical="top" shrinkToFit="1"/>
      <protection locked="0"/>
    </xf>
    <xf numFmtId="4" fontId="8" fillId="5" borderId="13" xfId="9" applyNumberFormat="1" applyFont="1" applyFill="1" applyBorder="1" applyAlignment="1" applyProtection="1">
      <alignment horizontal="right" vertical="top" shrinkToFit="1"/>
    </xf>
    <xf numFmtId="4" fontId="8" fillId="5" borderId="14" xfId="9" applyNumberFormat="1" applyFont="1" applyFill="1" applyBorder="1" applyAlignment="1" applyProtection="1">
      <alignment horizontal="right" vertical="top" shrinkToFit="1"/>
    </xf>
    <xf numFmtId="0" fontId="0" fillId="0" borderId="11" xfId="0" applyBorder="1" applyAlignment="1" applyProtection="1">
      <alignment vertical="top"/>
      <protection locked="0"/>
    </xf>
    <xf numFmtId="4" fontId="14" fillId="5" borderId="4" xfId="9" applyNumberFormat="1" applyFont="1" applyFill="1" applyBorder="1" applyAlignment="1" applyProtection="1">
      <alignment horizontal="right" vertical="top" shrinkToFit="1"/>
    </xf>
    <xf numFmtId="4" fontId="14" fillId="5" borderId="6" xfId="9" applyNumberFormat="1" applyFont="1" applyFill="1" applyBorder="1" applyAlignment="1" applyProtection="1">
      <alignment horizontal="right" vertical="top" shrinkToFit="1"/>
    </xf>
    <xf numFmtId="0" fontId="0" fillId="0" borderId="3" xfId="0" applyFont="1" applyBorder="1" applyAlignment="1" applyProtection="1">
      <alignment vertical="top"/>
      <protection locked="0"/>
    </xf>
    <xf numFmtId="49" fontId="16" fillId="5" borderId="2" xfId="8" applyNumberFormat="1" applyFont="1" applyFill="1" applyAlignment="1" applyProtection="1">
      <alignment horizontal="center" vertical="top" shrinkToFit="1"/>
    </xf>
    <xf numFmtId="49" fontId="8" fillId="5" borderId="2" xfId="8" applyNumberFormat="1" applyFont="1" applyFill="1" applyAlignment="1" applyProtection="1">
      <alignment horizontal="center" vertical="top" shrinkToFit="1"/>
    </xf>
    <xf numFmtId="1" fontId="8" fillId="5" borderId="13" xfId="8" applyNumberFormat="1" applyFont="1" applyFill="1" applyBorder="1" applyAlignment="1" applyProtection="1">
      <alignment horizontal="center" vertical="top" shrinkToFit="1"/>
    </xf>
    <xf numFmtId="49" fontId="8" fillId="5" borderId="13" xfId="8" applyNumberFormat="1" applyFont="1" applyFill="1" applyBorder="1" applyAlignment="1" applyProtection="1">
      <alignment horizontal="center" vertical="top" shrinkToFit="1"/>
    </xf>
    <xf numFmtId="0" fontId="0" fillId="0" borderId="11" xfId="0" applyFont="1" applyBorder="1" applyAlignment="1" applyProtection="1">
      <alignment vertical="top"/>
      <protection locked="0"/>
    </xf>
    <xf numFmtId="1" fontId="8" fillId="5" borderId="3" xfId="8" applyNumberFormat="1" applyFont="1" applyFill="1" applyBorder="1" applyAlignment="1" applyProtection="1">
      <alignment horizontal="center" vertical="top" shrinkToFit="1"/>
    </xf>
    <xf numFmtId="1" fontId="16" fillId="5" borderId="3" xfId="8" applyNumberFormat="1" applyFont="1" applyFill="1" applyBorder="1" applyAlignment="1" applyProtection="1">
      <alignment horizontal="center" vertical="top" shrinkToFit="1"/>
    </xf>
    <xf numFmtId="1" fontId="8" fillId="5" borderId="4" xfId="8" applyNumberFormat="1" applyFont="1" applyFill="1" applyBorder="1" applyAlignment="1" applyProtection="1">
      <alignment horizontal="center" vertical="top" shrinkToFit="1"/>
    </xf>
    <xf numFmtId="4" fontId="8" fillId="5" borderId="4" xfId="9" applyNumberFormat="1" applyFont="1" applyFill="1" applyBorder="1" applyAlignment="1" applyProtection="1">
      <alignment horizontal="right" vertical="top" shrinkToFit="1"/>
    </xf>
    <xf numFmtId="4" fontId="8" fillId="5" borderId="6" xfId="9" applyNumberFormat="1" applyFont="1" applyFill="1" applyBorder="1" applyAlignment="1" applyProtection="1">
      <alignment horizontal="right" vertical="top" shrinkToFit="1"/>
    </xf>
    <xf numFmtId="4" fontId="8" fillId="5" borderId="12" xfId="9" applyNumberFormat="1" applyFont="1" applyFill="1" applyBorder="1" applyAlignment="1" applyProtection="1">
      <alignment horizontal="right" vertical="top" shrinkToFit="1"/>
    </xf>
    <xf numFmtId="4" fontId="8" fillId="5" borderId="15" xfId="9" applyNumberFormat="1" applyFont="1" applyFill="1" applyBorder="1" applyAlignment="1" applyProtection="1">
      <alignment horizontal="right" vertical="top" shrinkToFit="1"/>
    </xf>
    <xf numFmtId="4" fontId="16" fillId="5" borderId="4" xfId="9" applyNumberFormat="1" applyFont="1" applyFill="1" applyBorder="1" applyAlignment="1" applyProtection="1">
      <alignment horizontal="right" vertical="top" shrinkToFit="1"/>
    </xf>
    <xf numFmtId="4" fontId="16" fillId="5" borderId="6" xfId="9" applyNumberFormat="1" applyFont="1" applyFill="1" applyBorder="1" applyAlignment="1" applyProtection="1">
      <alignment horizontal="right" vertical="top" shrinkToFit="1"/>
    </xf>
    <xf numFmtId="4" fontId="16" fillId="5" borderId="15" xfId="9" applyNumberFormat="1" applyFont="1" applyFill="1" applyBorder="1" applyAlignment="1" applyProtection="1">
      <alignment horizontal="right" vertical="top" shrinkToFit="1"/>
    </xf>
    <xf numFmtId="4" fontId="8" fillId="5" borderId="9" xfId="9" applyNumberFormat="1" applyFont="1" applyFill="1" applyBorder="1" applyAlignment="1" applyProtection="1">
      <alignment horizontal="right" vertical="top" shrinkToFit="1"/>
    </xf>
    <xf numFmtId="1" fontId="8" fillId="5" borderId="5" xfId="8" applyNumberFormat="1" applyFont="1" applyFill="1" applyBorder="1" applyAlignment="1" applyProtection="1">
      <alignment horizontal="center" vertical="top" shrinkToFit="1"/>
    </xf>
    <xf numFmtId="1" fontId="16" fillId="5" borderId="5" xfId="8" applyNumberFormat="1" applyFont="1" applyFill="1" applyBorder="1" applyAlignment="1" applyProtection="1">
      <alignment horizontal="center" vertical="top" shrinkToFit="1"/>
    </xf>
    <xf numFmtId="4" fontId="20" fillId="5" borderId="3" xfId="9" applyNumberFormat="1" applyFont="1" applyFill="1" applyBorder="1" applyAlignment="1" applyProtection="1">
      <alignment horizontal="right" vertical="top" shrinkToFit="1"/>
    </xf>
    <xf numFmtId="1" fontId="14" fillId="0" borderId="2" xfId="8" applyNumberFormat="1" applyFont="1" applyAlignment="1" applyProtection="1">
      <alignment horizontal="center" vertical="top" shrinkToFit="1"/>
    </xf>
    <xf numFmtId="1" fontId="16" fillId="0" borderId="2" xfId="8" applyNumberFormat="1" applyFont="1" applyAlignment="1" applyProtection="1">
      <alignment horizontal="center" vertical="top" shrinkToFit="1"/>
    </xf>
    <xf numFmtId="1" fontId="18" fillId="0" borderId="2" xfId="8" applyNumberFormat="1" applyFont="1" applyAlignment="1" applyProtection="1">
      <alignment horizontal="center" vertical="top" shrinkToFit="1"/>
    </xf>
    <xf numFmtId="4" fontId="8" fillId="5" borderId="20" xfId="9" applyNumberFormat="1" applyFont="1" applyFill="1" applyBorder="1" applyAlignment="1" applyProtection="1">
      <alignment horizontal="right" vertical="top" shrinkToFit="1"/>
    </xf>
    <xf numFmtId="4" fontId="8" fillId="5" borderId="1" xfId="9" applyNumberFormat="1" applyFont="1" applyFill="1" applyBorder="1" applyAlignment="1" applyProtection="1">
      <alignment horizontal="right" vertical="top" shrinkToFit="1"/>
    </xf>
    <xf numFmtId="4" fontId="8" fillId="5" borderId="7" xfId="9" applyNumberFormat="1" applyFont="1" applyFill="1" applyBorder="1" applyAlignment="1" applyProtection="1">
      <alignment horizontal="right" vertical="top" shrinkToFit="1"/>
    </xf>
    <xf numFmtId="49" fontId="16" fillId="0" borderId="2" xfId="8" applyNumberFormat="1" applyFont="1" applyAlignment="1" applyProtection="1">
      <alignment horizontal="center" vertical="top" shrinkToFit="1"/>
    </xf>
    <xf numFmtId="49" fontId="8" fillId="0" borderId="2" xfId="8" applyNumberFormat="1" applyFont="1" applyAlignment="1" applyProtection="1">
      <alignment horizontal="center" vertical="top" shrinkToFit="1"/>
    </xf>
    <xf numFmtId="1" fontId="8" fillId="0" borderId="5" xfId="8" applyNumberFormat="1" applyFont="1" applyBorder="1" applyAlignment="1" applyProtection="1">
      <alignment horizontal="center" vertical="top" shrinkToFit="1"/>
    </xf>
    <xf numFmtId="1" fontId="8" fillId="5" borderId="15" xfId="8" applyNumberFormat="1" applyFont="1" applyFill="1" applyBorder="1" applyAlignment="1" applyProtection="1">
      <alignment horizontal="center" vertical="top" shrinkToFit="1"/>
    </xf>
    <xf numFmtId="4" fontId="8" fillId="5" borderId="16" xfId="9" applyNumberFormat="1" applyFont="1" applyFill="1" applyBorder="1" applyAlignment="1" applyProtection="1">
      <alignment horizontal="right" vertical="top" shrinkToFit="1"/>
    </xf>
    <xf numFmtId="1" fontId="14" fillId="5" borderId="6" xfId="8" applyNumberFormat="1" applyFont="1" applyFill="1" applyBorder="1" applyAlignment="1" applyProtection="1">
      <alignment horizontal="center" vertical="top" shrinkToFit="1"/>
    </xf>
    <xf numFmtId="4" fontId="14" fillId="5" borderId="20" xfId="9" applyNumberFormat="1" applyFont="1" applyFill="1" applyBorder="1" applyAlignment="1" applyProtection="1">
      <alignment horizontal="right" vertical="top" shrinkToFit="1"/>
    </xf>
    <xf numFmtId="1" fontId="20" fillId="5" borderId="2" xfId="8" applyNumberFormat="1" applyFont="1" applyFill="1" applyAlignment="1" applyProtection="1">
      <alignment horizontal="center" vertical="top" shrinkToFit="1"/>
    </xf>
    <xf numFmtId="1" fontId="14" fillId="5" borderId="5" xfId="8" applyNumberFormat="1" applyFont="1" applyFill="1" applyBorder="1" applyAlignment="1" applyProtection="1">
      <alignment horizontal="center" vertical="top" shrinkToFit="1"/>
    </xf>
    <xf numFmtId="4" fontId="8" fillId="5" borderId="17" xfId="9" applyNumberFormat="1" applyFont="1" applyFill="1" applyBorder="1" applyAlignment="1" applyProtection="1">
      <alignment horizontal="right" vertical="top" shrinkToFit="1"/>
    </xf>
    <xf numFmtId="4" fontId="8" fillId="5" borderId="18" xfId="9" applyNumberFormat="1" applyFont="1" applyFill="1" applyBorder="1" applyAlignment="1" applyProtection="1">
      <alignment horizontal="right" vertical="top" shrinkToFit="1"/>
    </xf>
    <xf numFmtId="0" fontId="0" fillId="0" borderId="19" xfId="0" applyFont="1" applyBorder="1" applyAlignment="1" applyProtection="1">
      <alignment vertical="top"/>
      <protection locked="0"/>
    </xf>
    <xf numFmtId="4" fontId="16" fillId="5" borderId="12" xfId="9" applyNumberFormat="1" applyFont="1" applyFill="1" applyBorder="1" applyAlignment="1" applyProtection="1">
      <alignment horizontal="right" vertical="top" shrinkToFit="1"/>
    </xf>
    <xf numFmtId="1" fontId="8" fillId="5" borderId="10" xfId="8" applyNumberFormat="1" applyFont="1" applyFill="1" applyBorder="1" applyAlignment="1" applyProtection="1">
      <alignment horizontal="center" vertical="top" shrinkToFit="1"/>
    </xf>
    <xf numFmtId="0" fontId="16" fillId="0" borderId="2" xfId="7" applyNumberFormat="1" applyFont="1" applyAlignment="1" applyProtection="1">
      <alignment vertical="top" wrapText="1"/>
    </xf>
    <xf numFmtId="1" fontId="14" fillId="5" borderId="4" xfId="8" applyNumberFormat="1" applyFont="1" applyFill="1" applyBorder="1" applyAlignment="1" applyProtection="1">
      <alignment horizontal="center" vertical="top" shrinkToFit="1"/>
    </xf>
    <xf numFmtId="1" fontId="16" fillId="5" borderId="4" xfId="8" applyNumberFormat="1" applyFont="1" applyFill="1" applyBorder="1" applyAlignment="1" applyProtection="1">
      <alignment horizontal="center" vertical="top" shrinkToFit="1"/>
    </xf>
    <xf numFmtId="1" fontId="8" fillId="5" borderId="17" xfId="8" applyNumberFormat="1" applyFont="1" applyFill="1" applyBorder="1" applyAlignment="1" applyProtection="1">
      <alignment horizontal="center" vertical="top" shrinkToFit="1"/>
    </xf>
    <xf numFmtId="1" fontId="16" fillId="0" borderId="5" xfId="8" applyNumberFormat="1" applyFont="1" applyBorder="1" applyAlignment="1" applyProtection="1">
      <alignment horizontal="center" vertical="top" shrinkToFit="1"/>
    </xf>
    <xf numFmtId="4" fontId="8" fillId="5" borderId="24" xfId="9" applyNumberFormat="1" applyFont="1" applyFill="1" applyBorder="1" applyAlignment="1" applyProtection="1">
      <alignment horizontal="right" vertical="top" shrinkToFit="1"/>
    </xf>
    <xf numFmtId="4" fontId="16" fillId="5" borderId="20" xfId="9" applyNumberFormat="1" applyFont="1" applyFill="1" applyBorder="1" applyAlignment="1" applyProtection="1">
      <alignment horizontal="right" vertical="top" shrinkToFit="1"/>
    </xf>
    <xf numFmtId="1" fontId="8" fillId="5" borderId="6" xfId="8" applyNumberFormat="1" applyFont="1" applyFill="1" applyBorder="1" applyAlignment="1" applyProtection="1">
      <alignment horizontal="center" vertical="top" shrinkToFit="1"/>
    </xf>
    <xf numFmtId="1" fontId="16" fillId="5" borderId="6" xfId="8" applyNumberFormat="1" applyFont="1" applyFill="1" applyBorder="1" applyAlignment="1" applyProtection="1">
      <alignment horizontal="center" vertical="top" shrinkToFit="1"/>
    </xf>
    <xf numFmtId="1" fontId="14" fillId="5" borderId="17" xfId="8" applyNumberFormat="1" applyFont="1" applyFill="1" applyBorder="1" applyAlignment="1" applyProtection="1">
      <alignment horizontal="center" vertical="top" shrinkToFit="1"/>
    </xf>
    <xf numFmtId="4" fontId="14" fillId="5" borderId="11" xfId="9" applyNumberFormat="1" applyFont="1" applyFill="1" applyBorder="1" applyAlignment="1" applyProtection="1">
      <alignment horizontal="right" vertical="top" shrinkToFit="1"/>
    </xf>
    <xf numFmtId="1" fontId="14" fillId="5" borderId="3" xfId="8" applyNumberFormat="1" applyFont="1" applyFill="1" applyBorder="1" applyAlignment="1" applyProtection="1">
      <alignment horizontal="center" vertical="top" shrinkToFit="1"/>
    </xf>
    <xf numFmtId="4" fontId="16" fillId="5" borderId="7" xfId="9" applyNumberFormat="1" applyFont="1" applyFill="1" applyBorder="1" applyAlignment="1" applyProtection="1">
      <alignment horizontal="right" vertical="top" shrinkToFit="1"/>
    </xf>
    <xf numFmtId="1" fontId="8" fillId="5" borderId="12" xfId="8" applyNumberFormat="1" applyFont="1" applyFill="1" applyBorder="1" applyAlignment="1" applyProtection="1">
      <alignment horizontal="center" vertical="top" shrinkToFit="1"/>
    </xf>
    <xf numFmtId="4" fontId="14" fillId="8" borderId="4" xfId="9" applyNumberFormat="1" applyFont="1" applyFill="1" applyBorder="1" applyAlignment="1" applyProtection="1">
      <alignment horizontal="right" vertical="top" shrinkToFit="1"/>
    </xf>
    <xf numFmtId="0" fontId="8" fillId="0" borderId="2" xfId="7" applyNumberFormat="1" applyFont="1" applyAlignment="1" applyProtection="1">
      <alignment vertical="top" wrapText="1"/>
    </xf>
    <xf numFmtId="0" fontId="16" fillId="8" borderId="2" xfId="11" applyFont="1" applyFill="1" applyAlignment="1">
      <alignment horizontal="left" vertical="top"/>
    </xf>
    <xf numFmtId="4" fontId="16" fillId="8" borderId="2" xfId="12" applyNumberFormat="1" applyFont="1" applyFill="1" applyAlignment="1" applyProtection="1">
      <alignment horizontal="right" vertical="top" shrinkToFit="1"/>
    </xf>
    <xf numFmtId="0" fontId="8" fillId="5" borderId="1" xfId="2" applyNumberFormat="1" applyFont="1" applyFill="1" applyAlignment="1" applyProtection="1">
      <alignment horizontal="justify" vertical="top"/>
    </xf>
    <xf numFmtId="0" fontId="8" fillId="5" borderId="1" xfId="2" applyNumberFormat="1" applyFont="1" applyFill="1" applyAlignment="1" applyProtection="1">
      <alignment vertical="top"/>
    </xf>
    <xf numFmtId="0" fontId="2" fillId="0" borderId="1" xfId="2" applyNumberFormat="1" applyAlignment="1" applyProtection="1">
      <alignment vertical="top"/>
    </xf>
    <xf numFmtId="0" fontId="9" fillId="5" borderId="0" xfId="0" applyFont="1" applyFill="1" applyAlignment="1" applyProtection="1">
      <alignment horizontal="justify" vertical="top"/>
      <protection locked="0"/>
    </xf>
    <xf numFmtId="0" fontId="9" fillId="5" borderId="0" xfId="0" applyFont="1" applyFill="1" applyAlignment="1" applyProtection="1">
      <alignment vertical="top"/>
      <protection locked="0"/>
    </xf>
    <xf numFmtId="0" fontId="0" fillId="0" borderId="12" xfId="0" applyBorder="1" applyAlignment="1" applyProtection="1">
      <alignment vertical="top"/>
      <protection locked="0"/>
    </xf>
    <xf numFmtId="4" fontId="9" fillId="0" borderId="23" xfId="0" applyNumberFormat="1" applyFont="1" applyBorder="1" applyAlignment="1" applyProtection="1">
      <alignment vertical="top"/>
      <protection locked="0"/>
    </xf>
    <xf numFmtId="1" fontId="8" fillId="5" borderId="1" xfId="8" applyNumberFormat="1" applyFont="1" applyFill="1" applyBorder="1" applyAlignment="1" applyProtection="1">
      <alignment horizontal="center" vertical="top" shrinkToFit="1"/>
    </xf>
    <xf numFmtId="1" fontId="14" fillId="5" borderId="13" xfId="8" applyNumberFormat="1" applyFont="1" applyFill="1" applyBorder="1" applyAlignment="1" applyProtection="1">
      <alignment horizontal="center" vertical="top" shrinkToFit="1"/>
    </xf>
    <xf numFmtId="4" fontId="8" fillId="5" borderId="23" xfId="9" applyNumberFormat="1" applyFont="1" applyFill="1" applyBorder="1" applyAlignment="1" applyProtection="1">
      <alignment horizontal="right" vertical="top" shrinkToFit="1"/>
    </xf>
    <xf numFmtId="4" fontId="16" fillId="8" borderId="4" xfId="12" applyNumberFormat="1" applyFont="1" applyFill="1" applyBorder="1" applyAlignment="1" applyProtection="1">
      <alignment horizontal="right" vertical="top" shrinkToFit="1"/>
    </xf>
    <xf numFmtId="0" fontId="9" fillId="0" borderId="1" xfId="27" applyFont="1" applyBorder="1" applyProtection="1">
      <protection locked="0"/>
    </xf>
    <xf numFmtId="0" fontId="0" fillId="0" borderId="1" xfId="27" applyFont="1" applyBorder="1" applyProtection="1">
      <protection locked="0"/>
    </xf>
    <xf numFmtId="0" fontId="21" fillId="0" borderId="1" xfId="26" applyNumberFormat="1" applyFont="1" applyBorder="1" applyAlignment="1" applyProtection="1">
      <alignment horizontal="center" wrapText="1"/>
    </xf>
    <xf numFmtId="0" fontId="21" fillId="0" borderId="1" xfId="26" applyFont="1" applyBorder="1" applyAlignment="1">
      <alignment horizontal="center" wrapText="1"/>
    </xf>
    <xf numFmtId="0" fontId="0" fillId="0" borderId="1" xfId="27" applyFont="1" applyBorder="1" applyAlignment="1">
      <alignment wrapText="1"/>
    </xf>
    <xf numFmtId="0" fontId="11" fillId="0" borderId="1" xfId="26" applyNumberFormat="1" applyFont="1" applyBorder="1" applyAlignment="1" applyProtection="1">
      <alignment horizontal="center" wrapText="1"/>
    </xf>
    <xf numFmtId="0" fontId="11" fillId="0" borderId="26" xfId="27" applyFont="1" applyBorder="1" applyAlignment="1">
      <alignment horizontal="center" vertical="center" wrapText="1"/>
    </xf>
    <xf numFmtId="0" fontId="14" fillId="5" borderId="2" xfId="29" applyNumberFormat="1" applyFont="1" applyFill="1" applyAlignment="1" applyProtection="1">
      <alignment horizontal="justify" vertical="top" wrapText="1"/>
    </xf>
    <xf numFmtId="1" fontId="14" fillId="5" borderId="2" xfId="30" applyNumberFormat="1" applyFont="1" applyFill="1" applyProtection="1">
      <alignment horizontal="center" vertical="top" shrinkToFit="1"/>
    </xf>
    <xf numFmtId="4" fontId="14" fillId="5" borderId="2" xfId="31" applyNumberFormat="1" applyFont="1" applyFill="1" applyProtection="1">
      <alignment horizontal="right" vertical="top" shrinkToFit="1"/>
    </xf>
    <xf numFmtId="164" fontId="12" fillId="0" borderId="25" xfId="27" applyNumberFormat="1" applyFont="1" applyBorder="1" applyAlignment="1" applyProtection="1">
      <alignment vertical="top"/>
      <protection locked="0"/>
    </xf>
    <xf numFmtId="0" fontId="15" fillId="0" borderId="1" xfId="27" applyFont="1" applyProtection="1">
      <protection locked="0"/>
    </xf>
    <xf numFmtId="0" fontId="8" fillId="5" borderId="2" xfId="29" applyNumberFormat="1" applyFont="1" applyFill="1" applyAlignment="1" applyProtection="1">
      <alignment horizontal="justify" vertical="top" wrapText="1"/>
    </xf>
    <xf numFmtId="1" fontId="8" fillId="5" borderId="2" xfId="30" applyNumberFormat="1" applyFont="1" applyFill="1" applyProtection="1">
      <alignment horizontal="center" vertical="top" shrinkToFit="1"/>
    </xf>
    <xf numFmtId="4" fontId="8" fillId="5" borderId="2" xfId="31" applyNumberFormat="1" applyFont="1" applyFill="1" applyProtection="1">
      <alignment horizontal="right" vertical="top" shrinkToFit="1"/>
    </xf>
    <xf numFmtId="0" fontId="0" fillId="0" borderId="1" xfId="27" applyFont="1" applyProtection="1">
      <protection locked="0"/>
    </xf>
    <xf numFmtId="0" fontId="8" fillId="0" borderId="2" xfId="32" applyNumberFormat="1" applyFont="1" applyAlignment="1" applyProtection="1">
      <alignment vertical="top" wrapText="1"/>
    </xf>
    <xf numFmtId="1" fontId="8" fillId="0" borderId="2" xfId="33" applyNumberFormat="1" applyFont="1" applyBorder="1" applyAlignment="1" applyProtection="1">
      <alignment horizontal="center" vertical="top" shrinkToFit="1"/>
    </xf>
    <xf numFmtId="0" fontId="0" fillId="5" borderId="1" xfId="27" applyFont="1" applyFill="1" applyProtection="1">
      <protection locked="0"/>
    </xf>
    <xf numFmtId="49" fontId="8" fillId="5" borderId="2" xfId="30" applyNumberFormat="1" applyFont="1" applyFill="1" applyProtection="1">
      <alignment horizontal="center" vertical="top" shrinkToFit="1"/>
    </xf>
    <xf numFmtId="0" fontId="8" fillId="0" borderId="2" xfId="29" applyNumberFormat="1" applyFont="1" applyAlignment="1" applyProtection="1">
      <alignment horizontal="justify" vertical="top" wrapText="1"/>
    </xf>
    <xf numFmtId="1" fontId="8" fillId="0" borderId="2" xfId="30" applyNumberFormat="1" applyFont="1" applyProtection="1">
      <alignment horizontal="center" vertical="top" shrinkToFit="1"/>
    </xf>
    <xf numFmtId="0" fontId="14" fillId="0" borderId="2" xfId="32" applyNumberFormat="1" applyFont="1" applyAlignment="1" applyProtection="1">
      <alignment vertical="top" wrapText="1"/>
    </xf>
    <xf numFmtId="0" fontId="14" fillId="0" borderId="2" xfId="32" applyNumberFormat="1" applyFont="1" applyAlignment="1" applyProtection="1">
      <alignment horizontal="justify" vertical="top" wrapText="1"/>
    </xf>
    <xf numFmtId="1" fontId="22" fillId="0" borderId="2" xfId="33" applyNumberFormat="1" applyFont="1" applyBorder="1" applyAlignment="1" applyProtection="1">
      <alignment horizontal="center" vertical="top" shrinkToFit="1"/>
    </xf>
    <xf numFmtId="0" fontId="8" fillId="0" borderId="2" xfId="32" applyNumberFormat="1" applyFont="1" applyAlignment="1" applyProtection="1">
      <alignment horizontal="justify" vertical="top" wrapText="1"/>
    </xf>
    <xf numFmtId="1" fontId="23" fillId="0" borderId="2" xfId="33" applyNumberFormat="1" applyFont="1" applyBorder="1" applyAlignment="1" applyProtection="1">
      <alignment horizontal="center" vertical="top" shrinkToFit="1"/>
    </xf>
    <xf numFmtId="1" fontId="14" fillId="0" borderId="2" xfId="33" applyNumberFormat="1" applyFont="1" applyBorder="1" applyAlignment="1" applyProtection="1">
      <alignment horizontal="center" vertical="top" shrinkToFit="1"/>
    </xf>
    <xf numFmtId="164" fontId="9" fillId="0" borderId="25" xfId="27" applyNumberFormat="1" applyFont="1" applyBorder="1" applyAlignment="1" applyProtection="1">
      <alignment vertical="top"/>
      <protection locked="0"/>
    </xf>
    <xf numFmtId="49" fontId="14" fillId="5" borderId="2" xfId="30" applyNumberFormat="1" applyFont="1" applyFill="1" applyProtection="1">
      <alignment horizontal="center" vertical="top" shrinkToFit="1"/>
    </xf>
    <xf numFmtId="0" fontId="24" fillId="5" borderId="2" xfId="34" applyNumberFormat="1" applyFont="1" applyFill="1" applyBorder="1" applyAlignment="1" applyProtection="1">
      <alignment horizontal="left"/>
      <protection locked="0"/>
    </xf>
    <xf numFmtId="0" fontId="24" fillId="5" borderId="2" xfId="34" applyNumberFormat="1" applyFont="1" applyFill="1" applyBorder="1" applyAlignment="1">
      <alignment horizontal="left"/>
    </xf>
    <xf numFmtId="4" fontId="14" fillId="5" borderId="3" xfId="28" applyNumberFormat="1" applyFont="1" applyFill="1" applyBorder="1" applyProtection="1">
      <alignment horizontal="right" vertical="top" shrinkToFit="1"/>
    </xf>
    <xf numFmtId="4" fontId="14" fillId="5" borderId="3" xfId="35" applyNumberFormat="1" applyFont="1" applyFill="1" applyBorder="1" applyAlignment="1" applyProtection="1">
      <alignment shrinkToFit="1"/>
    </xf>
    <xf numFmtId="0" fontId="9" fillId="5" borderId="1" xfId="27" applyFont="1" applyFill="1" applyAlignment="1" applyProtection="1">
      <alignment horizontal="justify"/>
      <protection locked="0"/>
    </xf>
    <xf numFmtId="0" fontId="9" fillId="5" borderId="1" xfId="27" applyFont="1" applyFill="1" applyProtection="1">
      <protection locked="0"/>
    </xf>
    <xf numFmtId="0" fontId="25" fillId="0" borderId="1" xfId="25" applyFont="1" applyProtection="1">
      <protection locked="0"/>
    </xf>
    <xf numFmtId="49" fontId="10" fillId="0" borderId="1" xfId="25" applyNumberFormat="1" applyProtection="1">
      <protection locked="0"/>
    </xf>
    <xf numFmtId="0" fontId="10" fillId="0" borderId="1" xfId="25" applyProtection="1">
      <protection locked="0"/>
    </xf>
    <xf numFmtId="0" fontId="21" fillId="0" borderId="1" xfId="43" applyNumberFormat="1" applyFont="1" applyBorder="1" applyAlignment="1" applyProtection="1">
      <alignment horizontal="center" wrapText="1"/>
      <protection locked="0"/>
    </xf>
    <xf numFmtId="0" fontId="11" fillId="0" borderId="1" xfId="43" applyNumberFormat="1" applyFont="1" applyBorder="1" applyAlignment="1" applyProtection="1">
      <alignment horizontal="center" wrapText="1"/>
      <protection locked="0"/>
    </xf>
    <xf numFmtId="0" fontId="10" fillId="0" borderId="1" xfId="25" applyAlignment="1" applyProtection="1">
      <alignment vertical="top"/>
      <protection locked="0"/>
    </xf>
    <xf numFmtId="0" fontId="19" fillId="0" borderId="1" xfId="25" applyFont="1" applyAlignment="1" applyProtection="1">
      <alignment horizontal="right" vertical="top"/>
      <protection locked="0"/>
    </xf>
    <xf numFmtId="0" fontId="11" fillId="0" borderId="25" xfId="25" applyFont="1" applyBorder="1" applyAlignment="1">
      <alignment horizontal="center" vertical="center" wrapText="1"/>
    </xf>
    <xf numFmtId="0" fontId="30" fillId="6" borderId="25" xfId="46" applyNumberFormat="1" applyFont="1" applyFill="1" applyBorder="1" applyAlignment="1" applyProtection="1">
      <alignment horizontal="justify" vertical="top" wrapText="1"/>
    </xf>
    <xf numFmtId="49" fontId="11" fillId="6" borderId="25" xfId="47" applyNumberFormat="1" applyFont="1" applyFill="1" applyBorder="1" applyProtection="1">
      <alignment horizontal="center" vertical="top" shrinkToFit="1"/>
    </xf>
    <xf numFmtId="4" fontId="11" fillId="6" borderId="25" xfId="48" applyNumberFormat="1" applyFont="1" applyFill="1" applyBorder="1" applyProtection="1">
      <alignment horizontal="right" vertical="top" shrinkToFit="1"/>
    </xf>
    <xf numFmtId="164" fontId="12" fillId="0" borderId="25" xfId="25" applyNumberFormat="1" applyFont="1" applyBorder="1" applyAlignment="1" applyProtection="1">
      <alignment vertical="top"/>
      <protection locked="0"/>
    </xf>
    <xf numFmtId="0" fontId="31" fillId="6" borderId="25" xfId="46" applyNumberFormat="1" applyFont="1" applyFill="1" applyBorder="1" applyAlignment="1" applyProtection="1">
      <alignment horizontal="justify" vertical="top" wrapText="1"/>
    </xf>
    <xf numFmtId="49" fontId="31" fillId="0" borderId="25" xfId="46" applyNumberFormat="1" applyFont="1" applyBorder="1" applyAlignment="1" applyProtection="1">
      <alignment horizontal="center" vertical="top" shrinkToFit="1"/>
    </xf>
    <xf numFmtId="4" fontId="32" fillId="6" borderId="25" xfId="48" applyNumberFormat="1" applyFont="1" applyFill="1" applyBorder="1" applyProtection="1">
      <alignment horizontal="right" vertical="top" shrinkToFit="1"/>
    </xf>
    <xf numFmtId="4" fontId="9" fillId="0" borderId="25" xfId="25" applyNumberFormat="1" applyFont="1" applyBorder="1" applyAlignment="1" applyProtection="1">
      <alignment vertical="top"/>
      <protection locked="0"/>
    </xf>
    <xf numFmtId="164" fontId="9" fillId="0" borderId="25" xfId="25" applyNumberFormat="1" applyFont="1" applyBorder="1" applyAlignment="1" applyProtection="1">
      <alignment vertical="top"/>
      <protection locked="0"/>
    </xf>
    <xf numFmtId="0" fontId="10" fillId="0" borderId="1" xfId="25" applyFont="1" applyProtection="1">
      <protection locked="0"/>
    </xf>
    <xf numFmtId="49" fontId="32" fillId="6" borderId="25" xfId="47" applyNumberFormat="1" applyFont="1" applyFill="1" applyBorder="1" applyProtection="1">
      <alignment horizontal="center" vertical="top" shrinkToFit="1"/>
    </xf>
    <xf numFmtId="0" fontId="10" fillId="0" borderId="1" xfId="25"/>
    <xf numFmtId="0" fontId="30" fillId="0" borderId="25" xfId="46" applyNumberFormat="1" applyFont="1" applyAlignment="1" applyProtection="1">
      <alignment horizontal="justify" vertical="top" wrapText="1"/>
    </xf>
    <xf numFmtId="0" fontId="31" fillId="0" borderId="25" xfId="46" applyNumberFormat="1" applyFont="1" applyAlignment="1" applyProtection="1">
      <alignment horizontal="justify" vertical="top" wrapText="1"/>
    </xf>
    <xf numFmtId="0" fontId="31" fillId="0" borderId="25" xfId="49" applyNumberFormat="1" applyFont="1" applyAlignment="1" applyProtection="1">
      <alignment horizontal="justify" vertical="top" wrapText="1"/>
    </xf>
    <xf numFmtId="0" fontId="30" fillId="0" borderId="25" xfId="49" applyNumberFormat="1" applyFont="1" applyAlignment="1" applyProtection="1">
      <alignment horizontal="justify" vertical="top" wrapText="1"/>
    </xf>
    <xf numFmtId="0" fontId="34" fillId="0" borderId="1" xfId="25" applyFont="1" applyProtection="1">
      <protection locked="0"/>
    </xf>
    <xf numFmtId="0" fontId="31" fillId="6" borderId="25" xfId="46" applyFont="1" applyFill="1" applyBorder="1" applyAlignment="1" applyProtection="1">
      <alignment horizontal="justify" vertical="top" wrapText="1"/>
    </xf>
    <xf numFmtId="4" fontId="31" fillId="0" borderId="25" xfId="25" applyNumberFormat="1" applyFont="1" applyBorder="1" applyAlignment="1" applyProtection="1">
      <alignment vertical="top"/>
      <protection locked="0"/>
    </xf>
    <xf numFmtId="164" fontId="9" fillId="6" borderId="25" xfId="25" applyNumberFormat="1" applyFont="1" applyFill="1" applyBorder="1" applyAlignment="1" applyProtection="1">
      <alignment vertical="top"/>
      <protection locked="0"/>
    </xf>
    <xf numFmtId="0" fontId="31" fillId="6" borderId="25" xfId="50" applyNumberFormat="1" applyFont="1" applyFill="1" applyBorder="1" applyAlignment="1" applyProtection="1">
      <alignment horizontal="justify" vertical="top" wrapText="1" shrinkToFit="1"/>
    </xf>
    <xf numFmtId="49" fontId="32" fillId="6" borderId="25" xfId="47" applyNumberFormat="1" applyFont="1" applyFill="1" applyBorder="1" applyAlignment="1" applyProtection="1">
      <alignment horizontal="center" vertical="top"/>
    </xf>
    <xf numFmtId="49" fontId="30" fillId="0" borderId="25" xfId="46" applyNumberFormat="1" applyFont="1" applyBorder="1" applyAlignment="1" applyProtection="1">
      <alignment horizontal="center" vertical="top" shrinkToFit="1"/>
    </xf>
    <xf numFmtId="0" fontId="31" fillId="0" borderId="25" xfId="50" applyNumberFormat="1" applyFont="1" applyFill="1" applyBorder="1" applyAlignment="1" applyProtection="1">
      <alignment horizontal="justify" vertical="top" wrapText="1" shrinkToFit="1"/>
    </xf>
    <xf numFmtId="49" fontId="32" fillId="0" borderId="25" xfId="47" applyNumberFormat="1" applyFont="1" applyFill="1" applyBorder="1" applyAlignment="1" applyProtection="1">
      <alignment horizontal="center" vertical="top"/>
    </xf>
    <xf numFmtId="4" fontId="32" fillId="0" borderId="25" xfId="48" applyNumberFormat="1" applyFont="1" applyFill="1" applyBorder="1" applyProtection="1">
      <alignment horizontal="right" vertical="top" shrinkToFit="1"/>
    </xf>
    <xf numFmtId="4" fontId="30" fillId="0" borderId="25" xfId="51" applyFont="1" applyFill="1" applyBorder="1" applyAlignment="1" applyProtection="1">
      <alignment horizontal="justify" vertical="top" wrapText="1"/>
    </xf>
    <xf numFmtId="0" fontId="31" fillId="0" borderId="25" xfId="52" applyNumberFormat="1" applyFont="1" applyAlignment="1" applyProtection="1">
      <alignment horizontal="justify" vertical="top" wrapText="1"/>
    </xf>
    <xf numFmtId="0" fontId="31" fillId="0" borderId="25" xfId="52" applyNumberFormat="1" applyFont="1" applyBorder="1" applyAlignment="1" applyProtection="1">
      <alignment horizontal="justify" vertical="top" wrapText="1"/>
    </xf>
    <xf numFmtId="4" fontId="12" fillId="0" borderId="25" xfId="25" applyNumberFormat="1" applyFont="1" applyBorder="1" applyAlignment="1" applyProtection="1">
      <alignment vertical="top"/>
      <protection locked="0"/>
    </xf>
    <xf numFmtId="0" fontId="31" fillId="0" borderId="30" xfId="50" applyNumberFormat="1" applyFont="1" applyFill="1" applyBorder="1" applyAlignment="1" applyProtection="1">
      <alignment horizontal="justify" vertical="top" wrapText="1"/>
    </xf>
    <xf numFmtId="4" fontId="31" fillId="0" borderId="29" xfId="51" applyFont="1" applyFill="1" applyAlignment="1" applyProtection="1">
      <alignment horizontal="justify" vertical="top" wrapText="1" shrinkToFit="1"/>
    </xf>
    <xf numFmtId="4" fontId="12" fillId="0" borderId="29" xfId="51" applyFont="1" applyFill="1" applyAlignment="1" applyProtection="1">
      <alignment horizontal="justify" vertical="top" wrapText="1" shrinkToFit="1"/>
    </xf>
    <xf numFmtId="0" fontId="34" fillId="0" borderId="1" xfId="25" applyFont="1"/>
    <xf numFmtId="4" fontId="30" fillId="0" borderId="29" xfId="51" applyFont="1" applyFill="1">
      <alignment horizontal="right" vertical="top" shrinkToFit="1"/>
    </xf>
    <xf numFmtId="4" fontId="11" fillId="0" borderId="29" xfId="51" applyFont="1" applyFill="1" applyAlignment="1" applyProtection="1">
      <alignment horizontal="justify" vertical="top" wrapText="1" shrinkToFit="1"/>
    </xf>
    <xf numFmtId="4" fontId="32" fillId="0" borderId="29" xfId="51" applyFont="1" applyFill="1" applyAlignment="1" applyProtection="1">
      <alignment horizontal="justify" vertical="top" wrapText="1" shrinkToFit="1"/>
    </xf>
    <xf numFmtId="0" fontId="10" fillId="0" borderId="1" xfId="25" applyFont="1"/>
    <xf numFmtId="4" fontId="11" fillId="6" borderId="25" xfId="48" applyNumberFormat="1" applyFont="1" applyFill="1" applyBorder="1" applyAlignment="1" applyProtection="1">
      <alignment horizontal="right" vertical="center" shrinkToFit="1"/>
    </xf>
    <xf numFmtId="0" fontId="30" fillId="0" borderId="25" xfId="47" applyNumberFormat="1" applyFont="1" applyBorder="1" applyAlignment="1" applyProtection="1">
      <alignment horizontal="left"/>
      <protection locked="0"/>
    </xf>
    <xf numFmtId="49" fontId="35" fillId="0" borderId="25" xfId="47" applyNumberFormat="1" applyFont="1" applyBorder="1" applyAlignment="1">
      <alignment horizontal="left"/>
    </xf>
    <xf numFmtId="165" fontId="32" fillId="6" borderId="25" xfId="48" applyNumberFormat="1" applyFont="1" applyFill="1" applyBorder="1" applyProtection="1">
      <alignment horizontal="right" vertical="top" shrinkToFit="1"/>
    </xf>
    <xf numFmtId="49" fontId="11" fillId="0" borderId="25" xfId="53" applyNumberFormat="1" applyFont="1" applyProtection="1">
      <alignment horizontal="center" vertical="top" shrinkToFit="1"/>
    </xf>
    <xf numFmtId="0" fontId="31" fillId="6" borderId="25" xfId="50" applyNumberFormat="1" applyFont="1" applyFill="1" applyBorder="1" applyAlignment="1" applyProtection="1">
      <alignment horizontal="justify" vertical="top" wrapText="1"/>
    </xf>
    <xf numFmtId="49" fontId="32" fillId="0" borderId="25" xfId="53" applyNumberFormat="1" applyFont="1" applyProtection="1">
      <alignment horizontal="center" vertical="top" shrinkToFit="1"/>
    </xf>
    <xf numFmtId="4" fontId="37" fillId="0" borderId="25" xfId="25" applyNumberFormat="1" applyFont="1" applyBorder="1" applyAlignment="1" applyProtection="1">
      <alignment horizontal="right" vertical="top"/>
      <protection locked="0"/>
    </xf>
    <xf numFmtId="4" fontId="11" fillId="6" borderId="1" xfId="55" applyNumberFormat="1" applyFont="1" applyFill="1" applyBorder="1" applyProtection="1">
      <alignment horizontal="right" vertical="top" shrinkToFit="1"/>
    </xf>
    <xf numFmtId="164" fontId="12" fillId="0" borderId="1" xfId="25" applyNumberFormat="1" applyFont="1" applyBorder="1" applyAlignment="1" applyProtection="1">
      <alignment vertical="top"/>
      <protection locked="0"/>
    </xf>
    <xf numFmtId="0" fontId="39" fillId="0" borderId="1" xfId="56" applyNumberFormat="1" applyFont="1" applyProtection="1"/>
    <xf numFmtId="49" fontId="27" fillId="0" borderId="1" xfId="56" applyNumberFormat="1" applyProtection="1"/>
    <xf numFmtId="0" fontId="27" fillId="0" borderId="1" xfId="56" applyNumberFormat="1" applyProtection="1"/>
    <xf numFmtId="164" fontId="9" fillId="0" borderId="1" xfId="25" applyNumberFormat="1" applyFont="1" applyBorder="1" applyAlignment="1" applyProtection="1">
      <alignment vertical="top"/>
      <protection locked="0"/>
    </xf>
    <xf numFmtId="164" fontId="9" fillId="6" borderId="1" xfId="25" applyNumberFormat="1" applyFont="1" applyFill="1" applyBorder="1" applyAlignment="1" applyProtection="1">
      <alignment vertical="top"/>
      <protection locked="0"/>
    </xf>
    <xf numFmtId="0" fontId="40" fillId="0" borderId="1" xfId="69"/>
    <xf numFmtId="0" fontId="40" fillId="0" borderId="1" xfId="69" applyAlignment="1">
      <alignment wrapText="1"/>
    </xf>
    <xf numFmtId="0" fontId="32" fillId="0" borderId="1" xfId="69" applyFont="1" applyAlignment="1">
      <alignment wrapText="1"/>
    </xf>
    <xf numFmtId="0" fontId="32" fillId="0" borderId="1" xfId="69" applyFont="1"/>
    <xf numFmtId="0" fontId="32" fillId="0" borderId="3" xfId="69" applyFont="1" applyBorder="1" applyAlignment="1">
      <alignment horizontal="center" shrinkToFit="1"/>
    </xf>
    <xf numFmtId="0" fontId="11" fillId="8" borderId="3" xfId="69" applyFont="1" applyFill="1" applyBorder="1" applyAlignment="1">
      <alignment horizontal="center" vertical="center" wrapText="1"/>
    </xf>
    <xf numFmtId="4" fontId="11" fillId="8" borderId="3" xfId="69" applyNumberFormat="1" applyFont="1" applyFill="1" applyBorder="1" applyAlignment="1">
      <alignment horizontal="right" shrinkToFit="1"/>
    </xf>
    <xf numFmtId="165" fontId="11" fillId="8" borderId="3" xfId="69" applyNumberFormat="1" applyFont="1" applyFill="1" applyBorder="1" applyAlignment="1">
      <alignment horizontal="right" shrinkToFit="1"/>
    </xf>
    <xf numFmtId="165" fontId="32" fillId="8" borderId="3" xfId="69" applyNumberFormat="1" applyFont="1" applyFill="1" applyBorder="1" applyAlignment="1">
      <alignment horizontal="right" shrinkToFit="1"/>
    </xf>
    <xf numFmtId="0" fontId="41" fillId="5" borderId="3" xfId="69" applyFont="1" applyFill="1" applyBorder="1" applyAlignment="1">
      <alignment horizontal="center" vertical="center" wrapText="1"/>
    </xf>
    <xf numFmtId="4" fontId="32" fillId="5" borderId="3" xfId="69" applyNumberFormat="1" applyFont="1" applyFill="1" applyBorder="1" applyAlignment="1">
      <alignment horizontal="right" shrinkToFit="1"/>
    </xf>
    <xf numFmtId="165" fontId="32" fillId="5" borderId="3" xfId="69" applyNumberFormat="1" applyFont="1" applyFill="1" applyBorder="1" applyAlignment="1">
      <alignment horizontal="right" shrinkToFit="1"/>
    </xf>
    <xf numFmtId="0" fontId="41" fillId="5" borderId="3" xfId="69" applyFont="1" applyFill="1" applyBorder="1" applyAlignment="1">
      <alignment horizontal="center" vertical="center"/>
    </xf>
    <xf numFmtId="0" fontId="41" fillId="5" borderId="3" xfId="69" applyFont="1" applyFill="1" applyBorder="1" applyAlignment="1">
      <alignment horizontal="center" vertical="center" shrinkToFit="1"/>
    </xf>
    <xf numFmtId="0" fontId="43" fillId="5" borderId="3" xfId="69" applyFont="1" applyFill="1" applyBorder="1" applyAlignment="1">
      <alignment horizontal="center" vertical="center" wrapText="1"/>
    </xf>
    <xf numFmtId="4" fontId="44" fillId="5" borderId="3" xfId="69" applyNumberFormat="1" applyFont="1" applyFill="1" applyBorder="1" applyAlignment="1">
      <alignment horizontal="right" shrinkToFit="1"/>
    </xf>
    <xf numFmtId="165" fontId="45" fillId="5" borderId="3" xfId="69" applyNumberFormat="1" applyFont="1" applyFill="1" applyBorder="1" applyAlignment="1">
      <alignment horizontal="right" shrinkToFit="1"/>
    </xf>
    <xf numFmtId="4" fontId="43" fillId="5" borderId="3" xfId="69" applyNumberFormat="1" applyFont="1" applyFill="1" applyBorder="1" applyAlignment="1">
      <alignment horizontal="right" shrinkToFit="1"/>
    </xf>
    <xf numFmtId="4" fontId="45" fillId="5" borderId="3" xfId="69" applyNumberFormat="1" applyFont="1" applyFill="1" applyBorder="1" applyAlignment="1">
      <alignment horizontal="right" shrinkToFit="1"/>
    </xf>
    <xf numFmtId="0" fontId="44" fillId="5" borderId="3" xfId="69" applyFont="1" applyFill="1" applyBorder="1" applyAlignment="1">
      <alignment horizontal="center" vertical="center" wrapText="1"/>
    </xf>
    <xf numFmtId="4" fontId="44" fillId="5" borderId="3" xfId="69" applyNumberFormat="1" applyFont="1" applyFill="1" applyBorder="1" applyAlignment="1">
      <alignment horizontal="center" shrinkToFit="1"/>
    </xf>
    <xf numFmtId="0" fontId="43" fillId="5" borderId="3" xfId="69" applyFont="1" applyFill="1" applyBorder="1" applyAlignment="1">
      <alignment horizontal="left" vertical="center" wrapText="1"/>
    </xf>
    <xf numFmtId="4" fontId="43" fillId="5" borderId="3" xfId="69" applyNumberFormat="1" applyFont="1" applyFill="1" applyBorder="1" applyAlignment="1">
      <alignment horizontal="center" shrinkToFit="1"/>
    </xf>
    <xf numFmtId="0" fontId="46" fillId="0" borderId="1" xfId="69" applyFont="1"/>
    <xf numFmtId="0" fontId="47" fillId="0" borderId="1" xfId="69" applyFont="1"/>
    <xf numFmtId="49" fontId="11" fillId="5" borderId="3" xfId="69" applyNumberFormat="1" applyFont="1" applyFill="1" applyBorder="1"/>
    <xf numFmtId="4" fontId="11" fillId="5" borderId="3" xfId="69" applyNumberFormat="1" applyFont="1" applyFill="1" applyBorder="1" applyAlignment="1">
      <alignment shrinkToFit="1"/>
    </xf>
    <xf numFmtId="49" fontId="32" fillId="5" borderId="3" xfId="69" applyNumberFormat="1" applyFont="1" applyFill="1" applyBorder="1"/>
    <xf numFmtId="4" fontId="32" fillId="5" borderId="3" xfId="69" applyNumberFormat="1" applyFont="1" applyFill="1" applyBorder="1" applyAlignment="1">
      <alignment horizontal="right" vertical="center" shrinkToFit="1"/>
    </xf>
    <xf numFmtId="4" fontId="32" fillId="5" borderId="3" xfId="69" applyNumberFormat="1" applyFont="1" applyFill="1" applyBorder="1" applyAlignment="1">
      <alignment shrinkToFit="1"/>
    </xf>
    <xf numFmtId="165" fontId="11" fillId="5" borderId="3" xfId="69" applyNumberFormat="1" applyFont="1" applyFill="1" applyBorder="1" applyAlignment="1">
      <alignment horizontal="right" shrinkToFit="1"/>
    </xf>
    <xf numFmtId="4" fontId="11" fillId="5" borderId="3" xfId="69" applyNumberFormat="1" applyFont="1" applyFill="1" applyBorder="1" applyAlignment="1">
      <alignment horizontal="right" vertical="center" shrinkToFit="1"/>
    </xf>
    <xf numFmtId="4" fontId="45" fillId="5" borderId="3" xfId="69" applyNumberFormat="1" applyFont="1" applyFill="1" applyBorder="1" applyAlignment="1">
      <alignment shrinkToFit="1"/>
    </xf>
    <xf numFmtId="49" fontId="40" fillId="0" borderId="1" xfId="69" applyNumberFormat="1"/>
    <xf numFmtId="49" fontId="40" fillId="0" borderId="1" xfId="69" applyNumberFormat="1" applyAlignment="1">
      <alignment shrinkToFit="1"/>
    </xf>
    <xf numFmtId="0" fontId="40" fillId="0" borderId="1" xfId="69" applyAlignment="1">
      <alignment shrinkToFit="1"/>
    </xf>
    <xf numFmtId="0" fontId="40" fillId="5" borderId="3" xfId="69" applyFill="1" applyBorder="1"/>
    <xf numFmtId="165" fontId="43" fillId="5" borderId="3" xfId="69" applyNumberFormat="1" applyFont="1" applyFill="1" applyBorder="1" applyAlignment="1">
      <alignment horizontal="right" shrinkToFit="1"/>
    </xf>
    <xf numFmtId="0" fontId="45" fillId="5" borderId="3" xfId="120" applyNumberFormat="1" applyFont="1" applyFill="1" applyBorder="1" applyAlignment="1" applyProtection="1">
      <alignment horizontal="right" vertical="top" wrapText="1"/>
    </xf>
    <xf numFmtId="49" fontId="45" fillId="5" borderId="3" xfId="117" applyNumberFormat="1" applyFont="1" applyFill="1" applyBorder="1" applyProtection="1">
      <alignment horizontal="center" vertical="top" shrinkToFit="1"/>
    </xf>
    <xf numFmtId="4" fontId="20" fillId="5" borderId="2" xfId="9" applyNumberFormat="1" applyFont="1" applyFill="1" applyAlignment="1" applyProtection="1">
      <alignment horizontal="right" vertical="top" shrinkToFit="1"/>
    </xf>
    <xf numFmtId="4" fontId="20" fillId="5" borderId="5" xfId="9" applyNumberFormat="1" applyFont="1" applyFill="1" applyBorder="1" applyAlignment="1" applyProtection="1">
      <alignment horizontal="right" vertical="top" shrinkToFit="1"/>
    </xf>
    <xf numFmtId="4" fontId="20" fillId="0" borderId="3" xfId="2" applyNumberFormat="1" applyFont="1" applyBorder="1" applyAlignment="1" applyProtection="1">
      <alignment vertical="top"/>
    </xf>
    <xf numFmtId="4" fontId="56" fillId="0" borderId="3" xfId="0" applyNumberFormat="1" applyFont="1" applyBorder="1" applyAlignment="1" applyProtection="1">
      <alignment vertical="top"/>
      <protection locked="0"/>
    </xf>
    <xf numFmtId="4" fontId="20" fillId="5" borderId="8" xfId="9" applyNumberFormat="1" applyFont="1" applyFill="1" applyBorder="1" applyAlignment="1" applyProtection="1">
      <alignment horizontal="right" vertical="top" shrinkToFit="1"/>
    </xf>
    <xf numFmtId="0" fontId="57" fillId="0" borderId="3" xfId="0" applyFont="1" applyBorder="1" applyAlignment="1" applyProtection="1">
      <alignment vertical="top"/>
      <protection locked="0"/>
    </xf>
    <xf numFmtId="0" fontId="57" fillId="0" borderId="0" xfId="0" applyFont="1" applyProtection="1">
      <protection locked="0"/>
    </xf>
    <xf numFmtId="4" fontId="56" fillId="0" borderId="3" xfId="0" applyNumberFormat="1" applyFont="1" applyBorder="1" applyAlignment="1" applyProtection="1">
      <alignment vertical="top" shrinkToFit="1"/>
      <protection locked="0"/>
    </xf>
    <xf numFmtId="0" fontId="45" fillId="5" borderId="3" xfId="120" applyNumberFormat="1" applyFont="1" applyFill="1" applyBorder="1" applyAlignment="1" applyProtection="1">
      <alignment horizontal="justify" vertical="top" wrapText="1"/>
    </xf>
    <xf numFmtId="1" fontId="20" fillId="0" borderId="2" xfId="8" applyNumberFormat="1" applyFont="1" applyAlignment="1" applyProtection="1">
      <alignment horizontal="center" vertical="top" shrinkToFit="1"/>
    </xf>
    <xf numFmtId="4" fontId="20" fillId="5" borderId="7" xfId="9" applyNumberFormat="1" applyFont="1" applyFill="1" applyBorder="1" applyAlignment="1" applyProtection="1">
      <alignment horizontal="right" vertical="top" shrinkToFit="1"/>
    </xf>
    <xf numFmtId="1" fontId="58" fillId="0" borderId="2" xfId="8" applyNumberFormat="1" applyFont="1" applyAlignment="1" applyProtection="1">
      <alignment horizontal="center" vertical="top" shrinkToFit="1"/>
    </xf>
    <xf numFmtId="4" fontId="20" fillId="5" borderId="10" xfId="9" applyNumberFormat="1" applyFont="1" applyFill="1" applyBorder="1" applyAlignment="1" applyProtection="1">
      <alignment horizontal="right" vertical="top" shrinkToFit="1"/>
    </xf>
    <xf numFmtId="4" fontId="20" fillId="0" borderId="11" xfId="2" applyNumberFormat="1" applyFont="1" applyBorder="1" applyAlignment="1" applyProtection="1">
      <alignment vertical="top"/>
    </xf>
    <xf numFmtId="4" fontId="56" fillId="0" borderId="11" xfId="0" applyNumberFormat="1" applyFont="1" applyBorder="1" applyAlignment="1" applyProtection="1">
      <alignment vertical="top"/>
      <protection locked="0"/>
    </xf>
    <xf numFmtId="4" fontId="20" fillId="5" borderId="14" xfId="9" applyNumberFormat="1" applyFont="1" applyFill="1" applyBorder="1" applyAlignment="1" applyProtection="1">
      <alignment horizontal="right" vertical="top" shrinkToFit="1"/>
    </xf>
    <xf numFmtId="0" fontId="57" fillId="0" borderId="11" xfId="0" applyFont="1" applyBorder="1" applyAlignment="1" applyProtection="1">
      <alignment vertical="top"/>
      <protection locked="0"/>
    </xf>
    <xf numFmtId="1" fontId="18" fillId="0" borderId="5" xfId="8" applyNumberFormat="1" applyFont="1" applyBorder="1" applyAlignment="1" applyProtection="1">
      <alignment horizontal="center" vertical="top" shrinkToFit="1"/>
    </xf>
    <xf numFmtId="1" fontId="58" fillId="0" borderId="5" xfId="8" applyNumberFormat="1" applyFont="1" applyBorder="1" applyAlignment="1" applyProtection="1">
      <alignment horizontal="center" vertical="top" shrinkToFit="1"/>
    </xf>
    <xf numFmtId="4" fontId="20" fillId="5" borderId="12" xfId="9" applyNumberFormat="1" applyFont="1" applyFill="1" applyBorder="1" applyAlignment="1" applyProtection="1">
      <alignment horizontal="right" vertical="top" shrinkToFit="1"/>
    </xf>
    <xf numFmtId="4" fontId="20" fillId="0" borderId="23" xfId="2" applyNumberFormat="1" applyFont="1" applyBorder="1" applyAlignment="1" applyProtection="1">
      <alignment vertical="top"/>
    </xf>
    <xf numFmtId="1" fontId="20" fillId="0" borderId="5" xfId="8" applyNumberFormat="1" applyFont="1" applyBorder="1" applyAlignment="1" applyProtection="1">
      <alignment horizontal="center" vertical="top" shrinkToFit="1"/>
    </xf>
    <xf numFmtId="1" fontId="20" fillId="5" borderId="3" xfId="8" applyNumberFormat="1" applyFont="1" applyFill="1" applyBorder="1" applyAlignment="1" applyProtection="1">
      <alignment horizontal="center" vertical="top" shrinkToFit="1"/>
    </xf>
    <xf numFmtId="49" fontId="20" fillId="0" borderId="2" xfId="8" applyNumberFormat="1" applyFont="1" applyAlignment="1" applyProtection="1">
      <alignment horizontal="center" vertical="top" shrinkToFit="1"/>
    </xf>
    <xf numFmtId="1" fontId="8" fillId="0" borderId="13" xfId="8" applyNumberFormat="1" applyFont="1" applyBorder="1" applyAlignment="1" applyProtection="1">
      <alignment horizontal="center" vertical="top" shrinkToFit="1"/>
    </xf>
    <xf numFmtId="1" fontId="16" fillId="0" borderId="4" xfId="8" applyNumberFormat="1" applyFont="1" applyBorder="1" applyAlignment="1" applyProtection="1">
      <alignment horizontal="center" vertical="top" shrinkToFit="1"/>
    </xf>
    <xf numFmtId="1" fontId="20" fillId="0" borderId="3" xfId="8" applyNumberFormat="1" applyFont="1" applyBorder="1" applyAlignment="1" applyProtection="1">
      <alignment horizontal="center" vertical="top" shrinkToFit="1"/>
    </xf>
    <xf numFmtId="4" fontId="8" fillId="5" borderId="33" xfId="9" applyNumberFormat="1" applyFont="1" applyFill="1" applyBorder="1" applyAlignment="1" applyProtection="1">
      <alignment horizontal="right" vertical="top" shrinkToFit="1"/>
    </xf>
    <xf numFmtId="0" fontId="9" fillId="0" borderId="1" xfId="25" applyFont="1"/>
    <xf numFmtId="0" fontId="9" fillId="0" borderId="0" xfId="0" applyFont="1" applyAlignment="1" applyProtection="1">
      <alignment vertical="top"/>
      <protection locked="0"/>
    </xf>
    <xf numFmtId="0" fontId="9" fillId="26" borderId="0" xfId="0" applyFont="1" applyFill="1" applyAlignment="1" applyProtection="1">
      <alignment horizontal="justify" vertical="top"/>
      <protection locked="0"/>
    </xf>
    <xf numFmtId="0" fontId="9" fillId="26" borderId="0" xfId="0" applyFont="1" applyFill="1" applyAlignment="1" applyProtection="1">
      <alignment vertical="top"/>
      <protection locked="0"/>
    </xf>
    <xf numFmtId="0" fontId="9" fillId="26" borderId="0" xfId="0" applyFont="1" applyFill="1" applyAlignment="1" applyProtection="1">
      <alignment horizontal="center" vertical="top"/>
      <protection locked="0"/>
    </xf>
    <xf numFmtId="4" fontId="9" fillId="26" borderId="0" xfId="0" applyNumberFormat="1" applyFont="1" applyFill="1" applyAlignment="1" applyProtection="1">
      <alignment vertical="top" shrinkToFit="1"/>
      <protection locked="0"/>
    </xf>
    <xf numFmtId="4" fontId="14" fillId="8" borderId="6" xfId="9" applyNumberFormat="1" applyFont="1" applyFill="1" applyBorder="1" applyAlignment="1" applyProtection="1">
      <alignment horizontal="right" vertical="top" shrinkToFit="1"/>
    </xf>
    <xf numFmtId="4" fontId="56" fillId="5" borderId="3" xfId="0" applyNumberFormat="1" applyFont="1" applyFill="1" applyBorder="1" applyAlignment="1" applyProtection="1">
      <alignment vertical="top"/>
      <protection locked="0"/>
    </xf>
    <xf numFmtId="0" fontId="11" fillId="0" borderId="25" xfId="25" applyFont="1" applyBorder="1" applyAlignment="1">
      <alignment horizontal="center" vertical="center" wrapText="1"/>
    </xf>
    <xf numFmtId="0" fontId="21" fillId="5" borderId="1" xfId="140" applyNumberFormat="1" applyFont="1" applyFill="1" applyBorder="1" applyAlignment="1" applyProtection="1">
      <alignment horizontal="center" wrapText="1"/>
      <protection locked="0"/>
    </xf>
    <xf numFmtId="0" fontId="9" fillId="5" borderId="1" xfId="25" applyFont="1" applyFill="1"/>
    <xf numFmtId="0" fontId="10" fillId="5" borderId="1" xfId="25" applyFill="1"/>
    <xf numFmtId="0" fontId="59" fillId="5" borderId="1" xfId="141" applyNumberFormat="1" applyFont="1" applyFill="1" applyBorder="1" applyAlignment="1" applyProtection="1">
      <alignment horizontal="center" wrapText="1"/>
    </xf>
    <xf numFmtId="0" fontId="59" fillId="5" borderId="1" xfId="141" applyFont="1" applyFill="1" applyBorder="1" applyAlignment="1">
      <alignment horizontal="center" wrapText="1"/>
    </xf>
    <xf numFmtId="0" fontId="11" fillId="5" borderId="1" xfId="141" applyNumberFormat="1" applyFont="1" applyFill="1" applyBorder="1" applyProtection="1">
      <alignment horizontal="center" wrapText="1"/>
    </xf>
    <xf numFmtId="0" fontId="11" fillId="5" borderId="1" xfId="141" applyFont="1" applyFill="1" applyBorder="1">
      <alignment horizontal="center" wrapText="1"/>
    </xf>
    <xf numFmtId="0" fontId="32" fillId="5" borderId="1" xfId="141" applyFont="1" applyFill="1" applyBorder="1">
      <alignment horizontal="center" wrapText="1"/>
    </xf>
    <xf numFmtId="0" fontId="12" fillId="5" borderId="26" xfId="25" applyFont="1" applyFill="1" applyBorder="1" applyAlignment="1">
      <alignment horizontal="center" vertical="center" wrapText="1"/>
    </xf>
    <xf numFmtId="0" fontId="11" fillId="27" borderId="35" xfId="120" applyNumberFormat="1" applyFont="1" applyFill="1" applyBorder="1" applyAlignment="1" applyProtection="1">
      <alignment horizontal="justify" vertical="top" wrapText="1"/>
      <protection locked="0"/>
    </xf>
    <xf numFmtId="49" fontId="11" fillId="27" borderId="35" xfId="117" applyNumberFormat="1" applyFont="1" applyFill="1" applyBorder="1" applyProtection="1">
      <alignment horizontal="center" vertical="top" shrinkToFit="1"/>
      <protection locked="0"/>
    </xf>
    <xf numFmtId="4" fontId="12" fillId="27" borderId="26" xfId="25" applyNumberFormat="1" applyFont="1" applyFill="1" applyBorder="1" applyAlignment="1">
      <alignment horizontal="right" vertical="top" shrinkToFit="1"/>
    </xf>
    <xf numFmtId="4" fontId="9" fillId="0" borderId="1" xfId="25" applyNumberFormat="1" applyFont="1"/>
    <xf numFmtId="0" fontId="11" fillId="0" borderId="25" xfId="120" applyNumberFormat="1" applyFont="1" applyBorder="1" applyAlignment="1" applyProtection="1">
      <alignment horizontal="justify" vertical="top" wrapText="1"/>
      <protection locked="0"/>
    </xf>
    <xf numFmtId="49" fontId="11" fillId="5" borderId="25" xfId="117" applyNumberFormat="1" applyFont="1" applyFill="1" applyBorder="1" applyProtection="1">
      <alignment horizontal="center" vertical="top" shrinkToFit="1"/>
      <protection locked="0"/>
    </xf>
    <xf numFmtId="4" fontId="12" fillId="0" borderId="26" xfId="25" applyNumberFormat="1" applyFont="1" applyBorder="1" applyAlignment="1">
      <alignment horizontal="right" vertical="top" shrinkToFit="1"/>
    </xf>
    <xf numFmtId="0" fontId="32" fillId="5" borderId="25" xfId="120" applyNumberFormat="1" applyFont="1" applyFill="1" applyBorder="1" applyAlignment="1" applyProtection="1">
      <alignment horizontal="justify" vertical="top" wrapText="1"/>
    </xf>
    <xf numFmtId="49" fontId="32" fillId="5" borderId="25" xfId="117" applyNumberFormat="1" applyFont="1" applyFill="1" applyBorder="1" applyProtection="1">
      <alignment horizontal="center" vertical="top" shrinkToFit="1"/>
    </xf>
    <xf numFmtId="4" fontId="32" fillId="5" borderId="25" xfId="117" applyNumberFormat="1" applyFont="1" applyFill="1" applyBorder="1" applyAlignment="1" applyProtection="1">
      <alignment horizontal="right" vertical="top" shrinkToFit="1"/>
    </xf>
    <xf numFmtId="4" fontId="32" fillId="5" borderId="25" xfId="117" applyNumberFormat="1" applyFont="1" applyFill="1" applyBorder="1" applyAlignment="1" applyProtection="1">
      <alignment horizontal="center" vertical="top" shrinkToFit="1"/>
    </xf>
    <xf numFmtId="0" fontId="11" fillId="5" borderId="25" xfId="120" applyNumberFormat="1" applyFont="1" applyFill="1" applyBorder="1" applyAlignment="1" applyProtection="1">
      <alignment horizontal="justify" vertical="top" wrapText="1"/>
    </xf>
    <xf numFmtId="49" fontId="11" fillId="5" borderId="25" xfId="117" applyNumberFormat="1" applyFont="1" applyFill="1" applyBorder="1" applyProtection="1">
      <alignment horizontal="center" vertical="top" shrinkToFit="1"/>
    </xf>
    <xf numFmtId="4" fontId="11" fillId="5" borderId="25" xfId="117" applyNumberFormat="1" applyFont="1" applyFill="1" applyBorder="1" applyAlignment="1" applyProtection="1">
      <alignment horizontal="right" vertical="top" shrinkToFit="1"/>
    </xf>
    <xf numFmtId="0" fontId="12" fillId="5" borderId="1" xfId="25" applyFont="1" applyFill="1"/>
    <xf numFmtId="4" fontId="12" fillId="0" borderId="1" xfId="25" applyNumberFormat="1" applyFont="1"/>
    <xf numFmtId="0" fontId="34" fillId="5" borderId="1" xfId="25" applyFont="1" applyFill="1"/>
    <xf numFmtId="0" fontId="11" fillId="27" borderId="25" xfId="120" applyNumberFormat="1" applyFont="1" applyFill="1" applyBorder="1" applyAlignment="1" applyProtection="1">
      <alignment horizontal="justify" vertical="top" wrapText="1"/>
    </xf>
    <xf numFmtId="49" fontId="11" fillId="27" borderId="25" xfId="117" applyNumberFormat="1" applyFont="1" applyFill="1" applyBorder="1" applyProtection="1">
      <alignment horizontal="center" vertical="top" shrinkToFit="1"/>
      <protection locked="0"/>
    </xf>
    <xf numFmtId="4" fontId="11" fillId="27" borderId="25" xfId="117" applyNumberFormat="1" applyFont="1" applyFill="1" applyBorder="1" applyAlignment="1" applyProtection="1">
      <alignment horizontal="right" vertical="top" shrinkToFit="1"/>
    </xf>
    <xf numFmtId="4" fontId="11" fillId="5" borderId="25" xfId="117" applyNumberFormat="1" applyFont="1" applyFill="1" applyBorder="1" applyAlignment="1" applyProtection="1">
      <alignment horizontal="center" vertical="top" shrinkToFit="1"/>
    </xf>
    <xf numFmtId="49" fontId="32" fillId="5" borderId="35" xfId="117" applyNumberFormat="1" applyFont="1" applyFill="1" applyBorder="1" applyProtection="1">
      <alignment horizontal="center" vertical="top" shrinkToFit="1"/>
    </xf>
    <xf numFmtId="49" fontId="32" fillId="5" borderId="34" xfId="117" applyNumberFormat="1" applyFont="1" applyFill="1" applyBorder="1" applyProtection="1">
      <alignment horizontal="center" vertical="top" shrinkToFit="1"/>
    </xf>
    <xf numFmtId="0" fontId="11" fillId="27" borderId="35" xfId="120" applyNumberFormat="1" applyFont="1" applyFill="1" applyBorder="1" applyAlignment="1" applyProtection="1">
      <alignment horizontal="justify" vertical="top" wrapText="1"/>
    </xf>
    <xf numFmtId="49" fontId="11" fillId="27" borderId="25" xfId="117" applyNumberFormat="1" applyFont="1" applyFill="1" applyBorder="1" applyProtection="1">
      <alignment horizontal="center" vertical="top" shrinkToFit="1"/>
    </xf>
    <xf numFmtId="0" fontId="35" fillId="5" borderId="25" xfId="143" applyNumberFormat="1" applyFont="1" applyFill="1" applyBorder="1" applyAlignment="1" applyProtection="1">
      <alignment horizontal="justify"/>
      <protection locked="0"/>
    </xf>
    <xf numFmtId="0" fontId="35" fillId="5" borderId="25" xfId="143" applyFont="1" applyFill="1" applyBorder="1" applyAlignment="1">
      <alignment horizontal="justify"/>
    </xf>
    <xf numFmtId="165" fontId="11" fillId="5" borderId="25" xfId="117" applyNumberFormat="1" applyFont="1" applyFill="1" applyBorder="1" applyAlignment="1" applyProtection="1">
      <alignment horizontal="right" vertical="top" shrinkToFit="1"/>
    </xf>
    <xf numFmtId="49" fontId="32" fillId="5" borderId="26" xfId="117" applyNumberFormat="1" applyFont="1" applyFill="1" applyBorder="1" applyProtection="1">
      <alignment horizontal="center" vertical="top" shrinkToFit="1"/>
    </xf>
    <xf numFmtId="0" fontId="10" fillId="5" borderId="1" xfId="25" applyFont="1" applyFill="1"/>
    <xf numFmtId="0" fontId="32" fillId="5" borderId="1" xfId="120" applyNumberFormat="1" applyFont="1" applyFill="1" applyBorder="1" applyAlignment="1" applyProtection="1">
      <alignment horizontal="justify" vertical="top" wrapText="1"/>
    </xf>
    <xf numFmtId="49" fontId="32" fillId="5" borderId="3" xfId="117" applyNumberFormat="1" applyFont="1" applyFill="1" applyBorder="1" applyProtection="1">
      <alignment horizontal="center" vertical="top" shrinkToFit="1"/>
    </xf>
    <xf numFmtId="0" fontId="8" fillId="5" borderId="3" xfId="142" applyFont="1" applyFill="1" applyBorder="1" applyAlignment="1">
      <alignment horizontal="justify" wrapText="1"/>
    </xf>
    <xf numFmtId="49" fontId="32" fillId="5" borderId="36" xfId="117" applyNumberFormat="1" applyFont="1" applyFill="1" applyBorder="1" applyProtection="1">
      <alignment horizontal="center" vertical="top" shrinkToFit="1"/>
    </xf>
    <xf numFmtId="4" fontId="11" fillId="8" borderId="25" xfId="117" applyNumberFormat="1" applyFont="1" applyFill="1" applyBorder="1" applyAlignment="1" applyProtection="1">
      <alignment horizontal="right" vertical="top" shrinkToFit="1"/>
    </xf>
    <xf numFmtId="0" fontId="35" fillId="5" borderId="37" xfId="143" applyNumberFormat="1" applyFont="1" applyFill="1" applyBorder="1" applyAlignment="1" applyProtection="1">
      <alignment horizontal="justify" wrapText="1"/>
      <protection locked="0"/>
    </xf>
    <xf numFmtId="49" fontId="11" fillId="5" borderId="26" xfId="117" applyNumberFormat="1" applyFont="1" applyFill="1" applyBorder="1" applyProtection="1">
      <alignment horizontal="center" vertical="top" shrinkToFit="1"/>
    </xf>
    <xf numFmtId="4" fontId="11" fillId="5" borderId="26" xfId="117" applyNumberFormat="1" applyFont="1" applyFill="1" applyBorder="1" applyAlignment="1" applyProtection="1">
      <alignment horizontal="right" vertical="top" shrinkToFit="1"/>
    </xf>
    <xf numFmtId="4" fontId="11" fillId="27" borderId="25" xfId="143" applyNumberFormat="1" applyFont="1" applyFill="1" applyBorder="1" applyAlignment="1" applyProtection="1">
      <alignment horizontal="right" vertical="top" shrinkToFit="1"/>
    </xf>
    <xf numFmtId="0" fontId="11" fillId="8" borderId="25" xfId="120" applyNumberFormat="1" applyFont="1" applyFill="1" applyBorder="1" applyAlignment="1" applyProtection="1">
      <alignment horizontal="justify" vertical="top" wrapText="1"/>
    </xf>
    <xf numFmtId="49" fontId="11" fillId="8" borderId="25" xfId="117" applyNumberFormat="1" applyFont="1" applyFill="1" applyBorder="1" applyProtection="1">
      <alignment horizontal="center" vertical="top" shrinkToFit="1"/>
    </xf>
    <xf numFmtId="0" fontId="32" fillId="5" borderId="3" xfId="120" applyNumberFormat="1" applyFont="1" applyFill="1" applyBorder="1" applyAlignment="1" applyProtection="1">
      <alignment horizontal="justify" vertical="top" wrapText="1"/>
    </xf>
    <xf numFmtId="0" fontId="45" fillId="5" borderId="1" xfId="120" applyNumberFormat="1" applyFont="1" applyFill="1" applyBorder="1" applyAlignment="1" applyProtection="1">
      <alignment horizontal="right" vertical="top" wrapText="1"/>
    </xf>
    <xf numFmtId="0" fontId="59" fillId="0" borderId="1" xfId="43" applyNumberFormat="1" applyFont="1" applyBorder="1" applyAlignment="1" applyProtection="1">
      <alignment horizontal="center" wrapText="1"/>
    </xf>
    <xf numFmtId="0" fontId="13" fillId="7" borderId="3" xfId="25" applyFont="1" applyFill="1" applyBorder="1" applyAlignment="1">
      <alignment horizontal="center" vertical="top" wrapText="1"/>
    </xf>
    <xf numFmtId="0" fontId="12" fillId="0" borderId="3" xfId="25" applyFont="1" applyBorder="1" applyAlignment="1">
      <alignment horizontal="center" vertical="top" wrapText="1"/>
    </xf>
    <xf numFmtId="0" fontId="12" fillId="6" borderId="3" xfId="25" applyFont="1" applyFill="1" applyBorder="1" applyAlignment="1">
      <alignment horizontal="center" vertical="top" wrapText="1"/>
    </xf>
    <xf numFmtId="0" fontId="16" fillId="8" borderId="2" xfId="11" applyNumberFormat="1" applyFont="1" applyFill="1" applyAlignment="1" applyProtection="1">
      <alignment horizontal="left" vertical="top"/>
    </xf>
    <xf numFmtId="0" fontId="16" fillId="8" borderId="2" xfId="11" applyFont="1" applyFill="1" applyAlignment="1">
      <alignment horizontal="left" vertical="top"/>
    </xf>
    <xf numFmtId="0" fontId="11" fillId="6" borderId="3" xfId="25" applyFont="1" applyFill="1" applyBorder="1" applyAlignment="1">
      <alignment horizontal="center" vertical="top" wrapText="1"/>
    </xf>
    <xf numFmtId="0" fontId="12" fillId="5" borderId="3" xfId="25" applyFont="1" applyFill="1" applyBorder="1" applyAlignment="1">
      <alignment horizontal="center" vertical="top" wrapText="1"/>
    </xf>
    <xf numFmtId="0" fontId="12" fillId="0" borderId="25" xfId="27" applyFont="1" applyBorder="1" applyAlignment="1" applyProtection="1">
      <alignment horizontal="center" vertical="center" wrapText="1"/>
      <protection locked="0"/>
    </xf>
    <xf numFmtId="0" fontId="24" fillId="5" borderId="27" xfId="34" applyNumberFormat="1" applyFont="1" applyFill="1" applyBorder="1" applyAlignment="1" applyProtection="1">
      <alignment horizontal="left"/>
      <protection locked="0"/>
    </xf>
    <xf numFmtId="0" fontId="24" fillId="5" borderId="28" xfId="34" applyNumberFormat="1" applyFont="1" applyFill="1" applyBorder="1" applyAlignment="1" applyProtection="1">
      <alignment horizontal="left"/>
      <protection locked="0"/>
    </xf>
    <xf numFmtId="0" fontId="24" fillId="5" borderId="15" xfId="34" applyNumberFormat="1" applyFont="1" applyFill="1" applyBorder="1" applyAlignment="1" applyProtection="1">
      <alignment horizontal="left" wrapText="1"/>
      <protection locked="0"/>
    </xf>
    <xf numFmtId="0" fontId="24" fillId="5" borderId="16" xfId="34" applyNumberFormat="1" applyFont="1" applyFill="1" applyBorder="1" applyAlignment="1" applyProtection="1">
      <alignment horizontal="left" wrapText="1"/>
      <protection locked="0"/>
    </xf>
    <xf numFmtId="0" fontId="24" fillId="5" borderId="15" xfId="34" applyNumberFormat="1" applyFont="1" applyFill="1" applyBorder="1" applyAlignment="1" applyProtection="1">
      <alignment horizontal="left" shrinkToFit="1"/>
      <protection locked="0"/>
    </xf>
    <xf numFmtId="0" fontId="24" fillId="5" borderId="16" xfId="34" applyNumberFormat="1" applyFont="1" applyFill="1" applyBorder="1" applyAlignment="1" applyProtection="1">
      <alignment horizontal="left" shrinkToFit="1"/>
      <protection locked="0"/>
    </xf>
    <xf numFmtId="0" fontId="21" fillId="0" borderId="1" xfId="26" applyNumberFormat="1" applyFont="1" applyBorder="1" applyAlignment="1" applyProtection="1">
      <alignment horizontal="center" wrapText="1"/>
      <protection locked="0"/>
    </xf>
    <xf numFmtId="0" fontId="21" fillId="0" borderId="1" xfId="26" applyNumberFormat="1" applyFont="1" applyBorder="1" applyAlignment="1" applyProtection="1">
      <alignment horizontal="center" wrapText="1"/>
    </xf>
    <xf numFmtId="0" fontId="11" fillId="5" borderId="25" xfId="28" applyNumberFormat="1" applyFont="1" applyFill="1" applyBorder="1" applyAlignment="1" applyProtection="1">
      <alignment horizontal="center" vertical="center" wrapText="1"/>
    </xf>
    <xf numFmtId="0" fontId="11" fillId="0" borderId="26" xfId="27" applyFont="1" applyBorder="1" applyAlignment="1">
      <alignment horizontal="center" vertical="center" wrapText="1"/>
    </xf>
    <xf numFmtId="0" fontId="11" fillId="0" borderId="25" xfId="27" applyFont="1" applyBorder="1" applyAlignment="1">
      <alignment horizontal="center" vertical="center" wrapText="1"/>
    </xf>
    <xf numFmtId="0" fontId="11" fillId="0" borderId="1" xfId="43" applyNumberFormat="1" applyFont="1" applyBorder="1" applyAlignment="1" applyProtection="1">
      <alignment horizontal="center" wrapText="1"/>
      <protection locked="0"/>
    </xf>
    <xf numFmtId="0" fontId="26" fillId="0" borderId="1" xfId="43" applyNumberFormat="1" applyFont="1" applyBorder="1" applyProtection="1">
      <alignment horizontal="center"/>
    </xf>
    <xf numFmtId="0" fontId="11" fillId="0" borderId="25" xfId="44" applyNumberFormat="1" applyFont="1" applyBorder="1" applyAlignment="1" applyProtection="1">
      <alignment horizontal="center" vertical="center" wrapText="1"/>
    </xf>
    <xf numFmtId="49" fontId="11" fillId="0" borderId="25" xfId="44" applyNumberFormat="1" applyFont="1" applyBorder="1" applyAlignment="1" applyProtection="1">
      <alignment horizontal="center" vertical="center" wrapText="1"/>
    </xf>
    <xf numFmtId="0" fontId="11" fillId="0" borderId="25" xfId="45" applyFont="1" applyBorder="1" applyAlignment="1">
      <alignment horizontal="center"/>
    </xf>
    <xf numFmtId="0" fontId="38" fillId="6" borderId="25" xfId="46" applyNumberFormat="1" applyFont="1" applyFill="1" applyBorder="1" applyAlignment="1" applyProtection="1">
      <alignment horizontal="justify" vertical="top" wrapText="1"/>
    </xf>
    <xf numFmtId="0" fontId="11" fillId="6" borderId="29" xfId="54" applyNumberFormat="1" applyFont="1" applyFill="1" applyBorder="1" applyProtection="1">
      <alignment horizontal="right"/>
    </xf>
    <xf numFmtId="0" fontId="28" fillId="0" borderId="25" xfId="25" applyFont="1" applyBorder="1" applyAlignment="1" applyProtection="1">
      <alignment horizontal="center" vertical="center" wrapText="1"/>
      <protection locked="0"/>
    </xf>
    <xf numFmtId="0" fontId="11" fillId="0" borderId="25" xfId="25" applyFont="1" applyBorder="1" applyAlignment="1">
      <alignment horizontal="center" vertical="center" wrapText="1"/>
    </xf>
    <xf numFmtId="0" fontId="12" fillId="0" borderId="25" xfId="25" applyFont="1" applyBorder="1" applyAlignment="1" applyProtection="1">
      <alignment horizontal="center" vertical="center"/>
      <protection locked="0"/>
    </xf>
    <xf numFmtId="0" fontId="30" fillId="0" borderId="25" xfId="47" applyNumberFormat="1" applyFont="1" applyBorder="1" applyAlignment="1" applyProtection="1">
      <alignment horizontal="left"/>
      <protection locked="0"/>
    </xf>
    <xf numFmtId="0" fontId="35" fillId="5" borderId="25" xfId="143" applyNumberFormat="1" applyFont="1" applyFill="1" applyBorder="1" applyAlignment="1" applyProtection="1">
      <alignment horizontal="justify"/>
      <protection locked="0"/>
    </xf>
    <xf numFmtId="0" fontId="11" fillId="27" borderId="25" xfId="143" applyNumberFormat="1" applyFont="1" applyFill="1" applyBorder="1" applyProtection="1">
      <alignment horizontal="left"/>
    </xf>
    <xf numFmtId="0" fontId="12" fillId="5" borderId="25" xfId="25" applyFont="1" applyFill="1" applyBorder="1" applyAlignment="1">
      <alignment horizontal="center" vertical="center" wrapText="1"/>
    </xf>
    <xf numFmtId="0" fontId="12" fillId="0" borderId="25" xfId="25" applyFont="1" applyBorder="1" applyAlignment="1">
      <alignment horizontal="center" vertical="center" wrapText="1"/>
    </xf>
    <xf numFmtId="0" fontId="21" fillId="5" borderId="1" xfId="140" applyNumberFormat="1" applyFont="1" applyFill="1" applyBorder="1" applyAlignment="1" applyProtection="1">
      <alignment horizontal="center" wrapText="1"/>
      <protection locked="0"/>
    </xf>
    <xf numFmtId="0" fontId="11" fillId="6" borderId="26" xfId="25" applyFont="1" applyFill="1" applyBorder="1" applyAlignment="1">
      <alignment horizontal="center" vertical="center" wrapText="1"/>
    </xf>
    <xf numFmtId="0" fontId="12" fillId="6" borderId="26" xfId="25" applyFont="1" applyFill="1" applyBorder="1" applyAlignment="1">
      <alignment horizontal="center" vertical="center" wrapText="1"/>
    </xf>
    <xf numFmtId="0" fontId="12" fillId="6" borderId="34" xfId="25" applyFont="1" applyFill="1" applyBorder="1" applyAlignment="1">
      <alignment horizontal="center" vertical="center" wrapText="1"/>
    </xf>
    <xf numFmtId="0" fontId="21" fillId="0" borderId="1" xfId="69" applyFont="1" applyAlignment="1">
      <alignment horizontal="left" wrapText="1"/>
    </xf>
    <xf numFmtId="0" fontId="32" fillId="5" borderId="3" xfId="69" applyFont="1" applyFill="1" applyBorder="1" applyAlignment="1">
      <alignment horizontal="center" vertical="center" wrapText="1"/>
    </xf>
    <xf numFmtId="0" fontId="32" fillId="0" borderId="3" xfId="69" applyFont="1" applyBorder="1" applyAlignment="1">
      <alignment horizontal="center" vertical="center" wrapText="1"/>
    </xf>
    <xf numFmtId="0" fontId="32" fillId="0" borderId="15" xfId="69" applyFont="1" applyBorder="1" applyAlignment="1">
      <alignment horizontal="center" vertical="center" wrapText="1"/>
    </xf>
    <xf numFmtId="0" fontId="32" fillId="0" borderId="16" xfId="69" applyFont="1" applyBorder="1" applyAlignment="1">
      <alignment horizontal="center" vertical="center" wrapText="1"/>
    </xf>
    <xf numFmtId="0" fontId="32" fillId="0" borderId="11" xfId="69" applyFont="1" applyBorder="1" applyAlignment="1">
      <alignment horizontal="center" vertical="center" wrapText="1"/>
    </xf>
    <xf numFmtId="0" fontId="40" fillId="0" borderId="12" xfId="69" applyBorder="1" applyAlignment="1">
      <alignment horizontal="center" wrapText="1"/>
    </xf>
    <xf numFmtId="0" fontId="41" fillId="0" borderId="15" xfId="69" applyFont="1" applyBorder="1" applyAlignment="1">
      <alignment horizontal="center" vertical="center" wrapText="1"/>
    </xf>
    <xf numFmtId="0" fontId="42" fillId="0" borderId="16" xfId="69" applyFont="1" applyBorder="1" applyAlignment="1">
      <alignment horizontal="center" vertical="center" wrapText="1"/>
    </xf>
    <xf numFmtId="0" fontId="32" fillId="5" borderId="15" xfId="69" applyFont="1" applyFill="1" applyBorder="1" applyAlignment="1">
      <alignment horizontal="center" vertical="center" wrapText="1"/>
    </xf>
    <xf numFmtId="0" fontId="32" fillId="5" borderId="32" xfId="69" applyFont="1" applyFill="1" applyBorder="1" applyAlignment="1">
      <alignment horizontal="center" vertical="center" wrapText="1"/>
    </xf>
    <xf numFmtId="0" fontId="40" fillId="5" borderId="16" xfId="69" applyFill="1" applyBorder="1" applyAlignment="1">
      <alignment horizontal="center" vertical="center" wrapText="1"/>
    </xf>
    <xf numFmtId="0" fontId="32" fillId="5" borderId="16" xfId="69" applyFont="1" applyFill="1" applyBorder="1" applyAlignment="1">
      <alignment horizontal="center" vertical="center" wrapText="1"/>
    </xf>
  </cellXfs>
  <cellStyles count="144">
    <cellStyle name="20% - Акцент1 2 2" xfId="70"/>
    <cellStyle name="20% - Акцент1 2 3" xfId="71"/>
    <cellStyle name="20% - Акцент1 3" xfId="72"/>
    <cellStyle name="20% - Акцент2 2 2" xfId="73"/>
    <cellStyle name="20% - Акцент2 2 3" xfId="74"/>
    <cellStyle name="20% - Акцент2 3" xfId="75"/>
    <cellStyle name="20% - Акцент3 2 2" xfId="76"/>
    <cellStyle name="20% - Акцент3 2 3" xfId="77"/>
    <cellStyle name="20% - Акцент3 3" xfId="78"/>
    <cellStyle name="20% - Акцент4 2 2" xfId="79"/>
    <cellStyle name="20% - Акцент4 2 3" xfId="80"/>
    <cellStyle name="20% - Акцент4 3" xfId="81"/>
    <cellStyle name="20% - Акцент5 2 2" xfId="82"/>
    <cellStyle name="20% - Акцент5 2 3" xfId="83"/>
    <cellStyle name="20% - Акцент5 3" xfId="84"/>
    <cellStyle name="20% - Акцент6 2 2" xfId="85"/>
    <cellStyle name="20% - Акцент6 2 3" xfId="86"/>
    <cellStyle name="20% - Акцент6 3" xfId="87"/>
    <cellStyle name="40% - Акцент1 2 2" xfId="88"/>
    <cellStyle name="40% - Акцент1 2 3" xfId="89"/>
    <cellStyle name="40% - Акцент1 3" xfId="90"/>
    <cellStyle name="40% - Акцент2 2 2" xfId="91"/>
    <cellStyle name="40% - Акцент2 2 3" xfId="92"/>
    <cellStyle name="40% - Акцент2 3" xfId="93"/>
    <cellStyle name="40% - Акцент3 2 2" xfId="94"/>
    <cellStyle name="40% - Акцент3 2 3" xfId="95"/>
    <cellStyle name="40% - Акцент3 3" xfId="96"/>
    <cellStyle name="40% - Акцент4 2 2" xfId="97"/>
    <cellStyle name="40% - Акцент4 2 3" xfId="98"/>
    <cellStyle name="40% - Акцент4 3" xfId="99"/>
    <cellStyle name="40% - Акцент5 2 2" xfId="100"/>
    <cellStyle name="40% - Акцент5 2 3" xfId="101"/>
    <cellStyle name="40% - Акцент5 3" xfId="102"/>
    <cellStyle name="40% - Акцент6 2 2" xfId="103"/>
    <cellStyle name="40% - Акцент6 2 3" xfId="104"/>
    <cellStyle name="40% - Акцент6 3" xfId="105"/>
    <cellStyle name="br" xfId="17"/>
    <cellStyle name="br 2" xfId="36"/>
    <cellStyle name="col" xfId="16"/>
    <cellStyle name="col 2" xfId="37"/>
    <cellStyle name="Normal_Расчет Пермь" xfId="106"/>
    <cellStyle name="style0" xfId="18"/>
    <cellStyle name="style0 2" xfId="107"/>
    <cellStyle name="style0 3" xfId="108"/>
    <cellStyle name="td" xfId="19"/>
    <cellStyle name="td 2" xfId="109"/>
    <cellStyle name="td 3" xfId="110"/>
    <cellStyle name="tr" xfId="15"/>
    <cellStyle name="tr 2" xfId="38"/>
    <cellStyle name="xl21" xfId="20"/>
    <cellStyle name="xl21 2" xfId="111"/>
    <cellStyle name="xl21 3" xfId="112"/>
    <cellStyle name="xl22" xfId="6"/>
    <cellStyle name="xl22 2" xfId="113"/>
    <cellStyle name="xl23" xfId="21"/>
    <cellStyle name="xl23 2" xfId="35"/>
    <cellStyle name="xl23 3" xfId="56"/>
    <cellStyle name="xl24" xfId="2"/>
    <cellStyle name="xl24 2" xfId="26"/>
    <cellStyle name="xl24 2 2" xfId="140"/>
    <cellStyle name="xl24 3" xfId="43"/>
    <cellStyle name="xl24 3 2" xfId="141"/>
    <cellStyle name="xl25" xfId="8"/>
    <cellStyle name="xl25 2" xfId="33"/>
    <cellStyle name="xl25 3" xfId="45"/>
    <cellStyle name="xl26" xfId="11"/>
    <cellStyle name="xl26 2" xfId="114"/>
    <cellStyle name="xl27" xfId="22"/>
    <cellStyle name="xl27 2" xfId="28"/>
    <cellStyle name="xl27 3" xfId="44"/>
    <cellStyle name="xl28" xfId="12"/>
    <cellStyle name="xl28 2" xfId="115"/>
    <cellStyle name="xl29" xfId="1"/>
    <cellStyle name="xl29 2" xfId="116"/>
    <cellStyle name="xl30" xfId="14"/>
    <cellStyle name="xl30 2" xfId="54"/>
    <cellStyle name="xl31" xfId="23"/>
    <cellStyle name="xl31 2" xfId="55"/>
    <cellStyle name="xl31 3" xfId="117"/>
    <cellStyle name="xl32" xfId="13"/>
    <cellStyle name="xl32 2" xfId="29"/>
    <cellStyle name="xl32 3" xfId="51"/>
    <cellStyle name="xl33" xfId="3"/>
    <cellStyle name="xl33 2" xfId="50"/>
    <cellStyle name="xl34" xfId="4"/>
    <cellStyle name="xl34 10" xfId="57"/>
    <cellStyle name="xl34 11" xfId="58"/>
    <cellStyle name="xl34 12" xfId="59"/>
    <cellStyle name="xl34 13" xfId="52"/>
    <cellStyle name="xl34 2" xfId="30"/>
    <cellStyle name="xl34 3" xfId="46"/>
    <cellStyle name="xl34 4" xfId="60"/>
    <cellStyle name="xl34 7" xfId="61"/>
    <cellStyle name="xl34 8" xfId="62"/>
    <cellStyle name="xl34 9" xfId="49"/>
    <cellStyle name="xl35" xfId="5"/>
    <cellStyle name="xl35 10" xfId="53"/>
    <cellStyle name="xl35 2" xfId="34"/>
    <cellStyle name="xl35 3" xfId="47"/>
    <cellStyle name="xl35 3 2" xfId="143"/>
    <cellStyle name="xl35 8" xfId="63"/>
    <cellStyle name="xl36" xfId="24"/>
    <cellStyle name="xl36 2" xfId="31"/>
    <cellStyle name="xl36 3" xfId="48"/>
    <cellStyle name="xl37" xfId="7"/>
    <cellStyle name="xl37 2" xfId="32"/>
    <cellStyle name="xl38" xfId="9"/>
    <cellStyle name="xl38 2" xfId="118"/>
    <cellStyle name="xl39" xfId="10"/>
    <cellStyle name="xl39 2" xfId="119"/>
    <cellStyle name="xl40" xfId="64"/>
    <cellStyle name="xl40 2" xfId="120"/>
    <cellStyle name="xl41" xfId="65"/>
    <cellStyle name="xl41 2" xfId="121"/>
    <cellStyle name="xl42" xfId="66"/>
    <cellStyle name="xl43" xfId="67"/>
    <cellStyle name="xl44" xfId="68"/>
    <cellStyle name="xl45" xfId="122"/>
    <cellStyle name="xl46" xfId="123"/>
    <cellStyle name="xl60" xfId="124"/>
    <cellStyle name="xl61" xfId="125"/>
    <cellStyle name="Денежный 2" xfId="126"/>
    <cellStyle name="Обычный" xfId="0" builtinId="0"/>
    <cellStyle name="Обычный 10" xfId="127"/>
    <cellStyle name="Обычный 11" xfId="142"/>
    <cellStyle name="Обычный 2" xfId="25"/>
    <cellStyle name="Обычный 2 2" xfId="128"/>
    <cellStyle name="Обычный 2 3" xfId="129"/>
    <cellStyle name="Обычный 2 4" xfId="130"/>
    <cellStyle name="Обычный 2 5" xfId="131"/>
    <cellStyle name="Обычный 3" xfId="27"/>
    <cellStyle name="Обычный 3 2" xfId="69"/>
    <cellStyle name="Обычный 4" xfId="39"/>
    <cellStyle name="Обычный 5" xfId="40"/>
    <cellStyle name="Обычный 5 2" xfId="132"/>
    <cellStyle name="Обычный 6" xfId="41"/>
    <cellStyle name="Обычный 7" xfId="42"/>
    <cellStyle name="Обычный 8" xfId="133"/>
    <cellStyle name="Обычный 9" xfId="134"/>
    <cellStyle name="Примечание 2 2" xfId="135"/>
    <cellStyle name="Примечание 2 3" xfId="136"/>
    <cellStyle name="Примечание 3" xfId="137"/>
    <cellStyle name="Процентный 2" xfId="138"/>
    <cellStyle name="Финансовый 2" xfId="139"/>
  </cellStyles>
  <dxfs count="0"/>
  <tableStyles count="0"/>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AB1398"/>
  <sheetViews>
    <sheetView showGridLines="0" tabSelected="1" zoomScaleNormal="100" zoomScaleSheetLayoutView="100" workbookViewId="0">
      <pane xSplit="5" ySplit="7" topLeftCell="S513" activePane="bottomRight" state="frozen"/>
      <selection pane="topRight" activeCell="F1" sqref="F1"/>
      <selection pane="bottomLeft" activeCell="A8" sqref="A8"/>
      <selection pane="bottomRight" activeCell="AB534" sqref="AB534"/>
    </sheetView>
  </sheetViews>
  <sheetFormatPr defaultRowHeight="15.75" outlineLevelRow="5"/>
  <cols>
    <col min="1" max="1" width="40" style="120" customWidth="1"/>
    <col min="2" max="2" width="7.7109375" style="121" customWidth="1"/>
    <col min="3" max="3" width="10.7109375" style="121" customWidth="1"/>
    <col min="4" max="4" width="7.7109375" style="121" customWidth="1"/>
    <col min="5" max="5" width="9.5703125" style="121" customWidth="1"/>
    <col min="6" max="6" width="12.85546875" style="121" customWidth="1"/>
    <col min="7" max="7" width="13.5703125" style="121" customWidth="1"/>
    <col min="8" max="8" width="14.7109375" style="121" customWidth="1"/>
    <col min="9" max="9" width="12.85546875" style="121" customWidth="1"/>
    <col min="10" max="10" width="14.28515625" style="27" customWidth="1"/>
    <col min="11" max="11" width="15" style="27" customWidth="1"/>
    <col min="12" max="12" width="14.28515625" style="27" customWidth="1"/>
    <col min="13" max="13" width="13.7109375" style="27" customWidth="1"/>
    <col min="14" max="14" width="13.140625" style="27" customWidth="1"/>
    <col min="15" max="15" width="14.28515625" style="27" customWidth="1"/>
    <col min="16" max="16" width="13.42578125" style="27" customWidth="1"/>
    <col min="17" max="18" width="12.7109375" style="27" customWidth="1"/>
    <col min="19" max="19" width="12.5703125" style="27" customWidth="1"/>
    <col min="20" max="20" width="12" style="27" customWidth="1"/>
    <col min="21" max="21" width="12.42578125" style="27" customWidth="1"/>
    <col min="22" max="22" width="14.28515625" style="27" customWidth="1"/>
    <col min="23" max="24" width="13.28515625" style="27" customWidth="1"/>
    <col min="25" max="25" width="12.140625" style="27" customWidth="1"/>
    <col min="26" max="26" width="13.5703125" style="27" customWidth="1"/>
    <col min="27" max="27" width="13" style="27" customWidth="1"/>
    <col min="28" max="28" width="13.28515625" style="27" customWidth="1"/>
    <col min="29" max="16384" width="9.140625" style="1"/>
  </cols>
  <sheetData>
    <row r="1" spans="1:28" s="183" customFormat="1" ht="22.5" customHeight="1">
      <c r="A1" s="354" t="s">
        <v>1099</v>
      </c>
      <c r="B1" s="354"/>
      <c r="C1" s="354"/>
      <c r="D1" s="354"/>
      <c r="E1" s="354"/>
      <c r="F1" s="354"/>
      <c r="G1" s="354"/>
      <c r="H1" s="354"/>
      <c r="I1" s="354"/>
      <c r="J1" s="354"/>
      <c r="K1" s="354"/>
      <c r="L1" s="354"/>
      <c r="M1" s="354"/>
      <c r="N1" s="354"/>
      <c r="O1" s="354"/>
      <c r="P1" s="354"/>
      <c r="Q1" s="293"/>
      <c r="R1" s="293"/>
      <c r="S1" s="293"/>
      <c r="T1" s="293"/>
      <c r="U1" s="293"/>
      <c r="V1" s="293"/>
      <c r="W1" s="293"/>
      <c r="X1" s="293"/>
      <c r="Y1" s="293"/>
      <c r="Z1" s="293"/>
      <c r="AA1" s="293"/>
      <c r="AB1" s="293"/>
    </row>
    <row r="2" spans="1:28">
      <c r="L2" s="294"/>
      <c r="N2" s="294" t="s">
        <v>938</v>
      </c>
    </row>
    <row r="5" spans="1:28">
      <c r="A5" s="295"/>
      <c r="B5" s="296"/>
      <c r="C5" s="296"/>
      <c r="D5" s="296"/>
      <c r="E5" s="296"/>
      <c r="F5" s="297">
        <v>310</v>
      </c>
      <c r="G5" s="298">
        <f>SUM(G58+G91+G165+G188+G202+G246+G280+G291+G459+G466+G473+G484+G521+G568+G592+G609+G617+G624+G633+G655+G530+G670+G683+G693+G704+G711+G766+G818+G872+G886+G946+G1115+G1134+G1142+G1164+G1200+G1216+G1260+G1283+G1339+G1375+G1392+G1396)</f>
        <v>69866914.599999994</v>
      </c>
      <c r="H5" s="298">
        <f t="shared" ref="H5:Z5" si="0">SUM(H58+H91+H165+H188+H202+H246+H280+H291+H459+H466+H473+H484+H521+H568+H592+H609+H617+H624+H633+H655+H530+H670+H683+H693+H704+H711+H766+H818+H872+H886+H946+H1115+H1134+H1142+H1164+H1200+H1216+H1260+H1283+H1339+H1375+H1392+H1396)</f>
        <v>0</v>
      </c>
      <c r="I5" s="298">
        <f t="shared" si="0"/>
        <v>30162090.34</v>
      </c>
      <c r="J5" s="298">
        <f t="shared" si="0"/>
        <v>34991002.920000002</v>
      </c>
      <c r="K5" s="298">
        <f t="shared" si="0"/>
        <v>4713821.34</v>
      </c>
      <c r="L5" s="298">
        <f t="shared" si="0"/>
        <v>41426498.519999996</v>
      </c>
      <c r="M5" s="298">
        <f t="shared" si="0"/>
        <v>0</v>
      </c>
      <c r="N5" s="298">
        <f t="shared" si="0"/>
        <v>28395957.790000003</v>
      </c>
      <c r="O5" s="298">
        <f t="shared" si="0"/>
        <v>8453799.2799999993</v>
      </c>
      <c r="P5" s="298">
        <f t="shared" si="0"/>
        <v>4576741.45</v>
      </c>
      <c r="Q5" s="298">
        <f t="shared" si="0"/>
        <v>34991002.920000002</v>
      </c>
      <c r="R5" s="298">
        <f t="shared" si="0"/>
        <v>8453799.2799999993</v>
      </c>
      <c r="S5" s="298">
        <f t="shared" si="0"/>
        <v>1157120.8</v>
      </c>
      <c r="T5" s="298">
        <f t="shared" si="0"/>
        <v>1157120.8</v>
      </c>
      <c r="U5" s="298">
        <f t="shared" si="0"/>
        <v>0</v>
      </c>
      <c r="V5" s="298">
        <f t="shared" si="0"/>
        <v>0</v>
      </c>
      <c r="W5" s="298">
        <f t="shared" si="0"/>
        <v>922239.84000000008</v>
      </c>
      <c r="X5" s="298">
        <f t="shared" si="0"/>
        <v>922239.84000000008</v>
      </c>
      <c r="Y5" s="298">
        <f t="shared" si="0"/>
        <v>0</v>
      </c>
      <c r="Z5" s="298">
        <f t="shared" si="0"/>
        <v>0</v>
      </c>
      <c r="AA5" s="298">
        <f>SUM(AA58+AA91+AA165+AA188+AA202+AA246+AA280+AA291+AA459+AA466+AA473+AA484+AA521+AA568+AA592+AA609+AA617+AA624+AA633+AA655+AA530+AA670+AA683+AA693+AA704+AA711+AA766+AA818+AA872+AA886+AA946+AA1115+AA1134+AA1142+AA1164+AA1200+AA1216+AA1260+AA1283+AA1339+AA1375+AA1392+AA1396)</f>
        <v>2634460.7000000002</v>
      </c>
      <c r="AB5" s="298">
        <f>SUM(AB58+AB91+AB165+AB188+AB202+AB246+AB280+AB291+AB459+AB466+AB473+AB484+AB521+AB568+AB592+AB609+AB617+AB624+AB633+AB655+AB530+AB670+AB683+AB693+AB704+AB711+AB766+AB818+AB872+AB886+AB946+AB1115+AB1134+AB1142+AB1164+AB1200+AB1216+AB1260+AB1283+AB1339+AB1375+AB1392+AB1396)</f>
        <v>2497380.81</v>
      </c>
    </row>
    <row r="6" spans="1:28" ht="36.75" customHeight="1">
      <c r="A6" s="360" t="s">
        <v>422</v>
      </c>
      <c r="B6" s="357" t="s">
        <v>423</v>
      </c>
      <c r="C6" s="357"/>
      <c r="D6" s="357"/>
      <c r="E6" s="357"/>
      <c r="F6" s="357"/>
      <c r="G6" s="357" t="s">
        <v>424</v>
      </c>
      <c r="H6" s="355" t="s">
        <v>429</v>
      </c>
      <c r="I6" s="356" t="s">
        <v>430</v>
      </c>
      <c r="J6" s="356"/>
      <c r="K6" s="356"/>
      <c r="L6" s="357" t="s">
        <v>431</v>
      </c>
      <c r="M6" s="355" t="s">
        <v>429</v>
      </c>
      <c r="N6" s="356" t="s">
        <v>430</v>
      </c>
      <c r="O6" s="356"/>
      <c r="P6" s="356"/>
      <c r="Q6" s="361" t="s">
        <v>432</v>
      </c>
      <c r="R6" s="361"/>
      <c r="S6" s="361" t="s">
        <v>433</v>
      </c>
      <c r="T6" s="361"/>
      <c r="U6" s="361" t="s">
        <v>434</v>
      </c>
      <c r="V6" s="361"/>
      <c r="W6" s="361" t="s">
        <v>435</v>
      </c>
      <c r="X6" s="361"/>
      <c r="Y6" s="361" t="s">
        <v>436</v>
      </c>
      <c r="Z6" s="361"/>
      <c r="AA6" s="361" t="s">
        <v>437</v>
      </c>
      <c r="AB6" s="361"/>
    </row>
    <row r="7" spans="1:28" ht="65.25" customHeight="1">
      <c r="A7" s="360"/>
      <c r="B7" s="39" t="s">
        <v>425</v>
      </c>
      <c r="C7" s="39" t="s">
        <v>426</v>
      </c>
      <c r="D7" s="39" t="s">
        <v>427</v>
      </c>
      <c r="E7" s="39" t="s">
        <v>0</v>
      </c>
      <c r="F7" s="39" t="s">
        <v>428</v>
      </c>
      <c r="G7" s="357"/>
      <c r="H7" s="355"/>
      <c r="I7" s="39" t="s">
        <v>438</v>
      </c>
      <c r="J7" s="39" t="s">
        <v>439</v>
      </c>
      <c r="K7" s="39" t="s">
        <v>440</v>
      </c>
      <c r="L7" s="357"/>
      <c r="M7" s="355"/>
      <c r="N7" s="39" t="s">
        <v>438</v>
      </c>
      <c r="O7" s="39" t="s">
        <v>439</v>
      </c>
      <c r="P7" s="39" t="s">
        <v>441</v>
      </c>
      <c r="Q7" s="40" t="s">
        <v>442</v>
      </c>
      <c r="R7" s="40" t="s">
        <v>443</v>
      </c>
      <c r="S7" s="40" t="s">
        <v>442</v>
      </c>
      <c r="T7" s="40" t="s">
        <v>443</v>
      </c>
      <c r="U7" s="40" t="s">
        <v>442</v>
      </c>
      <c r="V7" s="40" t="s">
        <v>443</v>
      </c>
      <c r="W7" s="40" t="s">
        <v>442</v>
      </c>
      <c r="X7" s="40" t="s">
        <v>443</v>
      </c>
      <c r="Y7" s="40" t="s">
        <v>442</v>
      </c>
      <c r="Z7" s="40" t="s">
        <v>443</v>
      </c>
      <c r="AA7" s="40" t="s">
        <v>442</v>
      </c>
      <c r="AB7" s="40" t="s">
        <v>443</v>
      </c>
    </row>
    <row r="8" spans="1:28" s="4" customFormat="1" ht="31.5">
      <c r="A8" s="3" t="s">
        <v>1</v>
      </c>
      <c r="B8" s="41" t="s">
        <v>3</v>
      </c>
      <c r="C8" s="41" t="s">
        <v>4</v>
      </c>
      <c r="D8" s="41" t="s">
        <v>2</v>
      </c>
      <c r="E8" s="41" t="s">
        <v>2</v>
      </c>
      <c r="F8" s="41"/>
      <c r="G8" s="42">
        <f t="shared" ref="G8:AB8" si="1">SUM(G9+G20+G74+G93+G100)</f>
        <v>74457393.040000007</v>
      </c>
      <c r="H8" s="42">
        <f t="shared" si="1"/>
        <v>0</v>
      </c>
      <c r="I8" s="43">
        <f t="shared" si="1"/>
        <v>59023427.269999996</v>
      </c>
      <c r="J8" s="43">
        <f t="shared" si="1"/>
        <v>288136.3</v>
      </c>
      <c r="K8" s="43">
        <f t="shared" si="1"/>
        <v>15145829.469999999</v>
      </c>
      <c r="L8" s="43">
        <f t="shared" si="1"/>
        <v>73476603.700000018</v>
      </c>
      <c r="M8" s="43">
        <f t="shared" si="1"/>
        <v>0</v>
      </c>
      <c r="N8" s="43">
        <f t="shared" si="1"/>
        <v>58621682.960000008</v>
      </c>
      <c r="O8" s="44">
        <f t="shared" si="1"/>
        <v>288136.3</v>
      </c>
      <c r="P8" s="44">
        <f t="shared" si="1"/>
        <v>14566784.439999999</v>
      </c>
      <c r="Q8" s="44">
        <f t="shared" si="1"/>
        <v>288136.3</v>
      </c>
      <c r="R8" s="44">
        <f t="shared" si="1"/>
        <v>288136.3</v>
      </c>
      <c r="S8" s="44">
        <f t="shared" si="1"/>
        <v>2798178.49</v>
      </c>
      <c r="T8" s="44">
        <f t="shared" si="1"/>
        <v>2713244.12</v>
      </c>
      <c r="U8" s="44">
        <f t="shared" si="1"/>
        <v>3086230.4299999997</v>
      </c>
      <c r="V8" s="44">
        <f t="shared" si="1"/>
        <v>2918075.31</v>
      </c>
      <c r="W8" s="44">
        <f t="shared" si="1"/>
        <v>3373591.5899999994</v>
      </c>
      <c r="X8" s="44">
        <f t="shared" si="1"/>
        <v>3205474.69</v>
      </c>
      <c r="Y8" s="44">
        <f t="shared" si="1"/>
        <v>3336097.7800000003</v>
      </c>
      <c r="Z8" s="44">
        <f t="shared" si="1"/>
        <v>3294532.3600000003</v>
      </c>
      <c r="AA8" s="44">
        <f t="shared" si="1"/>
        <v>2551731.1799999997</v>
      </c>
      <c r="AB8" s="44">
        <f t="shared" si="1"/>
        <v>2435457.96</v>
      </c>
    </row>
    <row r="9" spans="1:28" s="4" customFormat="1" ht="63" outlineLevel="1">
      <c r="A9" s="5" t="s">
        <v>5</v>
      </c>
      <c r="B9" s="45" t="s">
        <v>6</v>
      </c>
      <c r="C9" s="45" t="s">
        <v>4</v>
      </c>
      <c r="D9" s="45" t="s">
        <v>2</v>
      </c>
      <c r="E9" s="45" t="s">
        <v>2</v>
      </c>
      <c r="F9" s="45"/>
      <c r="G9" s="46">
        <f t="shared" ref="G9:I10" si="2">SUM(G10)</f>
        <v>6482967.8200000012</v>
      </c>
      <c r="H9" s="46">
        <f t="shared" si="2"/>
        <v>0</v>
      </c>
      <c r="I9" s="47">
        <f t="shared" si="2"/>
        <v>2038145.41</v>
      </c>
      <c r="J9" s="47">
        <f t="shared" ref="J9:AB10" si="3">SUM(J10)</f>
        <v>0</v>
      </c>
      <c r="K9" s="47">
        <f t="shared" si="3"/>
        <v>4444822.41</v>
      </c>
      <c r="L9" s="47">
        <f t="shared" si="3"/>
        <v>6480959.2000000002</v>
      </c>
      <c r="M9" s="47">
        <f t="shared" si="3"/>
        <v>0</v>
      </c>
      <c r="N9" s="47">
        <f t="shared" si="3"/>
        <v>2038145.28</v>
      </c>
      <c r="O9" s="48">
        <f t="shared" si="3"/>
        <v>0</v>
      </c>
      <c r="P9" s="48">
        <f t="shared" si="3"/>
        <v>4442813.92</v>
      </c>
      <c r="Q9" s="48">
        <f t="shared" si="3"/>
        <v>0</v>
      </c>
      <c r="R9" s="48">
        <f t="shared" si="3"/>
        <v>0</v>
      </c>
      <c r="S9" s="48">
        <f t="shared" si="3"/>
        <v>933973</v>
      </c>
      <c r="T9" s="48">
        <f t="shared" si="3"/>
        <v>933075.49</v>
      </c>
      <c r="U9" s="48">
        <f t="shared" si="3"/>
        <v>1063933.31</v>
      </c>
      <c r="V9" s="48">
        <f t="shared" si="3"/>
        <v>1063933.31</v>
      </c>
      <c r="W9" s="48">
        <f t="shared" si="3"/>
        <v>835171</v>
      </c>
      <c r="X9" s="48">
        <f t="shared" si="3"/>
        <v>835055.23</v>
      </c>
      <c r="Y9" s="48">
        <f t="shared" si="3"/>
        <v>821903.1</v>
      </c>
      <c r="Z9" s="48">
        <f t="shared" si="3"/>
        <v>821903.1</v>
      </c>
      <c r="AA9" s="48">
        <f t="shared" si="3"/>
        <v>789842</v>
      </c>
      <c r="AB9" s="48">
        <f t="shared" si="3"/>
        <v>788846.78999999992</v>
      </c>
    </row>
    <row r="10" spans="1:28" s="7" customFormat="1" ht="47.25" outlineLevel="2">
      <c r="A10" s="6" t="s">
        <v>7</v>
      </c>
      <c r="B10" s="49" t="s">
        <v>6</v>
      </c>
      <c r="C10" s="49" t="s">
        <v>8</v>
      </c>
      <c r="D10" s="49" t="s">
        <v>2</v>
      </c>
      <c r="E10" s="49" t="s">
        <v>2</v>
      </c>
      <c r="F10" s="49"/>
      <c r="G10" s="50">
        <f t="shared" si="2"/>
        <v>6482967.8200000012</v>
      </c>
      <c r="H10" s="50">
        <f t="shared" si="2"/>
        <v>0</v>
      </c>
      <c r="I10" s="51">
        <f t="shared" si="2"/>
        <v>2038145.41</v>
      </c>
      <c r="J10" s="51">
        <f t="shared" si="3"/>
        <v>0</v>
      </c>
      <c r="K10" s="51">
        <f t="shared" si="3"/>
        <v>4444822.41</v>
      </c>
      <c r="L10" s="51">
        <f t="shared" si="3"/>
        <v>6480959.2000000002</v>
      </c>
      <c r="M10" s="51">
        <f t="shared" si="3"/>
        <v>0</v>
      </c>
      <c r="N10" s="51">
        <f t="shared" si="3"/>
        <v>2038145.28</v>
      </c>
      <c r="O10" s="52">
        <f t="shared" si="3"/>
        <v>0</v>
      </c>
      <c r="P10" s="52">
        <f t="shared" si="3"/>
        <v>4442813.92</v>
      </c>
      <c r="Q10" s="52">
        <f t="shared" si="3"/>
        <v>0</v>
      </c>
      <c r="R10" s="52">
        <f t="shared" si="3"/>
        <v>0</v>
      </c>
      <c r="S10" s="52">
        <f t="shared" si="3"/>
        <v>933973</v>
      </c>
      <c r="T10" s="52">
        <f t="shared" si="3"/>
        <v>933075.49</v>
      </c>
      <c r="U10" s="52">
        <f t="shared" si="3"/>
        <v>1063933.31</v>
      </c>
      <c r="V10" s="52">
        <f t="shared" si="3"/>
        <v>1063933.31</v>
      </c>
      <c r="W10" s="52">
        <f t="shared" si="3"/>
        <v>835171</v>
      </c>
      <c r="X10" s="52">
        <f t="shared" si="3"/>
        <v>835055.23</v>
      </c>
      <c r="Y10" s="52">
        <f t="shared" si="3"/>
        <v>821903.1</v>
      </c>
      <c r="Z10" s="52">
        <f t="shared" si="3"/>
        <v>821903.1</v>
      </c>
      <c r="AA10" s="52">
        <f t="shared" si="3"/>
        <v>789842</v>
      </c>
      <c r="AB10" s="52">
        <f t="shared" si="3"/>
        <v>788846.78999999992</v>
      </c>
    </row>
    <row r="11" spans="1:28" ht="110.25" outlineLevel="3">
      <c r="A11" s="2" t="s">
        <v>9</v>
      </c>
      <c r="B11" s="23" t="s">
        <v>6</v>
      </c>
      <c r="C11" s="23" t="s">
        <v>8</v>
      </c>
      <c r="D11" s="23" t="s">
        <v>10</v>
      </c>
      <c r="E11" s="23" t="s">
        <v>2</v>
      </c>
      <c r="F11" s="23"/>
      <c r="G11" s="24">
        <f>SUM(G12+G17)</f>
        <v>6482967.8200000012</v>
      </c>
      <c r="H11" s="24">
        <f>SUM(H12+H17)</f>
        <v>0</v>
      </c>
      <c r="I11" s="36">
        <f>SUM(I12+I17)</f>
        <v>2038145.41</v>
      </c>
      <c r="J11" s="36">
        <f t="shared" ref="J11:AB11" si="4">SUM(J12+J17)</f>
        <v>0</v>
      </c>
      <c r="K11" s="36">
        <f t="shared" si="4"/>
        <v>4444822.41</v>
      </c>
      <c r="L11" s="36">
        <f t="shared" si="4"/>
        <v>6480959.2000000002</v>
      </c>
      <c r="M11" s="36">
        <f t="shared" si="4"/>
        <v>0</v>
      </c>
      <c r="N11" s="36">
        <f t="shared" si="4"/>
        <v>2038145.28</v>
      </c>
      <c r="O11" s="28">
        <f t="shared" si="4"/>
        <v>0</v>
      </c>
      <c r="P11" s="28">
        <f t="shared" si="4"/>
        <v>4442813.92</v>
      </c>
      <c r="Q11" s="28">
        <f t="shared" si="4"/>
        <v>0</v>
      </c>
      <c r="R11" s="28">
        <f t="shared" si="4"/>
        <v>0</v>
      </c>
      <c r="S11" s="28">
        <f t="shared" si="4"/>
        <v>933973</v>
      </c>
      <c r="T11" s="28">
        <f t="shared" si="4"/>
        <v>933075.49</v>
      </c>
      <c r="U11" s="28">
        <f t="shared" si="4"/>
        <v>1063933.31</v>
      </c>
      <c r="V11" s="28">
        <f t="shared" si="4"/>
        <v>1063933.31</v>
      </c>
      <c r="W11" s="28">
        <f t="shared" si="4"/>
        <v>835171</v>
      </c>
      <c r="X11" s="28">
        <f t="shared" si="4"/>
        <v>835055.23</v>
      </c>
      <c r="Y11" s="28">
        <f t="shared" si="4"/>
        <v>821903.1</v>
      </c>
      <c r="Z11" s="28">
        <f t="shared" si="4"/>
        <v>821903.1</v>
      </c>
      <c r="AA11" s="28">
        <f t="shared" si="4"/>
        <v>789842</v>
      </c>
      <c r="AB11" s="28">
        <f t="shared" si="4"/>
        <v>788846.78999999992</v>
      </c>
    </row>
    <row r="12" spans="1:28" ht="47.25" outlineLevel="4">
      <c r="A12" s="2" t="s">
        <v>11</v>
      </c>
      <c r="B12" s="23" t="s">
        <v>6</v>
      </c>
      <c r="C12" s="23" t="s">
        <v>8</v>
      </c>
      <c r="D12" s="23" t="s">
        <v>12</v>
      </c>
      <c r="E12" s="23" t="s">
        <v>2</v>
      </c>
      <c r="F12" s="23"/>
      <c r="G12" s="24">
        <f>SUM(G13+G15)</f>
        <v>5003353.830000001</v>
      </c>
      <c r="H12" s="24">
        <f t="shared" ref="H12:AB12" si="5">SUM(H13+H15)</f>
        <v>0</v>
      </c>
      <c r="I12" s="24">
        <f t="shared" si="5"/>
        <v>1578033</v>
      </c>
      <c r="J12" s="24">
        <f t="shared" si="5"/>
        <v>0</v>
      </c>
      <c r="K12" s="24">
        <f t="shared" si="5"/>
        <v>3425320.83</v>
      </c>
      <c r="L12" s="24">
        <f t="shared" si="5"/>
        <v>5002166.82</v>
      </c>
      <c r="M12" s="24">
        <f t="shared" si="5"/>
        <v>0</v>
      </c>
      <c r="N12" s="24">
        <f t="shared" si="5"/>
        <v>1578033</v>
      </c>
      <c r="O12" s="24">
        <f t="shared" si="5"/>
        <v>0</v>
      </c>
      <c r="P12" s="24">
        <f t="shared" si="5"/>
        <v>3424133.82</v>
      </c>
      <c r="Q12" s="24">
        <f t="shared" si="5"/>
        <v>0</v>
      </c>
      <c r="R12" s="24">
        <f t="shared" si="5"/>
        <v>0</v>
      </c>
      <c r="S12" s="24">
        <f t="shared" si="5"/>
        <v>717337</v>
      </c>
      <c r="T12" s="24">
        <f t="shared" si="5"/>
        <v>716647.86</v>
      </c>
      <c r="U12" s="24">
        <f t="shared" si="5"/>
        <v>825352.83</v>
      </c>
      <c r="V12" s="24">
        <f t="shared" si="5"/>
        <v>825352.83</v>
      </c>
      <c r="W12" s="24">
        <f t="shared" si="5"/>
        <v>641452</v>
      </c>
      <c r="X12" s="24">
        <f t="shared" si="5"/>
        <v>641363.43000000005</v>
      </c>
      <c r="Y12" s="24">
        <f t="shared" si="5"/>
        <v>633166</v>
      </c>
      <c r="Z12" s="24">
        <f t="shared" si="5"/>
        <v>633166</v>
      </c>
      <c r="AA12" s="24">
        <f t="shared" si="5"/>
        <v>608013</v>
      </c>
      <c r="AB12" s="24">
        <f t="shared" si="5"/>
        <v>607603.69999999995</v>
      </c>
    </row>
    <row r="13" spans="1:28" outlineLevel="5">
      <c r="A13" s="2" t="s">
        <v>13</v>
      </c>
      <c r="B13" s="23" t="s">
        <v>6</v>
      </c>
      <c r="C13" s="23" t="s">
        <v>8</v>
      </c>
      <c r="D13" s="23" t="s">
        <v>12</v>
      </c>
      <c r="E13" s="23" t="s">
        <v>14</v>
      </c>
      <c r="F13" s="23"/>
      <c r="G13" s="24">
        <f>SUM(I13:K13)-H13</f>
        <v>4964066.8900000006</v>
      </c>
      <c r="H13" s="24"/>
      <c r="I13" s="36">
        <v>1578033</v>
      </c>
      <c r="J13" s="8">
        <f>SUM(Q13)</f>
        <v>0</v>
      </c>
      <c r="K13" s="9">
        <f>SUM(S13+U13+W13+Y13+AA13)</f>
        <v>3386033.89</v>
      </c>
      <c r="L13" s="37">
        <f>SUM(N13:P13)-M13</f>
        <v>4962879.88</v>
      </c>
      <c r="M13" s="38"/>
      <c r="N13" s="37">
        <v>1578033</v>
      </c>
      <c r="O13" s="8">
        <f>SUM(R13)</f>
        <v>0</v>
      </c>
      <c r="P13" s="9">
        <f>SUM(T13+V13+X13+Z13+AB13)</f>
        <v>3384846.88</v>
      </c>
      <c r="Q13" s="9"/>
      <c r="R13" s="9"/>
      <c r="S13" s="9">
        <v>717337</v>
      </c>
      <c r="T13" s="9">
        <v>716647.86</v>
      </c>
      <c r="U13" s="9">
        <v>793736.83</v>
      </c>
      <c r="V13" s="9">
        <v>793736.83</v>
      </c>
      <c r="W13" s="9">
        <v>641452</v>
      </c>
      <c r="X13" s="9">
        <v>641363.43000000005</v>
      </c>
      <c r="Y13" s="9">
        <v>628956.13</v>
      </c>
      <c r="Z13" s="9">
        <v>628956.13</v>
      </c>
      <c r="AA13" s="9">
        <v>604551.93000000005</v>
      </c>
      <c r="AB13" s="9">
        <v>604142.63</v>
      </c>
    </row>
    <row r="14" spans="1:28" s="271" customFormat="1" ht="21.75" customHeight="1" outlineLevel="5">
      <c r="A14" s="263" t="s">
        <v>1085</v>
      </c>
      <c r="B14" s="264"/>
      <c r="C14" s="264"/>
      <c r="D14" s="264"/>
      <c r="E14" s="264" t="s">
        <v>14</v>
      </c>
      <c r="F14" s="92"/>
      <c r="G14" s="265">
        <f>SUM(I14:K14)-H14</f>
        <v>4964067.8900000006</v>
      </c>
      <c r="H14" s="265"/>
      <c r="I14" s="266">
        <v>1578034</v>
      </c>
      <c r="J14" s="267">
        <f>SUM(Q14)</f>
        <v>0</v>
      </c>
      <c r="K14" s="268">
        <f>SUM(S14+U14+W14+Y14+AA14)</f>
        <v>3386033.89</v>
      </c>
      <c r="L14" s="269">
        <f>SUM(N14:P14)-M14</f>
        <v>4962880.88</v>
      </c>
      <c r="M14" s="270"/>
      <c r="N14" s="269">
        <v>1578034</v>
      </c>
      <c r="O14" s="267">
        <f>SUM(R14)</f>
        <v>0</v>
      </c>
      <c r="P14" s="268">
        <f>SUM(T14+V14+X14+Z14+AB14)</f>
        <v>3384846.88</v>
      </c>
      <c r="Q14" s="268"/>
      <c r="R14" s="268"/>
      <c r="S14" s="268">
        <v>717337</v>
      </c>
      <c r="T14" s="268">
        <v>716647.86</v>
      </c>
      <c r="U14" s="268">
        <v>793736.83</v>
      </c>
      <c r="V14" s="268">
        <v>793736.83</v>
      </c>
      <c r="W14" s="268">
        <v>641452</v>
      </c>
      <c r="X14" s="268">
        <v>641363.43000000005</v>
      </c>
      <c r="Y14" s="268">
        <v>628956.13</v>
      </c>
      <c r="Z14" s="268">
        <v>628956.13</v>
      </c>
      <c r="AA14" s="268">
        <v>604551.93000000005</v>
      </c>
      <c r="AB14" s="268">
        <v>604142.63</v>
      </c>
    </row>
    <row r="15" spans="1:28" ht="47.25" outlineLevel="5">
      <c r="A15" s="2" t="s">
        <v>625</v>
      </c>
      <c r="B15" s="23" t="s">
        <v>6</v>
      </c>
      <c r="C15" s="23" t="s">
        <v>8</v>
      </c>
      <c r="D15" s="23" t="s">
        <v>12</v>
      </c>
      <c r="E15" s="23">
        <v>266</v>
      </c>
      <c r="F15" s="23"/>
      <c r="G15" s="24">
        <f>SUM(I15:K15)-H15</f>
        <v>39286.94</v>
      </c>
      <c r="H15" s="24"/>
      <c r="I15" s="36"/>
      <c r="J15" s="8">
        <f>SUM(Q15)</f>
        <v>0</v>
      </c>
      <c r="K15" s="9">
        <f>SUM(S15+U15+W15+Y15+AA15)</f>
        <v>39286.94</v>
      </c>
      <c r="L15" s="37">
        <f>SUM(N15:P15)-M15</f>
        <v>39286.94</v>
      </c>
      <c r="M15" s="38"/>
      <c r="N15" s="37"/>
      <c r="O15" s="8">
        <f>SUM(R15)</f>
        <v>0</v>
      </c>
      <c r="P15" s="9">
        <f>SUM(T15+V15+X15+Z15+AB15)</f>
        <v>39286.94</v>
      </c>
      <c r="Q15" s="9"/>
      <c r="R15" s="9"/>
      <c r="S15" s="9"/>
      <c r="T15" s="9"/>
      <c r="U15" s="9">
        <v>31616</v>
      </c>
      <c r="V15" s="9">
        <v>31616</v>
      </c>
      <c r="W15" s="9"/>
      <c r="X15" s="9"/>
      <c r="Y15" s="9">
        <v>4209.87</v>
      </c>
      <c r="Z15" s="9">
        <v>4209.87</v>
      </c>
      <c r="AA15" s="9">
        <v>3461.07</v>
      </c>
      <c r="AB15" s="9">
        <v>3461.07</v>
      </c>
    </row>
    <row r="16" spans="1:28" s="271" customFormat="1" ht="24" customHeight="1" outlineLevel="5">
      <c r="A16" s="263" t="s">
        <v>1085</v>
      </c>
      <c r="B16" s="264"/>
      <c r="C16" s="264"/>
      <c r="D16" s="264"/>
      <c r="E16" s="264" t="s">
        <v>24</v>
      </c>
      <c r="F16" s="92"/>
      <c r="G16" s="265">
        <f>SUM(I16:K16)-H16</f>
        <v>39286.94</v>
      </c>
      <c r="H16" s="265"/>
      <c r="I16" s="266"/>
      <c r="J16" s="267">
        <f>SUM(Q16)</f>
        <v>0</v>
      </c>
      <c r="K16" s="268">
        <f>SUM(S16+U16+W16+Y16+AA16)</f>
        <v>39286.94</v>
      </c>
      <c r="L16" s="269">
        <f>SUM(N16:P16)-M16</f>
        <v>39286.94</v>
      </c>
      <c r="M16" s="270"/>
      <c r="N16" s="269"/>
      <c r="O16" s="267">
        <f>SUM(R16)</f>
        <v>0</v>
      </c>
      <c r="P16" s="268">
        <f>SUM(T16+V16+X16+Z16+AB16)</f>
        <v>39286.94</v>
      </c>
      <c r="Q16" s="268"/>
      <c r="R16" s="268"/>
      <c r="S16" s="268"/>
      <c r="T16" s="268"/>
      <c r="U16" s="268">
        <v>31616</v>
      </c>
      <c r="V16" s="268">
        <v>31616</v>
      </c>
      <c r="W16" s="268"/>
      <c r="X16" s="268"/>
      <c r="Y16" s="268">
        <v>4209.87</v>
      </c>
      <c r="Z16" s="268">
        <v>4209.87</v>
      </c>
      <c r="AA16" s="268">
        <v>3461.07</v>
      </c>
      <c r="AB16" s="268">
        <v>3461.07</v>
      </c>
    </row>
    <row r="17" spans="1:28" ht="94.5" outlineLevel="4">
      <c r="A17" s="2" t="s">
        <v>15</v>
      </c>
      <c r="B17" s="23" t="s">
        <v>6</v>
      </c>
      <c r="C17" s="23" t="s">
        <v>8</v>
      </c>
      <c r="D17" s="23" t="s">
        <v>16</v>
      </c>
      <c r="E17" s="23" t="s">
        <v>2</v>
      </c>
      <c r="F17" s="23"/>
      <c r="G17" s="24">
        <f>SUM(G18)</f>
        <v>1479613.99</v>
      </c>
      <c r="H17" s="24">
        <f>SUM(H18)</f>
        <v>0</v>
      </c>
      <c r="I17" s="36">
        <f>SUM(I18)</f>
        <v>460112.41</v>
      </c>
      <c r="J17" s="36">
        <f t="shared" ref="J17:AB17" si="6">SUM(J18)</f>
        <v>0</v>
      </c>
      <c r="K17" s="36">
        <f t="shared" si="6"/>
        <v>1019501.58</v>
      </c>
      <c r="L17" s="36">
        <f t="shared" si="6"/>
        <v>1478792.38</v>
      </c>
      <c r="M17" s="36">
        <f t="shared" si="6"/>
        <v>0</v>
      </c>
      <c r="N17" s="36">
        <f t="shared" si="6"/>
        <v>460112.28</v>
      </c>
      <c r="O17" s="28">
        <f t="shared" si="6"/>
        <v>0</v>
      </c>
      <c r="P17" s="28">
        <f t="shared" si="6"/>
        <v>1018680.0999999999</v>
      </c>
      <c r="Q17" s="28">
        <f t="shared" si="6"/>
        <v>0</v>
      </c>
      <c r="R17" s="28">
        <f t="shared" si="6"/>
        <v>0</v>
      </c>
      <c r="S17" s="28">
        <f t="shared" si="6"/>
        <v>216636</v>
      </c>
      <c r="T17" s="28">
        <f t="shared" si="6"/>
        <v>216427.63</v>
      </c>
      <c r="U17" s="28">
        <f t="shared" si="6"/>
        <v>238580.48000000001</v>
      </c>
      <c r="V17" s="28">
        <f t="shared" si="6"/>
        <v>238580.48000000001</v>
      </c>
      <c r="W17" s="28">
        <f t="shared" si="6"/>
        <v>193719</v>
      </c>
      <c r="X17" s="28">
        <f t="shared" si="6"/>
        <v>193691.8</v>
      </c>
      <c r="Y17" s="28">
        <f t="shared" si="6"/>
        <v>188737.1</v>
      </c>
      <c r="Z17" s="28">
        <f t="shared" si="6"/>
        <v>188737.1</v>
      </c>
      <c r="AA17" s="28">
        <f t="shared" si="6"/>
        <v>181829</v>
      </c>
      <c r="AB17" s="28">
        <f t="shared" si="6"/>
        <v>181243.09</v>
      </c>
    </row>
    <row r="18" spans="1:28" ht="31.5" outlineLevel="5">
      <c r="A18" s="2" t="s">
        <v>17</v>
      </c>
      <c r="B18" s="23" t="s">
        <v>6</v>
      </c>
      <c r="C18" s="23" t="s">
        <v>8</v>
      </c>
      <c r="D18" s="23" t="s">
        <v>16</v>
      </c>
      <c r="E18" s="23" t="s">
        <v>18</v>
      </c>
      <c r="F18" s="23"/>
      <c r="G18" s="24">
        <f>SUM(I18:K18)-H18</f>
        <v>1479613.99</v>
      </c>
      <c r="H18" s="24"/>
      <c r="I18" s="36">
        <v>460112.41</v>
      </c>
      <c r="J18" s="8">
        <f>SUM(Q18)</f>
        <v>0</v>
      </c>
      <c r="K18" s="9">
        <f>SUM(S18+U18+W18+Y18+AA18)</f>
        <v>1019501.58</v>
      </c>
      <c r="L18" s="37">
        <f>SUM(N18:P18)-M18</f>
        <v>1478792.38</v>
      </c>
      <c r="M18" s="38"/>
      <c r="N18" s="37">
        <v>460112.28</v>
      </c>
      <c r="O18" s="8">
        <f>SUM(R18)</f>
        <v>0</v>
      </c>
      <c r="P18" s="9">
        <f>SUM(T18+V18+X18+Z18+AB18)</f>
        <v>1018680.0999999999</v>
      </c>
      <c r="Q18" s="9"/>
      <c r="R18" s="9"/>
      <c r="S18" s="9">
        <v>216636</v>
      </c>
      <c r="T18" s="9">
        <v>216427.63</v>
      </c>
      <c r="U18" s="9">
        <v>238580.48000000001</v>
      </c>
      <c r="V18" s="9">
        <v>238580.48000000001</v>
      </c>
      <c r="W18" s="9">
        <v>193719</v>
      </c>
      <c r="X18" s="9">
        <v>193691.8</v>
      </c>
      <c r="Y18" s="9">
        <v>188737.1</v>
      </c>
      <c r="Z18" s="9">
        <v>188737.1</v>
      </c>
      <c r="AA18" s="9">
        <v>181829</v>
      </c>
      <c r="AB18" s="9">
        <v>181243.09</v>
      </c>
    </row>
    <row r="19" spans="1:28" s="271" customFormat="1" ht="21" customHeight="1" outlineLevel="5">
      <c r="A19" s="263" t="s">
        <v>1085</v>
      </c>
      <c r="B19" s="264"/>
      <c r="C19" s="264"/>
      <c r="D19" s="264"/>
      <c r="E19" s="264" t="s">
        <v>18</v>
      </c>
      <c r="F19" s="92"/>
      <c r="G19" s="265">
        <f>SUM(I19:K19)-H19</f>
        <v>1479614.99</v>
      </c>
      <c r="H19" s="265"/>
      <c r="I19" s="266">
        <v>460113.41</v>
      </c>
      <c r="J19" s="267">
        <f>SUM(Q19)</f>
        <v>0</v>
      </c>
      <c r="K19" s="268">
        <f>SUM(S19+U19+W19+Y19+AA19)</f>
        <v>1019501.58</v>
      </c>
      <c r="L19" s="269">
        <f>SUM(N19:P19)-M19</f>
        <v>1478793.38</v>
      </c>
      <c r="M19" s="270"/>
      <c r="N19" s="269">
        <v>460113.28</v>
      </c>
      <c r="O19" s="267">
        <f>SUM(R19)</f>
        <v>0</v>
      </c>
      <c r="P19" s="268">
        <f>SUM(T19+V19+X19+Z19+AB19)</f>
        <v>1018680.0999999999</v>
      </c>
      <c r="Q19" s="268"/>
      <c r="R19" s="268"/>
      <c r="S19" s="268">
        <v>216636</v>
      </c>
      <c r="T19" s="268">
        <v>216427.63</v>
      </c>
      <c r="U19" s="268">
        <v>238580.48000000001</v>
      </c>
      <c r="V19" s="268">
        <v>238580.48000000001</v>
      </c>
      <c r="W19" s="268">
        <v>193719</v>
      </c>
      <c r="X19" s="268">
        <v>193691.8</v>
      </c>
      <c r="Y19" s="268">
        <v>188737.1</v>
      </c>
      <c r="Z19" s="268">
        <v>188737.1</v>
      </c>
      <c r="AA19" s="268">
        <v>181829</v>
      </c>
      <c r="AB19" s="268">
        <v>181243.09</v>
      </c>
    </row>
    <row r="20" spans="1:28" s="4" customFormat="1" ht="110.25" outlineLevel="1">
      <c r="A20" s="5" t="s">
        <v>19</v>
      </c>
      <c r="B20" s="45" t="s">
        <v>20</v>
      </c>
      <c r="C20" s="45" t="s">
        <v>4</v>
      </c>
      <c r="D20" s="45" t="s">
        <v>2</v>
      </c>
      <c r="E20" s="45" t="s">
        <v>2</v>
      </c>
      <c r="F20" s="45"/>
      <c r="G20" s="46">
        <f>SUM(G21+G35+G69)</f>
        <v>42608463.350000009</v>
      </c>
      <c r="H20" s="46">
        <f t="shared" ref="H20:AB20" si="7">SUM(H21+H35+H69)</f>
        <v>0</v>
      </c>
      <c r="I20" s="46">
        <f t="shared" si="7"/>
        <v>33262688.359999999</v>
      </c>
      <c r="J20" s="46">
        <f t="shared" si="7"/>
        <v>0</v>
      </c>
      <c r="K20" s="46">
        <f t="shared" si="7"/>
        <v>9345774.9899999984</v>
      </c>
      <c r="L20" s="46">
        <f t="shared" si="7"/>
        <v>42303536.310000002</v>
      </c>
      <c r="M20" s="46">
        <f t="shared" si="7"/>
        <v>0</v>
      </c>
      <c r="N20" s="46">
        <f t="shared" si="7"/>
        <v>33210674.43</v>
      </c>
      <c r="O20" s="46">
        <f>SUM(O21+O35+O69)</f>
        <v>0</v>
      </c>
      <c r="P20" s="46">
        <f t="shared" si="7"/>
        <v>9092861.879999999</v>
      </c>
      <c r="Q20" s="46">
        <f t="shared" si="7"/>
        <v>0</v>
      </c>
      <c r="R20" s="46">
        <f t="shared" si="7"/>
        <v>0</v>
      </c>
      <c r="S20" s="46">
        <f t="shared" si="7"/>
        <v>1766085.49</v>
      </c>
      <c r="T20" s="46">
        <f t="shared" si="7"/>
        <v>1734474.53</v>
      </c>
      <c r="U20" s="46">
        <f t="shared" si="7"/>
        <v>1716188.6699999997</v>
      </c>
      <c r="V20" s="46">
        <f t="shared" si="7"/>
        <v>1623381.5899999999</v>
      </c>
      <c r="W20" s="46">
        <f t="shared" si="7"/>
        <v>2155928.9999999995</v>
      </c>
      <c r="X20" s="46">
        <f t="shared" si="7"/>
        <v>2092875.3499999999</v>
      </c>
      <c r="Y20" s="46">
        <f t="shared" si="7"/>
        <v>2272304.23</v>
      </c>
      <c r="Z20" s="46">
        <f t="shared" si="7"/>
        <v>2259258.12</v>
      </c>
      <c r="AA20" s="46">
        <f>SUM(AA21+AA35+AA69)</f>
        <v>1435267.5999999999</v>
      </c>
      <c r="AB20" s="46">
        <f t="shared" si="7"/>
        <v>1382872.29</v>
      </c>
    </row>
    <row r="21" spans="1:28" s="7" customFormat="1" ht="78.75" outlineLevel="2">
      <c r="A21" s="6" t="s">
        <v>21</v>
      </c>
      <c r="B21" s="49" t="s">
        <v>20</v>
      </c>
      <c r="C21" s="49" t="s">
        <v>22</v>
      </c>
      <c r="D21" s="49" t="s">
        <v>2</v>
      </c>
      <c r="E21" s="49" t="s">
        <v>2</v>
      </c>
      <c r="F21" s="49"/>
      <c r="G21" s="50">
        <f>SUM(G22+G31)</f>
        <v>658928.82000000007</v>
      </c>
      <c r="H21" s="50">
        <f>SUM(H22+H31)</f>
        <v>0</v>
      </c>
      <c r="I21" s="51">
        <f>SUM(I22+I31)</f>
        <v>658928.82000000007</v>
      </c>
      <c r="J21" s="51">
        <f t="shared" ref="J21:AB21" si="8">SUM(J22+J31)</f>
        <v>0</v>
      </c>
      <c r="K21" s="51">
        <f t="shared" si="8"/>
        <v>0</v>
      </c>
      <c r="L21" s="51">
        <f t="shared" si="8"/>
        <v>658928.82000000007</v>
      </c>
      <c r="M21" s="51">
        <f t="shared" si="8"/>
        <v>0</v>
      </c>
      <c r="N21" s="51">
        <f t="shared" si="8"/>
        <v>658928.82000000007</v>
      </c>
      <c r="O21" s="52">
        <f t="shared" si="8"/>
        <v>0</v>
      </c>
      <c r="P21" s="52">
        <f t="shared" si="8"/>
        <v>0</v>
      </c>
      <c r="Q21" s="52">
        <f t="shared" si="8"/>
        <v>0</v>
      </c>
      <c r="R21" s="52">
        <f t="shared" si="8"/>
        <v>0</v>
      </c>
      <c r="S21" s="52">
        <f t="shared" si="8"/>
        <v>0</v>
      </c>
      <c r="T21" s="52">
        <f t="shared" si="8"/>
        <v>0</v>
      </c>
      <c r="U21" s="52">
        <f t="shared" si="8"/>
        <v>0</v>
      </c>
      <c r="V21" s="52">
        <f t="shared" si="8"/>
        <v>0</v>
      </c>
      <c r="W21" s="52">
        <f t="shared" si="8"/>
        <v>0</v>
      </c>
      <c r="X21" s="52">
        <f t="shared" si="8"/>
        <v>0</v>
      </c>
      <c r="Y21" s="52">
        <f t="shared" si="8"/>
        <v>0</v>
      </c>
      <c r="Z21" s="52">
        <f t="shared" si="8"/>
        <v>0</v>
      </c>
      <c r="AA21" s="52">
        <f t="shared" si="8"/>
        <v>0</v>
      </c>
      <c r="AB21" s="52">
        <f t="shared" si="8"/>
        <v>0</v>
      </c>
    </row>
    <row r="22" spans="1:28" ht="110.25" outlineLevel="3">
      <c r="A22" s="2" t="s">
        <v>9</v>
      </c>
      <c r="B22" s="23" t="s">
        <v>20</v>
      </c>
      <c r="C22" s="23" t="s">
        <v>22</v>
      </c>
      <c r="D22" s="23" t="s">
        <v>10</v>
      </c>
      <c r="E22" s="23" t="s">
        <v>2</v>
      </c>
      <c r="F22" s="23"/>
      <c r="G22" s="24">
        <f>SUM(G23+G28)</f>
        <v>602928.82000000007</v>
      </c>
      <c r="H22" s="24">
        <f>SUM(H23+H28)</f>
        <v>0</v>
      </c>
      <c r="I22" s="36">
        <f>SUM(I23+I28)</f>
        <v>602928.82000000007</v>
      </c>
      <c r="J22" s="36">
        <f t="shared" ref="J22:AB22" si="9">SUM(J23+J28)</f>
        <v>0</v>
      </c>
      <c r="K22" s="36">
        <f t="shared" si="9"/>
        <v>0</v>
      </c>
      <c r="L22" s="36">
        <f t="shared" si="9"/>
        <v>602928.82000000007</v>
      </c>
      <c r="M22" s="36">
        <f t="shared" si="9"/>
        <v>0</v>
      </c>
      <c r="N22" s="36">
        <f t="shared" si="9"/>
        <v>602928.82000000007</v>
      </c>
      <c r="O22" s="28">
        <f t="shared" si="9"/>
        <v>0</v>
      </c>
      <c r="P22" s="28">
        <f t="shared" si="9"/>
        <v>0</v>
      </c>
      <c r="Q22" s="28">
        <f t="shared" si="9"/>
        <v>0</v>
      </c>
      <c r="R22" s="28">
        <f t="shared" si="9"/>
        <v>0</v>
      </c>
      <c r="S22" s="28">
        <f t="shared" si="9"/>
        <v>0</v>
      </c>
      <c r="T22" s="28">
        <f t="shared" si="9"/>
        <v>0</v>
      </c>
      <c r="U22" s="28">
        <f t="shared" si="9"/>
        <v>0</v>
      </c>
      <c r="V22" s="28">
        <f t="shared" si="9"/>
        <v>0</v>
      </c>
      <c r="W22" s="28">
        <f t="shared" si="9"/>
        <v>0</v>
      </c>
      <c r="X22" s="28">
        <f t="shared" si="9"/>
        <v>0</v>
      </c>
      <c r="Y22" s="28">
        <f t="shared" si="9"/>
        <v>0</v>
      </c>
      <c r="Z22" s="28">
        <f t="shared" si="9"/>
        <v>0</v>
      </c>
      <c r="AA22" s="28">
        <f t="shared" si="9"/>
        <v>0</v>
      </c>
      <c r="AB22" s="28">
        <f t="shared" si="9"/>
        <v>0</v>
      </c>
    </row>
    <row r="23" spans="1:28" ht="47.25" outlineLevel="4">
      <c r="A23" s="2" t="s">
        <v>11</v>
      </c>
      <c r="B23" s="23" t="s">
        <v>20</v>
      </c>
      <c r="C23" s="23" t="s">
        <v>22</v>
      </c>
      <c r="D23" s="23" t="s">
        <v>12</v>
      </c>
      <c r="E23" s="23" t="s">
        <v>2</v>
      </c>
      <c r="F23" s="23"/>
      <c r="G23" s="24">
        <f>SUM(G24+G26)</f>
        <v>465248.9</v>
      </c>
      <c r="H23" s="24">
        <f t="shared" ref="H23:AB23" si="10">SUM(H24+H26)</f>
        <v>0</v>
      </c>
      <c r="I23" s="24">
        <f t="shared" si="10"/>
        <v>465248.9</v>
      </c>
      <c r="J23" s="24">
        <f t="shared" si="10"/>
        <v>0</v>
      </c>
      <c r="K23" s="24">
        <f t="shared" si="10"/>
        <v>0</v>
      </c>
      <c r="L23" s="24">
        <f t="shared" si="10"/>
        <v>465248.9</v>
      </c>
      <c r="M23" s="24">
        <f t="shared" si="10"/>
        <v>0</v>
      </c>
      <c r="N23" s="24">
        <f t="shared" si="10"/>
        <v>465248.9</v>
      </c>
      <c r="O23" s="24">
        <f t="shared" si="10"/>
        <v>0</v>
      </c>
      <c r="P23" s="24">
        <f t="shared" si="10"/>
        <v>0</v>
      </c>
      <c r="Q23" s="24">
        <f t="shared" si="10"/>
        <v>0</v>
      </c>
      <c r="R23" s="24">
        <f t="shared" si="10"/>
        <v>0</v>
      </c>
      <c r="S23" s="24">
        <f t="shared" si="10"/>
        <v>0</v>
      </c>
      <c r="T23" s="24">
        <f t="shared" si="10"/>
        <v>0</v>
      </c>
      <c r="U23" s="24">
        <f t="shared" si="10"/>
        <v>0</v>
      </c>
      <c r="V23" s="24">
        <f t="shared" si="10"/>
        <v>0</v>
      </c>
      <c r="W23" s="24">
        <f t="shared" si="10"/>
        <v>0</v>
      </c>
      <c r="X23" s="24">
        <f t="shared" si="10"/>
        <v>0</v>
      </c>
      <c r="Y23" s="24">
        <f t="shared" si="10"/>
        <v>0</v>
      </c>
      <c r="Z23" s="24">
        <f t="shared" si="10"/>
        <v>0</v>
      </c>
      <c r="AA23" s="24">
        <f t="shared" si="10"/>
        <v>0</v>
      </c>
      <c r="AB23" s="24">
        <f t="shared" si="10"/>
        <v>0</v>
      </c>
    </row>
    <row r="24" spans="1:28" outlineLevel="5">
      <c r="A24" s="2" t="s">
        <v>13</v>
      </c>
      <c r="B24" s="23" t="s">
        <v>20</v>
      </c>
      <c r="C24" s="23" t="s">
        <v>22</v>
      </c>
      <c r="D24" s="23" t="s">
        <v>12</v>
      </c>
      <c r="E24" s="23" t="s">
        <v>14</v>
      </c>
      <c r="F24" s="23"/>
      <c r="G24" s="24">
        <f>SUM(I24:K24)-H24</f>
        <v>459893.78</v>
      </c>
      <c r="H24" s="24"/>
      <c r="I24" s="36">
        <v>459893.78</v>
      </c>
      <c r="J24" s="8">
        <f>SUM(Q24)</f>
        <v>0</v>
      </c>
      <c r="K24" s="9">
        <f>SUM(S24+U24+W24+Y24+AA24)</f>
        <v>0</v>
      </c>
      <c r="L24" s="37">
        <v>459893.78</v>
      </c>
      <c r="M24" s="38"/>
      <c r="N24" s="37">
        <v>459893.78</v>
      </c>
      <c r="O24" s="8">
        <f>SUM(R24)</f>
        <v>0</v>
      </c>
      <c r="P24" s="9">
        <f>SUM(T24+V24+X24+Z24+AB24)</f>
        <v>0</v>
      </c>
      <c r="Q24" s="9"/>
      <c r="R24" s="9"/>
      <c r="S24" s="9"/>
      <c r="T24" s="9"/>
      <c r="U24" s="53"/>
      <c r="V24" s="53"/>
      <c r="W24" s="38"/>
      <c r="X24" s="38"/>
      <c r="Y24" s="9"/>
      <c r="Z24" s="9"/>
      <c r="AA24" s="9"/>
      <c r="AB24" s="9"/>
    </row>
    <row r="25" spans="1:28" s="271" customFormat="1" ht="19.5" customHeight="1" outlineLevel="5">
      <c r="A25" s="263" t="s">
        <v>1085</v>
      </c>
      <c r="B25" s="264"/>
      <c r="C25" s="264"/>
      <c r="D25" s="264"/>
      <c r="E25" s="264" t="s">
        <v>14</v>
      </c>
      <c r="F25" s="92"/>
      <c r="G25" s="265">
        <f>SUM(I25:K25)-H25</f>
        <v>459894.78</v>
      </c>
      <c r="H25" s="265"/>
      <c r="I25" s="266">
        <v>459894.78</v>
      </c>
      <c r="J25" s="267">
        <f>SUM(Q25)</f>
        <v>0</v>
      </c>
      <c r="K25" s="9">
        <f t="shared" ref="K25:K27" si="11">SUM(S25+U25+W25+Y25+AA25)</f>
        <v>0</v>
      </c>
      <c r="L25" s="269">
        <v>459893.78</v>
      </c>
      <c r="M25" s="270"/>
      <c r="N25" s="269">
        <v>459893.78</v>
      </c>
      <c r="O25" s="267">
        <f>SUM(R25)</f>
        <v>0</v>
      </c>
      <c r="P25" s="9">
        <f t="shared" ref="P25:P26" si="12">SUM(T25+V25+X25+Z25+AB25)</f>
        <v>0</v>
      </c>
      <c r="Q25" s="268"/>
      <c r="R25" s="268"/>
      <c r="S25" s="268"/>
      <c r="T25" s="268"/>
      <c r="U25" s="272"/>
      <c r="V25" s="272"/>
      <c r="W25" s="270"/>
      <c r="X25" s="270"/>
      <c r="Y25" s="268"/>
      <c r="Z25" s="268"/>
      <c r="AA25" s="268"/>
      <c r="AB25" s="268"/>
    </row>
    <row r="26" spans="1:28" ht="47.25" outlineLevel="5">
      <c r="A26" s="2" t="s">
        <v>23</v>
      </c>
      <c r="B26" s="23" t="s">
        <v>20</v>
      </c>
      <c r="C26" s="23" t="s">
        <v>22</v>
      </c>
      <c r="D26" s="23" t="s">
        <v>12</v>
      </c>
      <c r="E26" s="23" t="s">
        <v>24</v>
      </c>
      <c r="F26" s="23"/>
      <c r="G26" s="24">
        <f>SUM(I26:K26)-H26</f>
        <v>5355.12</v>
      </c>
      <c r="H26" s="24"/>
      <c r="I26" s="36">
        <v>5355.12</v>
      </c>
      <c r="J26" s="8">
        <f>SUM(Q26)</f>
        <v>0</v>
      </c>
      <c r="K26" s="9">
        <f t="shared" si="11"/>
        <v>0</v>
      </c>
      <c r="L26" s="37">
        <v>5355.12</v>
      </c>
      <c r="M26" s="38"/>
      <c r="N26" s="37">
        <v>5355.12</v>
      </c>
      <c r="O26" s="8">
        <f>SUM(R26)</f>
        <v>0</v>
      </c>
      <c r="P26" s="9">
        <f t="shared" si="12"/>
        <v>0</v>
      </c>
      <c r="Q26" s="9"/>
      <c r="R26" s="9"/>
      <c r="S26" s="9"/>
      <c r="T26" s="9"/>
      <c r="U26" s="9"/>
      <c r="V26" s="9"/>
      <c r="W26" s="38"/>
      <c r="X26" s="38"/>
      <c r="Y26" s="9"/>
      <c r="Z26" s="9"/>
      <c r="AA26" s="9"/>
      <c r="AB26" s="9"/>
    </row>
    <row r="27" spans="1:28" s="271" customFormat="1" ht="24.75" customHeight="1" outlineLevel="5">
      <c r="A27" s="263" t="s">
        <v>1085</v>
      </c>
      <c r="B27" s="264"/>
      <c r="C27" s="264"/>
      <c r="D27" s="264"/>
      <c r="E27" s="264" t="s">
        <v>24</v>
      </c>
      <c r="F27" s="92"/>
      <c r="G27" s="265">
        <f>SUM(I27:K27)-H27</f>
        <v>5356.12</v>
      </c>
      <c r="H27" s="265"/>
      <c r="I27" s="266">
        <v>5356.12</v>
      </c>
      <c r="J27" s="267">
        <f>SUM(Q27)</f>
        <v>0</v>
      </c>
      <c r="K27" s="9">
        <f t="shared" si="11"/>
        <v>0</v>
      </c>
      <c r="L27" s="269">
        <v>5355.12</v>
      </c>
      <c r="M27" s="270"/>
      <c r="N27" s="269">
        <v>5355.12</v>
      </c>
      <c r="O27" s="267">
        <f>SUM(R27)</f>
        <v>0</v>
      </c>
      <c r="P27" s="268">
        <f>SUM(T27+V27+X44+Z27+AB27)</f>
        <v>0</v>
      </c>
      <c r="Q27" s="268"/>
      <c r="R27" s="268"/>
      <c r="S27" s="268"/>
      <c r="T27" s="268"/>
      <c r="U27" s="268"/>
      <c r="V27" s="268"/>
      <c r="W27" s="270"/>
      <c r="X27" s="270"/>
      <c r="Y27" s="268"/>
      <c r="Z27" s="268"/>
      <c r="AA27" s="268"/>
      <c r="AB27" s="268"/>
    </row>
    <row r="28" spans="1:28" ht="94.5" outlineLevel="4">
      <c r="A28" s="2" t="s">
        <v>15</v>
      </c>
      <c r="B28" s="23" t="s">
        <v>20</v>
      </c>
      <c r="C28" s="23" t="s">
        <v>22</v>
      </c>
      <c r="D28" s="23" t="s">
        <v>16</v>
      </c>
      <c r="E28" s="23" t="s">
        <v>2</v>
      </c>
      <c r="F28" s="23"/>
      <c r="G28" s="24">
        <f>SUM(G29)</f>
        <v>137679.92000000001</v>
      </c>
      <c r="H28" s="24">
        <f>SUM(H29)</f>
        <v>0</v>
      </c>
      <c r="I28" s="36">
        <f>SUM(I29)</f>
        <v>137679.92000000001</v>
      </c>
      <c r="J28" s="36">
        <f t="shared" ref="J28:AB28" si="13">SUM(J29)</f>
        <v>0</v>
      </c>
      <c r="K28" s="36">
        <f t="shared" si="13"/>
        <v>0</v>
      </c>
      <c r="L28" s="36">
        <f t="shared" si="13"/>
        <v>137679.92000000001</v>
      </c>
      <c r="M28" s="36">
        <f t="shared" si="13"/>
        <v>0</v>
      </c>
      <c r="N28" s="36">
        <f t="shared" si="13"/>
        <v>137679.92000000001</v>
      </c>
      <c r="O28" s="28">
        <f t="shared" si="13"/>
        <v>0</v>
      </c>
      <c r="P28" s="28">
        <f t="shared" si="13"/>
        <v>0</v>
      </c>
      <c r="Q28" s="28">
        <f t="shared" si="13"/>
        <v>0</v>
      </c>
      <c r="R28" s="28">
        <f t="shared" si="13"/>
        <v>0</v>
      </c>
      <c r="S28" s="28">
        <f t="shared" si="13"/>
        <v>0</v>
      </c>
      <c r="T28" s="28">
        <f t="shared" si="13"/>
        <v>0</v>
      </c>
      <c r="U28" s="28">
        <f t="shared" si="13"/>
        <v>0</v>
      </c>
      <c r="V28" s="28">
        <f t="shared" si="13"/>
        <v>0</v>
      </c>
      <c r="W28" s="28">
        <f t="shared" si="13"/>
        <v>0</v>
      </c>
      <c r="X28" s="28">
        <f t="shared" si="13"/>
        <v>0</v>
      </c>
      <c r="Y28" s="28">
        <f t="shared" si="13"/>
        <v>0</v>
      </c>
      <c r="Z28" s="28">
        <f t="shared" si="13"/>
        <v>0</v>
      </c>
      <c r="AA28" s="28">
        <f t="shared" si="13"/>
        <v>0</v>
      </c>
      <c r="AB28" s="28">
        <f t="shared" si="13"/>
        <v>0</v>
      </c>
    </row>
    <row r="29" spans="1:28" ht="31.5" outlineLevel="5">
      <c r="A29" s="2" t="s">
        <v>17</v>
      </c>
      <c r="B29" s="23" t="s">
        <v>20</v>
      </c>
      <c r="C29" s="23" t="s">
        <v>22</v>
      </c>
      <c r="D29" s="23" t="s">
        <v>16</v>
      </c>
      <c r="E29" s="23" t="s">
        <v>18</v>
      </c>
      <c r="F29" s="23"/>
      <c r="G29" s="24">
        <f>SUM(I29:K29)-H29</f>
        <v>137679.92000000001</v>
      </c>
      <c r="H29" s="24"/>
      <c r="I29" s="36">
        <v>137679.92000000001</v>
      </c>
      <c r="J29" s="8">
        <f>SUM(Q29)</f>
        <v>0</v>
      </c>
      <c r="K29" s="9">
        <f>SUM(S29+U29+W29+Y29+AA29)</f>
        <v>0</v>
      </c>
      <c r="L29" s="37">
        <f>SUM(N29:P29)-M29</f>
        <v>137679.92000000001</v>
      </c>
      <c r="M29" s="38"/>
      <c r="N29" s="37">
        <v>137679.92000000001</v>
      </c>
      <c r="O29" s="8">
        <f>SUM(R29)</f>
        <v>0</v>
      </c>
      <c r="P29" s="9">
        <f>SUM(T29+V29+X29+Z29+AB29)</f>
        <v>0</v>
      </c>
      <c r="Q29" s="9"/>
      <c r="R29" s="9"/>
      <c r="S29" s="9"/>
      <c r="T29" s="9"/>
      <c r="U29" s="9"/>
      <c r="V29" s="9"/>
      <c r="W29" s="9"/>
      <c r="X29" s="9"/>
      <c r="Y29" s="9"/>
      <c r="Z29" s="9"/>
      <c r="AA29" s="9"/>
      <c r="AB29" s="9"/>
    </row>
    <row r="30" spans="1:28" s="271" customFormat="1" ht="21.75" customHeight="1" outlineLevel="5">
      <c r="A30" s="263" t="s">
        <v>1085</v>
      </c>
      <c r="B30" s="264"/>
      <c r="C30" s="264"/>
      <c r="D30" s="264"/>
      <c r="E30" s="264" t="s">
        <v>18</v>
      </c>
      <c r="F30" s="92"/>
      <c r="G30" s="265">
        <f>SUM(I30:K30)-H30</f>
        <v>137680.92000000001</v>
      </c>
      <c r="H30" s="265"/>
      <c r="I30" s="266">
        <v>137680.92000000001</v>
      </c>
      <c r="J30" s="267">
        <f>SUM(Q30)</f>
        <v>0</v>
      </c>
      <c r="K30" s="268">
        <f>SUM(S30+U30+W30+Y30+AA30)</f>
        <v>0</v>
      </c>
      <c r="L30" s="269">
        <f>SUM(N30:P30)-M30</f>
        <v>137680.92000000001</v>
      </c>
      <c r="M30" s="270"/>
      <c r="N30" s="269">
        <v>137680.92000000001</v>
      </c>
      <c r="O30" s="267">
        <f>SUM(R30)</f>
        <v>0</v>
      </c>
      <c r="P30" s="268">
        <f>SUM(T30+V30+X30+Z30+AB30)</f>
        <v>0</v>
      </c>
      <c r="Q30" s="268"/>
      <c r="R30" s="268"/>
      <c r="S30" s="268"/>
      <c r="T30" s="268"/>
      <c r="U30" s="268"/>
      <c r="V30" s="268"/>
      <c r="W30" s="268"/>
      <c r="X30" s="268"/>
      <c r="Y30" s="268"/>
      <c r="Z30" s="268"/>
      <c r="AA30" s="268"/>
      <c r="AB30" s="268"/>
    </row>
    <row r="31" spans="1:28" ht="47.25" outlineLevel="3">
      <c r="A31" s="2" t="s">
        <v>25</v>
      </c>
      <c r="B31" s="23" t="s">
        <v>20</v>
      </c>
      <c r="C31" s="23" t="s">
        <v>22</v>
      </c>
      <c r="D31" s="23" t="s">
        <v>26</v>
      </c>
      <c r="E31" s="23" t="s">
        <v>2</v>
      </c>
      <c r="F31" s="23"/>
      <c r="G31" s="24">
        <f>SUM(G32)</f>
        <v>56000</v>
      </c>
      <c r="H31" s="24">
        <f>SUM(H32)</f>
        <v>0</v>
      </c>
      <c r="I31" s="36">
        <f>SUM(I32)</f>
        <v>56000</v>
      </c>
      <c r="J31" s="36">
        <f t="shared" ref="J31:AB31" si="14">SUM(J32)</f>
        <v>0</v>
      </c>
      <c r="K31" s="36">
        <f t="shared" si="14"/>
        <v>0</v>
      </c>
      <c r="L31" s="36">
        <f t="shared" si="14"/>
        <v>56000</v>
      </c>
      <c r="M31" s="36">
        <f t="shared" si="14"/>
        <v>0</v>
      </c>
      <c r="N31" s="36">
        <f t="shared" si="14"/>
        <v>56000</v>
      </c>
      <c r="O31" s="28">
        <f t="shared" si="14"/>
        <v>0</v>
      </c>
      <c r="P31" s="28">
        <f t="shared" si="14"/>
        <v>0</v>
      </c>
      <c r="Q31" s="28">
        <f t="shared" si="14"/>
        <v>0</v>
      </c>
      <c r="R31" s="28">
        <f t="shared" si="14"/>
        <v>0</v>
      </c>
      <c r="S31" s="28">
        <f t="shared" si="14"/>
        <v>0</v>
      </c>
      <c r="T31" s="28">
        <f t="shared" si="14"/>
        <v>0</v>
      </c>
      <c r="U31" s="28">
        <f t="shared" si="14"/>
        <v>0</v>
      </c>
      <c r="V31" s="28">
        <f t="shared" si="14"/>
        <v>0</v>
      </c>
      <c r="W31" s="28">
        <f t="shared" si="14"/>
        <v>0</v>
      </c>
      <c r="X31" s="28">
        <f t="shared" si="14"/>
        <v>0</v>
      </c>
      <c r="Y31" s="28">
        <f t="shared" si="14"/>
        <v>0</v>
      </c>
      <c r="Z31" s="28">
        <f t="shared" si="14"/>
        <v>0</v>
      </c>
      <c r="AA31" s="28">
        <f t="shared" si="14"/>
        <v>0</v>
      </c>
      <c r="AB31" s="28">
        <f t="shared" si="14"/>
        <v>0</v>
      </c>
    </row>
    <row r="32" spans="1:28" ht="31.5" outlineLevel="4">
      <c r="A32" s="2" t="s">
        <v>27</v>
      </c>
      <c r="B32" s="23" t="s">
        <v>20</v>
      </c>
      <c r="C32" s="23" t="s">
        <v>22</v>
      </c>
      <c r="D32" s="23" t="s">
        <v>28</v>
      </c>
      <c r="E32" s="23" t="s">
        <v>2</v>
      </c>
      <c r="F32" s="23"/>
      <c r="G32" s="24">
        <f>SUM(G33:G34)</f>
        <v>56000</v>
      </c>
      <c r="H32" s="24">
        <f>SUM(H33:H34)</f>
        <v>0</v>
      </c>
      <c r="I32" s="36">
        <f>SUM(I33:I34)</f>
        <v>56000</v>
      </c>
      <c r="J32" s="36">
        <f t="shared" ref="J32:AB32" si="15">SUM(J33:J34)</f>
        <v>0</v>
      </c>
      <c r="K32" s="36">
        <f t="shared" si="15"/>
        <v>0</v>
      </c>
      <c r="L32" s="36">
        <f t="shared" si="15"/>
        <v>56000</v>
      </c>
      <c r="M32" s="36">
        <f t="shared" si="15"/>
        <v>0</v>
      </c>
      <c r="N32" s="36">
        <f t="shared" si="15"/>
        <v>56000</v>
      </c>
      <c r="O32" s="28">
        <f t="shared" si="15"/>
        <v>0</v>
      </c>
      <c r="P32" s="28">
        <f t="shared" si="15"/>
        <v>0</v>
      </c>
      <c r="Q32" s="28">
        <f t="shared" si="15"/>
        <v>0</v>
      </c>
      <c r="R32" s="28">
        <f t="shared" si="15"/>
        <v>0</v>
      </c>
      <c r="S32" s="28">
        <f t="shared" si="15"/>
        <v>0</v>
      </c>
      <c r="T32" s="28">
        <f t="shared" si="15"/>
        <v>0</v>
      </c>
      <c r="U32" s="28">
        <f t="shared" si="15"/>
        <v>0</v>
      </c>
      <c r="V32" s="28">
        <f t="shared" si="15"/>
        <v>0</v>
      </c>
      <c r="W32" s="28">
        <f t="shared" si="15"/>
        <v>0</v>
      </c>
      <c r="X32" s="28">
        <f t="shared" si="15"/>
        <v>0</v>
      </c>
      <c r="Y32" s="28">
        <f t="shared" si="15"/>
        <v>0</v>
      </c>
      <c r="Z32" s="28">
        <f t="shared" si="15"/>
        <v>0</v>
      </c>
      <c r="AA32" s="28">
        <f t="shared" si="15"/>
        <v>0</v>
      </c>
      <c r="AB32" s="28">
        <f t="shared" si="15"/>
        <v>0</v>
      </c>
    </row>
    <row r="33" spans="1:28" outlineLevel="5">
      <c r="A33" s="2" t="s">
        <v>29</v>
      </c>
      <c r="B33" s="23" t="s">
        <v>20</v>
      </c>
      <c r="C33" s="23" t="s">
        <v>22</v>
      </c>
      <c r="D33" s="23" t="s">
        <v>28</v>
      </c>
      <c r="E33" s="23" t="s">
        <v>30</v>
      </c>
      <c r="F33" s="23"/>
      <c r="G33" s="24">
        <f>SUM(I33:K33)-H33</f>
        <v>6000</v>
      </c>
      <c r="H33" s="24"/>
      <c r="I33" s="36">
        <v>6000</v>
      </c>
      <c r="J33" s="8">
        <f>SUM(Q33)</f>
        <v>0</v>
      </c>
      <c r="K33" s="9">
        <f>SUM(S33+U33+W33+Y33+AA33)</f>
        <v>0</v>
      </c>
      <c r="L33" s="37">
        <f>SUM(N33:P33)-M33</f>
        <v>6000</v>
      </c>
      <c r="M33" s="38"/>
      <c r="N33" s="37">
        <v>6000</v>
      </c>
      <c r="O33" s="8">
        <f>SUM(R33)</f>
        <v>0</v>
      </c>
      <c r="P33" s="9">
        <f>SUM(T33+V33+X33+Z33+AB33)</f>
        <v>0</v>
      </c>
      <c r="Q33" s="9"/>
      <c r="R33" s="9"/>
      <c r="S33" s="9"/>
      <c r="T33" s="9"/>
      <c r="U33" s="9"/>
      <c r="V33" s="9"/>
      <c r="W33" s="9"/>
      <c r="X33" s="9"/>
      <c r="Y33" s="9"/>
      <c r="Z33" s="9"/>
      <c r="AA33" s="9"/>
      <c r="AB33" s="9"/>
    </row>
    <row r="34" spans="1:28" ht="47.25" outlineLevel="5">
      <c r="A34" s="2" t="s">
        <v>31</v>
      </c>
      <c r="B34" s="23" t="s">
        <v>20</v>
      </c>
      <c r="C34" s="23" t="s">
        <v>22</v>
      </c>
      <c r="D34" s="23" t="s">
        <v>28</v>
      </c>
      <c r="E34" s="23" t="s">
        <v>32</v>
      </c>
      <c r="F34" s="23"/>
      <c r="G34" s="24">
        <f>SUM(I34:K34)-H34</f>
        <v>50000</v>
      </c>
      <c r="H34" s="24"/>
      <c r="I34" s="36">
        <v>50000</v>
      </c>
      <c r="J34" s="8">
        <f>SUM(Q34)</f>
        <v>0</v>
      </c>
      <c r="K34" s="9">
        <f>SUM(S34+U34+W34+Y34+AA34)</f>
        <v>0</v>
      </c>
      <c r="L34" s="37">
        <f>SUM(N34:P34)-M34</f>
        <v>50000</v>
      </c>
      <c r="M34" s="38"/>
      <c r="N34" s="37">
        <v>50000</v>
      </c>
      <c r="O34" s="8">
        <f>SUM(R34)</f>
        <v>0</v>
      </c>
      <c r="P34" s="9">
        <f>SUM(T34+V34+X34+Z34+AB34)</f>
        <v>0</v>
      </c>
      <c r="Q34" s="9"/>
      <c r="R34" s="9"/>
      <c r="S34" s="9"/>
      <c r="T34" s="9"/>
      <c r="U34" s="9"/>
      <c r="V34" s="9"/>
      <c r="W34" s="9"/>
      <c r="X34" s="9"/>
      <c r="Y34" s="9"/>
      <c r="Z34" s="9"/>
      <c r="AA34" s="9"/>
      <c r="AB34" s="9"/>
    </row>
    <row r="35" spans="1:28" s="7" customFormat="1" ht="47.25" outlineLevel="2">
      <c r="A35" s="6" t="s">
        <v>33</v>
      </c>
      <c r="B35" s="49" t="s">
        <v>20</v>
      </c>
      <c r="C35" s="49" t="s">
        <v>34</v>
      </c>
      <c r="D35" s="49" t="s">
        <v>2</v>
      </c>
      <c r="E35" s="49" t="s">
        <v>2</v>
      </c>
      <c r="F35" s="49"/>
      <c r="G35" s="50">
        <f>SUM(G36+G50+G61)</f>
        <v>41797871.000000007</v>
      </c>
      <c r="H35" s="50">
        <f>SUM(H36+H50+H61)</f>
        <v>0</v>
      </c>
      <c r="I35" s="51">
        <f>SUM(I36+I50+I61)</f>
        <v>32603759.539999999</v>
      </c>
      <c r="J35" s="51">
        <f t="shared" ref="J35:AB35" si="16">SUM(J36+J50+J61)</f>
        <v>0</v>
      </c>
      <c r="K35" s="51">
        <f>SUM(K36+K50+K61)</f>
        <v>9194111.459999999</v>
      </c>
      <c r="L35" s="51">
        <f t="shared" si="16"/>
        <v>41492943.960000001</v>
      </c>
      <c r="M35" s="51">
        <f t="shared" si="16"/>
        <v>0</v>
      </c>
      <c r="N35" s="51">
        <f t="shared" si="16"/>
        <v>32551745.609999999</v>
      </c>
      <c r="O35" s="52">
        <f t="shared" si="16"/>
        <v>0</v>
      </c>
      <c r="P35" s="52">
        <f t="shared" si="16"/>
        <v>8941198.3499999996</v>
      </c>
      <c r="Q35" s="52">
        <f t="shared" si="16"/>
        <v>0</v>
      </c>
      <c r="R35" s="52">
        <f t="shared" si="16"/>
        <v>0</v>
      </c>
      <c r="S35" s="52">
        <f t="shared" si="16"/>
        <v>1766085.49</v>
      </c>
      <c r="T35" s="52">
        <f t="shared" si="16"/>
        <v>1734474.53</v>
      </c>
      <c r="U35" s="52">
        <f t="shared" si="16"/>
        <v>1716188.6699999997</v>
      </c>
      <c r="V35" s="52">
        <f t="shared" si="16"/>
        <v>1623381.5899999999</v>
      </c>
      <c r="W35" s="52">
        <f t="shared" si="16"/>
        <v>2143695.4999999995</v>
      </c>
      <c r="X35" s="52">
        <f t="shared" si="16"/>
        <v>2080641.8499999999</v>
      </c>
      <c r="Y35" s="52">
        <f t="shared" si="16"/>
        <v>2272304.23</v>
      </c>
      <c r="Z35" s="52">
        <f t="shared" si="16"/>
        <v>2259258.12</v>
      </c>
      <c r="AA35" s="52">
        <f t="shared" si="16"/>
        <v>1295837.5699999998</v>
      </c>
      <c r="AB35" s="52">
        <f t="shared" si="16"/>
        <v>1243442.26</v>
      </c>
    </row>
    <row r="36" spans="1:28" ht="110.25" outlineLevel="3">
      <c r="A36" s="2" t="s">
        <v>9</v>
      </c>
      <c r="B36" s="23" t="s">
        <v>20</v>
      </c>
      <c r="C36" s="23" t="s">
        <v>34</v>
      </c>
      <c r="D36" s="23" t="s">
        <v>10</v>
      </c>
      <c r="E36" s="23" t="s">
        <v>2</v>
      </c>
      <c r="F36" s="23"/>
      <c r="G36" s="24">
        <f>SUM(G37+G44+G46)</f>
        <v>39569849.450000003</v>
      </c>
      <c r="H36" s="24">
        <f t="shared" ref="H36:M36" si="17">SUM(H37+H44+H46)</f>
        <v>0</v>
      </c>
      <c r="I36" s="24">
        <f t="shared" si="17"/>
        <v>31837472.289999999</v>
      </c>
      <c r="J36" s="24">
        <f t="shared" si="17"/>
        <v>0</v>
      </c>
      <c r="K36" s="24">
        <f t="shared" si="17"/>
        <v>7732377.1599999992</v>
      </c>
      <c r="L36" s="24">
        <f t="shared" si="17"/>
        <v>39504486.25</v>
      </c>
      <c r="M36" s="24">
        <f t="shared" si="17"/>
        <v>0</v>
      </c>
      <c r="N36" s="24">
        <f t="shared" ref="N36" si="18">SUM(N37+N44+N46)</f>
        <v>31832363.34</v>
      </c>
      <c r="O36" s="24">
        <f t="shared" ref="O36" si="19">SUM(O37+O44+O46)</f>
        <v>0</v>
      </c>
      <c r="P36" s="24">
        <f t="shared" ref="P36" si="20">SUM(P37+P44+P46)</f>
        <v>7672122.9100000001</v>
      </c>
      <c r="Q36" s="24">
        <f t="shared" ref="Q36" si="21">SUM(Q37+Q44+Q46)</f>
        <v>0</v>
      </c>
      <c r="R36" s="24">
        <f t="shared" ref="R36:S36" si="22">SUM(R37+R44+R46)</f>
        <v>0</v>
      </c>
      <c r="S36" s="24">
        <f t="shared" si="22"/>
        <v>1506869</v>
      </c>
      <c r="T36" s="24">
        <f t="shared" ref="T36" si="23">SUM(T37+T44+T46)</f>
        <v>1506017.46</v>
      </c>
      <c r="U36" s="24">
        <f t="shared" ref="U36" si="24">SUM(U37+U44+U46)</f>
        <v>1402532.5999999999</v>
      </c>
      <c r="V36" s="24">
        <f t="shared" ref="V36" si="25">SUM(V37+V44+V46)</f>
        <v>1356104.3399999999</v>
      </c>
      <c r="W36" s="24">
        <f t="shared" ref="W36" si="26">SUM(W37+W44+W46)</f>
        <v>1967109.4299999997</v>
      </c>
      <c r="X36" s="24">
        <f t="shared" ref="X36:Y36" si="27">SUM(X37+X44+X46)</f>
        <v>1966495.19</v>
      </c>
      <c r="Y36" s="24">
        <f t="shared" si="27"/>
        <v>2098648</v>
      </c>
      <c r="Z36" s="24">
        <f t="shared" ref="Z36" si="28">SUM(Z37+Z44+Z46)</f>
        <v>2098648</v>
      </c>
      <c r="AA36" s="24">
        <f t="shared" ref="AA36" si="29">SUM(AA37+AA44+AA46)</f>
        <v>757218.13</v>
      </c>
      <c r="AB36" s="24">
        <f t="shared" ref="AB36" si="30">SUM(AB37+AB44+AB46)</f>
        <v>744857.91999999993</v>
      </c>
    </row>
    <row r="37" spans="1:28" ht="47.25" outlineLevel="4">
      <c r="A37" s="2" t="s">
        <v>11</v>
      </c>
      <c r="B37" s="23" t="s">
        <v>20</v>
      </c>
      <c r="C37" s="23" t="s">
        <v>34</v>
      </c>
      <c r="D37" s="23" t="s">
        <v>12</v>
      </c>
      <c r="E37" s="23" t="s">
        <v>2</v>
      </c>
      <c r="F37" s="23"/>
      <c r="G37" s="36">
        <f t="shared" ref="G37:H37" si="31">SUM(G38+G41)</f>
        <v>29818891.120000001</v>
      </c>
      <c r="H37" s="36">
        <f t="shared" si="31"/>
        <v>0</v>
      </c>
      <c r="I37" s="36">
        <f>SUM(I38+I41)</f>
        <v>23876304.219999999</v>
      </c>
      <c r="J37" s="36">
        <f t="shared" ref="J37:P37" si="32">SUM(J38+J41)</f>
        <v>0</v>
      </c>
      <c r="K37" s="36">
        <f t="shared" si="32"/>
        <v>5942586.8999999994</v>
      </c>
      <c r="L37" s="36">
        <f t="shared" si="32"/>
        <v>29776937.859999999</v>
      </c>
      <c r="M37" s="36">
        <f t="shared" si="32"/>
        <v>0</v>
      </c>
      <c r="N37" s="36">
        <f t="shared" si="32"/>
        <v>23874065.219999999</v>
      </c>
      <c r="O37" s="36">
        <f t="shared" si="32"/>
        <v>0</v>
      </c>
      <c r="P37" s="36">
        <f t="shared" si="32"/>
        <v>5902872.6399999997</v>
      </c>
      <c r="Q37" s="36">
        <f t="shared" ref="Q37" si="33">SUM(Q38+Q41)</f>
        <v>0</v>
      </c>
      <c r="R37" s="36">
        <f t="shared" ref="R37" si="34">SUM(R38+R41)</f>
        <v>0</v>
      </c>
      <c r="S37" s="28">
        <f>SUM(S38+S41)</f>
        <v>1157522</v>
      </c>
      <c r="T37" s="28">
        <f t="shared" ref="T37:AB37" si="35">SUM(T38+T41)</f>
        <v>1156851.52</v>
      </c>
      <c r="U37" s="28">
        <f t="shared" si="35"/>
        <v>1081296.44</v>
      </c>
      <c r="V37" s="28">
        <f t="shared" si="35"/>
        <v>1044338.2</v>
      </c>
      <c r="W37" s="28">
        <f t="shared" si="35"/>
        <v>1517773.3299999998</v>
      </c>
      <c r="X37" s="28">
        <f t="shared" si="35"/>
        <v>1517765.46</v>
      </c>
      <c r="Y37" s="28">
        <f t="shared" si="35"/>
        <v>1613459</v>
      </c>
      <c r="Z37" s="28">
        <f t="shared" si="35"/>
        <v>1613459</v>
      </c>
      <c r="AA37" s="28">
        <f t="shared" si="35"/>
        <v>572536.13</v>
      </c>
      <c r="AB37" s="28">
        <f t="shared" si="35"/>
        <v>570458.46</v>
      </c>
    </row>
    <row r="38" spans="1:28" outlineLevel="5">
      <c r="A38" s="2" t="s">
        <v>13</v>
      </c>
      <c r="B38" s="23" t="s">
        <v>20</v>
      </c>
      <c r="C38" s="23" t="s">
        <v>34</v>
      </c>
      <c r="D38" s="23" t="s">
        <v>12</v>
      </c>
      <c r="E38" s="23" t="s">
        <v>14</v>
      </c>
      <c r="F38" s="23"/>
      <c r="G38" s="24">
        <f>SUM(I38:K38)-H38</f>
        <v>29712462.59</v>
      </c>
      <c r="H38" s="24"/>
      <c r="I38" s="36">
        <v>23789216</v>
      </c>
      <c r="J38" s="8">
        <f>SUM(Q38)</f>
        <v>0</v>
      </c>
      <c r="K38" s="9">
        <f>SUM(S38+U38+W38+Y38+AA38)</f>
        <v>5923246.5899999999</v>
      </c>
      <c r="L38" s="37">
        <f>SUM(N38:P38)-M38</f>
        <v>29670509.329999998</v>
      </c>
      <c r="M38" s="38"/>
      <c r="N38" s="37">
        <v>23786977</v>
      </c>
      <c r="O38" s="8">
        <f>SUM(R38)</f>
        <v>0</v>
      </c>
      <c r="P38" s="9">
        <f>SUM(T38+V38+Z38+AB38+X38)</f>
        <v>5883532.3300000001</v>
      </c>
      <c r="Q38" s="9"/>
      <c r="R38" s="9"/>
      <c r="S38" s="53">
        <v>1155324.98</v>
      </c>
      <c r="T38" s="53">
        <v>1154654.5</v>
      </c>
      <c r="U38" s="53">
        <v>1081296.44</v>
      </c>
      <c r="V38" s="53">
        <v>1044338.2</v>
      </c>
      <c r="W38" s="9">
        <v>1504425.7</v>
      </c>
      <c r="X38" s="53">
        <v>1504417.83</v>
      </c>
      <c r="Y38" s="53">
        <v>1609663.34</v>
      </c>
      <c r="Z38" s="53">
        <v>1609663.34</v>
      </c>
      <c r="AA38" s="9">
        <v>572536.13</v>
      </c>
      <c r="AB38" s="9">
        <v>570458.46</v>
      </c>
    </row>
    <row r="39" spans="1:28" s="271" customFormat="1" ht="19.5" customHeight="1" outlineLevel="5">
      <c r="A39" s="273" t="s">
        <v>1085</v>
      </c>
      <c r="B39" s="264"/>
      <c r="C39" s="264"/>
      <c r="D39" s="264"/>
      <c r="E39" s="264" t="s">
        <v>14</v>
      </c>
      <c r="F39" s="92"/>
      <c r="G39" s="265">
        <f t="shared" ref="G39:G40" si="36">SUM(I39:K39)-H39</f>
        <v>22173064.48</v>
      </c>
      <c r="H39" s="265"/>
      <c r="I39" s="266">
        <v>19861319</v>
      </c>
      <c r="J39" s="267">
        <f t="shared" ref="J39:J40" si="37">SUM(Q39)</f>
        <v>0</v>
      </c>
      <c r="K39" s="268">
        <f t="shared" ref="K39:K40" si="38">SUM(S39+U39+W39+Y39+AA39)</f>
        <v>2311745.48</v>
      </c>
      <c r="L39" s="269">
        <f t="shared" ref="L39:L40" si="39">SUM(N39:P39)-M39</f>
        <v>22168786.969999999</v>
      </c>
      <c r="M39" s="270"/>
      <c r="N39" s="269">
        <v>19859080</v>
      </c>
      <c r="O39" s="267">
        <f t="shared" ref="O39:O40" si="40">SUM(R39)</f>
        <v>0</v>
      </c>
      <c r="P39" s="268">
        <f t="shared" ref="P39:P40" si="41">SUM(T39+V39+Z39+AB39+X39)</f>
        <v>2309706.9700000002</v>
      </c>
      <c r="Q39" s="268"/>
      <c r="R39" s="268"/>
      <c r="S39" s="272">
        <v>593119.35</v>
      </c>
      <c r="T39" s="272">
        <v>592774.52</v>
      </c>
      <c r="U39" s="272">
        <v>118988.55</v>
      </c>
      <c r="V39" s="272">
        <v>118988.55</v>
      </c>
      <c r="W39" s="268">
        <v>540031.57999999996</v>
      </c>
      <c r="X39" s="272">
        <v>540031.57999999996</v>
      </c>
      <c r="Y39" s="272">
        <v>756259</v>
      </c>
      <c r="Z39" s="272">
        <v>756259</v>
      </c>
      <c r="AA39" s="268">
        <v>303347</v>
      </c>
      <c r="AB39" s="268">
        <v>301653.32</v>
      </c>
    </row>
    <row r="40" spans="1:28" s="271" customFormat="1" ht="33" customHeight="1" outlineLevel="5">
      <c r="A40" s="273" t="s">
        <v>1086</v>
      </c>
      <c r="B40" s="264"/>
      <c r="C40" s="264"/>
      <c r="D40" s="264"/>
      <c r="E40" s="264" t="s">
        <v>14</v>
      </c>
      <c r="F40" s="92"/>
      <c r="G40" s="265">
        <f t="shared" si="36"/>
        <v>7539398.1099999994</v>
      </c>
      <c r="H40" s="265"/>
      <c r="I40" s="266">
        <v>3927897</v>
      </c>
      <c r="J40" s="267">
        <f t="shared" si="37"/>
        <v>0</v>
      </c>
      <c r="K40" s="268">
        <f t="shared" si="38"/>
        <v>3611501.11</v>
      </c>
      <c r="L40" s="269">
        <f t="shared" si="39"/>
        <v>7501722.3599999994</v>
      </c>
      <c r="M40" s="270"/>
      <c r="N40" s="269">
        <v>3927897</v>
      </c>
      <c r="O40" s="267">
        <f t="shared" si="40"/>
        <v>0</v>
      </c>
      <c r="P40" s="268">
        <f t="shared" si="41"/>
        <v>3573825.36</v>
      </c>
      <c r="Q40" s="268"/>
      <c r="R40" s="268"/>
      <c r="S40" s="272">
        <v>562205.63</v>
      </c>
      <c r="T40" s="272">
        <v>561879.98</v>
      </c>
      <c r="U40" s="272">
        <v>962307.89</v>
      </c>
      <c r="V40" s="272">
        <v>925349.65</v>
      </c>
      <c r="W40" s="268">
        <v>964394.12</v>
      </c>
      <c r="X40" s="272">
        <v>964386.25</v>
      </c>
      <c r="Y40" s="272">
        <v>853404.34</v>
      </c>
      <c r="Z40" s="272">
        <v>853404.34</v>
      </c>
      <c r="AA40" s="268">
        <v>269189.13</v>
      </c>
      <c r="AB40" s="268">
        <v>268805.14</v>
      </c>
    </row>
    <row r="41" spans="1:28" ht="47.25" outlineLevel="5">
      <c r="A41" s="2" t="s">
        <v>23</v>
      </c>
      <c r="B41" s="23" t="s">
        <v>20</v>
      </c>
      <c r="C41" s="23" t="s">
        <v>34</v>
      </c>
      <c r="D41" s="23" t="s">
        <v>12</v>
      </c>
      <c r="E41" s="23" t="s">
        <v>24</v>
      </c>
      <c r="F41" s="23"/>
      <c r="G41" s="24">
        <f>SUM(I41:K41)-H41</f>
        <v>106428.53</v>
      </c>
      <c r="H41" s="24"/>
      <c r="I41" s="36">
        <v>87088.22</v>
      </c>
      <c r="J41" s="8">
        <f>SUM(Q41)</f>
        <v>0</v>
      </c>
      <c r="K41" s="9">
        <f>SUM(S41+U41+W41+Y41+AA41)</f>
        <v>19340.309999999998</v>
      </c>
      <c r="L41" s="37">
        <f>SUM(N41:P41)-M41</f>
        <v>106428.53</v>
      </c>
      <c r="M41" s="38"/>
      <c r="N41" s="37">
        <v>87088.22</v>
      </c>
      <c r="O41" s="8">
        <f>SUM(R41)</f>
        <v>0</v>
      </c>
      <c r="P41" s="9">
        <f>SUM(T41+V41+Z41+AB41+X41)</f>
        <v>19340.309999999998</v>
      </c>
      <c r="Q41" s="9"/>
      <c r="R41" s="9"/>
      <c r="S41" s="9">
        <v>2197.02</v>
      </c>
      <c r="T41" s="9">
        <v>2197.02</v>
      </c>
      <c r="U41" s="9"/>
      <c r="V41" s="9"/>
      <c r="W41" s="9">
        <v>13347.63</v>
      </c>
      <c r="X41" s="9">
        <v>13347.63</v>
      </c>
      <c r="Y41" s="9">
        <v>3795.66</v>
      </c>
      <c r="Z41" s="9">
        <v>3795.66</v>
      </c>
      <c r="AA41" s="9"/>
      <c r="AB41" s="9"/>
    </row>
    <row r="42" spans="1:28" s="271" customFormat="1" ht="19.5" customHeight="1" outlineLevel="5">
      <c r="A42" s="273" t="s">
        <v>1085</v>
      </c>
      <c r="B42" s="264"/>
      <c r="C42" s="264"/>
      <c r="D42" s="264"/>
      <c r="E42" s="264" t="s">
        <v>24</v>
      </c>
      <c r="F42" s="92"/>
      <c r="G42" s="265">
        <f t="shared" ref="G42:G43" si="42">SUM(I42:K42)-H42</f>
        <v>80572.409999999989</v>
      </c>
      <c r="H42" s="265"/>
      <c r="I42" s="266">
        <v>71922.539999999994</v>
      </c>
      <c r="J42" s="267">
        <f t="shared" ref="J42:J43" si="43">SUM(Q42)</f>
        <v>0</v>
      </c>
      <c r="K42" s="268">
        <f t="shared" ref="K42:K43" si="44">SUM(S42+U42+W42+Y42+AA42)</f>
        <v>8649.8700000000008</v>
      </c>
      <c r="L42" s="269">
        <f t="shared" ref="L42:L43" si="45">SUM(N42:P42)-M42</f>
        <v>80572.409999999989</v>
      </c>
      <c r="M42" s="270"/>
      <c r="N42" s="269">
        <v>71922.539999999994</v>
      </c>
      <c r="O42" s="267">
        <f t="shared" ref="O42:O43" si="46">SUM(R42)</f>
        <v>0</v>
      </c>
      <c r="P42" s="268">
        <f t="shared" ref="P42:P43" si="47">SUM(T42+V42+Z42+AB42+X42)</f>
        <v>8649.8700000000008</v>
      </c>
      <c r="Q42" s="268"/>
      <c r="R42" s="268"/>
      <c r="S42" s="268">
        <v>2197.02</v>
      </c>
      <c r="T42" s="268">
        <v>2197.02</v>
      </c>
      <c r="U42" s="268"/>
      <c r="V42" s="268"/>
      <c r="W42" s="268">
        <v>6452.85</v>
      </c>
      <c r="X42" s="268">
        <v>6452.85</v>
      </c>
      <c r="Y42" s="268"/>
      <c r="Z42" s="268"/>
      <c r="AA42" s="268"/>
      <c r="AB42" s="268"/>
    </row>
    <row r="43" spans="1:28" s="271" customFormat="1" ht="33.75" customHeight="1" outlineLevel="5">
      <c r="A43" s="273" t="s">
        <v>1086</v>
      </c>
      <c r="B43" s="264"/>
      <c r="C43" s="264"/>
      <c r="D43" s="264"/>
      <c r="E43" s="264" t="s">
        <v>24</v>
      </c>
      <c r="F43" s="92"/>
      <c r="G43" s="265">
        <f t="shared" si="42"/>
        <v>25856.12</v>
      </c>
      <c r="H43" s="265"/>
      <c r="I43" s="266">
        <v>15165.68</v>
      </c>
      <c r="J43" s="267">
        <f t="shared" si="43"/>
        <v>0</v>
      </c>
      <c r="K43" s="268">
        <f t="shared" si="44"/>
        <v>10690.439999999999</v>
      </c>
      <c r="L43" s="269">
        <f t="shared" si="45"/>
        <v>25856.12</v>
      </c>
      <c r="M43" s="270"/>
      <c r="N43" s="269">
        <v>15165.68</v>
      </c>
      <c r="O43" s="267">
        <f t="shared" si="46"/>
        <v>0</v>
      </c>
      <c r="P43" s="268">
        <f t="shared" si="47"/>
        <v>10690.439999999999</v>
      </c>
      <c r="Q43" s="268"/>
      <c r="R43" s="268"/>
      <c r="S43" s="268"/>
      <c r="T43" s="268"/>
      <c r="U43" s="268"/>
      <c r="V43" s="268"/>
      <c r="W43" s="268">
        <v>6894.78</v>
      </c>
      <c r="X43" s="268">
        <v>6894.78</v>
      </c>
      <c r="Y43" s="268">
        <v>3795.66</v>
      </c>
      <c r="Z43" s="268">
        <v>3795.66</v>
      </c>
      <c r="AA43" s="268"/>
      <c r="AB43" s="268"/>
    </row>
    <row r="44" spans="1:28" ht="63" outlineLevel="4">
      <c r="A44" s="2" t="s">
        <v>35</v>
      </c>
      <c r="B44" s="23" t="s">
        <v>20</v>
      </c>
      <c r="C44" s="23" t="s">
        <v>34</v>
      </c>
      <c r="D44" s="23" t="s">
        <v>36</v>
      </c>
      <c r="E44" s="23" t="s">
        <v>2</v>
      </c>
      <c r="F44" s="23"/>
      <c r="G44" s="24">
        <f>SUM(G45)</f>
        <v>5630</v>
      </c>
      <c r="H44" s="24">
        <f>SUM(H45)</f>
        <v>0</v>
      </c>
      <c r="I44" s="36">
        <f>SUM(I45)</f>
        <v>520</v>
      </c>
      <c r="J44" s="36">
        <f t="shared" ref="J44:AB44" si="48">SUM(J45)</f>
        <v>0</v>
      </c>
      <c r="K44" s="36">
        <f t="shared" si="48"/>
        <v>5110</v>
      </c>
      <c r="L44" s="36">
        <f t="shared" si="48"/>
        <v>5630</v>
      </c>
      <c r="M44" s="36">
        <f t="shared" si="48"/>
        <v>0</v>
      </c>
      <c r="N44" s="36">
        <f t="shared" si="48"/>
        <v>520</v>
      </c>
      <c r="O44" s="28">
        <f t="shared" si="48"/>
        <v>0</v>
      </c>
      <c r="P44" s="28">
        <f t="shared" si="48"/>
        <v>5110</v>
      </c>
      <c r="Q44" s="28">
        <f t="shared" si="48"/>
        <v>0</v>
      </c>
      <c r="R44" s="28">
        <f t="shared" si="48"/>
        <v>0</v>
      </c>
      <c r="S44" s="28">
        <f t="shared" si="48"/>
        <v>0</v>
      </c>
      <c r="T44" s="28">
        <f t="shared" si="48"/>
        <v>0</v>
      </c>
      <c r="U44" s="28">
        <f t="shared" si="48"/>
        <v>0</v>
      </c>
      <c r="V44" s="28">
        <f t="shared" si="48"/>
        <v>0</v>
      </c>
      <c r="W44" s="28">
        <f t="shared" si="48"/>
        <v>0</v>
      </c>
      <c r="X44" s="28">
        <f t="shared" si="48"/>
        <v>0</v>
      </c>
      <c r="Y44" s="28">
        <f t="shared" si="48"/>
        <v>5110</v>
      </c>
      <c r="Z44" s="28">
        <f t="shared" si="48"/>
        <v>5110</v>
      </c>
      <c r="AA44" s="28">
        <f t="shared" si="48"/>
        <v>0</v>
      </c>
      <c r="AB44" s="28">
        <f t="shared" si="48"/>
        <v>0</v>
      </c>
    </row>
    <row r="45" spans="1:28" outlineLevel="5">
      <c r="A45" s="2" t="s">
        <v>37</v>
      </c>
      <c r="B45" s="23" t="s">
        <v>20</v>
      </c>
      <c r="C45" s="23" t="s">
        <v>34</v>
      </c>
      <c r="D45" s="23" t="s">
        <v>36</v>
      </c>
      <c r="E45" s="23" t="s">
        <v>38</v>
      </c>
      <c r="F45" s="23"/>
      <c r="G45" s="24">
        <f>SUM(I45:K45)-H45</f>
        <v>5630</v>
      </c>
      <c r="H45" s="24"/>
      <c r="I45" s="36">
        <v>520</v>
      </c>
      <c r="J45" s="8">
        <f>SUM(Q45)</f>
        <v>0</v>
      </c>
      <c r="K45" s="9">
        <f>SUM(S45+U45+W45+Y45+AA45)</f>
        <v>5110</v>
      </c>
      <c r="L45" s="37">
        <f>SUM(N45:P45)-M45</f>
        <v>5630</v>
      </c>
      <c r="M45" s="38"/>
      <c r="N45" s="37">
        <v>520</v>
      </c>
      <c r="O45" s="8">
        <f>SUM(R45)</f>
        <v>0</v>
      </c>
      <c r="P45" s="9">
        <f>SUM(T45+V45+X45+Z45+AB45)</f>
        <v>5110</v>
      </c>
      <c r="Q45" s="9"/>
      <c r="R45" s="9"/>
      <c r="S45" s="9"/>
      <c r="T45" s="9"/>
      <c r="U45" s="9"/>
      <c r="V45" s="9"/>
      <c r="W45" s="9"/>
      <c r="X45" s="9"/>
      <c r="Y45" s="9">
        <v>5110</v>
      </c>
      <c r="Z45" s="9">
        <v>5110</v>
      </c>
      <c r="AA45" s="9"/>
      <c r="AB45" s="9"/>
    </row>
    <row r="46" spans="1:28" ht="94.5" outlineLevel="4">
      <c r="A46" s="2" t="s">
        <v>15</v>
      </c>
      <c r="B46" s="23" t="s">
        <v>20</v>
      </c>
      <c r="C46" s="23" t="s">
        <v>34</v>
      </c>
      <c r="D46" s="23" t="s">
        <v>16</v>
      </c>
      <c r="E46" s="23" t="s">
        <v>2</v>
      </c>
      <c r="F46" s="23"/>
      <c r="G46" s="24">
        <f>SUM(G47)</f>
        <v>9745328.3300000001</v>
      </c>
      <c r="H46" s="24">
        <f>SUM(H47)</f>
        <v>0</v>
      </c>
      <c r="I46" s="36">
        <f>SUM(I47)</f>
        <v>7960648.0700000003</v>
      </c>
      <c r="J46" s="36">
        <f t="shared" ref="J46:AB46" si="49">SUM(J47)</f>
        <v>0</v>
      </c>
      <c r="K46" s="36">
        <f t="shared" si="49"/>
        <v>1784680.2599999998</v>
      </c>
      <c r="L46" s="36">
        <f t="shared" si="49"/>
        <v>9721918.3900000006</v>
      </c>
      <c r="M46" s="36">
        <f t="shared" si="49"/>
        <v>0</v>
      </c>
      <c r="N46" s="36">
        <f t="shared" si="49"/>
        <v>7957778.1200000001</v>
      </c>
      <c r="O46" s="28">
        <f t="shared" si="49"/>
        <v>0</v>
      </c>
      <c r="P46" s="28">
        <f t="shared" si="49"/>
        <v>1764140.27</v>
      </c>
      <c r="Q46" s="28">
        <f t="shared" si="49"/>
        <v>0</v>
      </c>
      <c r="R46" s="28">
        <f t="shared" si="49"/>
        <v>0</v>
      </c>
      <c r="S46" s="28">
        <f t="shared" si="49"/>
        <v>349347</v>
      </c>
      <c r="T46" s="28">
        <f t="shared" si="49"/>
        <v>349165.94</v>
      </c>
      <c r="U46" s="28">
        <f t="shared" si="49"/>
        <v>321236.15999999997</v>
      </c>
      <c r="V46" s="28">
        <f t="shared" si="49"/>
        <v>311766.14</v>
      </c>
      <c r="W46" s="28">
        <f t="shared" si="49"/>
        <v>449336.1</v>
      </c>
      <c r="X46" s="28">
        <f t="shared" si="49"/>
        <v>448729.73</v>
      </c>
      <c r="Y46" s="28">
        <f t="shared" si="49"/>
        <v>480079</v>
      </c>
      <c r="Z46" s="28">
        <f t="shared" si="49"/>
        <v>480079</v>
      </c>
      <c r="AA46" s="28">
        <f t="shared" si="49"/>
        <v>184682</v>
      </c>
      <c r="AB46" s="28">
        <f t="shared" si="49"/>
        <v>174399.46</v>
      </c>
    </row>
    <row r="47" spans="1:28" ht="31.5" outlineLevel="5">
      <c r="A47" s="2" t="s">
        <v>17</v>
      </c>
      <c r="B47" s="23" t="s">
        <v>20</v>
      </c>
      <c r="C47" s="23" t="s">
        <v>34</v>
      </c>
      <c r="D47" s="23" t="s">
        <v>16</v>
      </c>
      <c r="E47" s="23" t="s">
        <v>18</v>
      </c>
      <c r="F47" s="23"/>
      <c r="G47" s="24">
        <f>SUM(I47:K47)-H47</f>
        <v>9745328.3300000001</v>
      </c>
      <c r="H47" s="24"/>
      <c r="I47" s="36">
        <v>7960648.0700000003</v>
      </c>
      <c r="J47" s="8">
        <f>SUM(Q47)</f>
        <v>0</v>
      </c>
      <c r="K47" s="9">
        <f>SUM(S47+U47+W47+Y47+AA47)</f>
        <v>1784680.2599999998</v>
      </c>
      <c r="L47" s="37">
        <f>SUM(N47:P47)-M47</f>
        <v>9721918.3900000006</v>
      </c>
      <c r="M47" s="38"/>
      <c r="N47" s="37">
        <v>7957778.1200000001</v>
      </c>
      <c r="O47" s="8">
        <f>SUM(R47)</f>
        <v>0</v>
      </c>
      <c r="P47" s="9">
        <f>SUM(T47+V47+X47+Z47+AB47)</f>
        <v>1764140.27</v>
      </c>
      <c r="Q47" s="9"/>
      <c r="R47" s="9"/>
      <c r="S47" s="9">
        <v>349347</v>
      </c>
      <c r="T47" s="9">
        <v>349165.94</v>
      </c>
      <c r="U47" s="9">
        <v>321236.15999999997</v>
      </c>
      <c r="V47" s="9">
        <v>311766.14</v>
      </c>
      <c r="W47" s="9">
        <v>449336.1</v>
      </c>
      <c r="X47" s="9">
        <v>448729.73</v>
      </c>
      <c r="Y47" s="9">
        <v>480079</v>
      </c>
      <c r="Z47" s="9">
        <v>480079</v>
      </c>
      <c r="AA47" s="9">
        <v>184682</v>
      </c>
      <c r="AB47" s="9">
        <v>174399.46</v>
      </c>
    </row>
    <row r="48" spans="1:28" s="271" customFormat="1" ht="19.5" customHeight="1" outlineLevel="5">
      <c r="A48" s="273" t="s">
        <v>1085</v>
      </c>
      <c r="B48" s="264"/>
      <c r="C48" s="264"/>
      <c r="D48" s="264"/>
      <c r="E48" s="264" t="s">
        <v>18</v>
      </c>
      <c r="F48" s="92"/>
      <c r="G48" s="265">
        <f t="shared" ref="G48:G49" si="50">SUM(I48:K48)-H48</f>
        <v>7222576.6699999999</v>
      </c>
      <c r="H48" s="265"/>
      <c r="I48" s="266">
        <v>6523303.3099999996</v>
      </c>
      <c r="J48" s="267">
        <f t="shared" ref="J48:J49" si="51">SUM(Q48)</f>
        <v>0</v>
      </c>
      <c r="K48" s="268">
        <f t="shared" ref="K48:K49" si="52">SUM(S48+U48+W48+Y48+AA48)</f>
        <v>699273.36</v>
      </c>
      <c r="L48" s="269">
        <f t="shared" ref="L48:L49" si="53">SUM(N48:P48)-M48</f>
        <v>7215112.3200000003</v>
      </c>
      <c r="M48" s="270"/>
      <c r="N48" s="269">
        <v>6520433.3600000003</v>
      </c>
      <c r="O48" s="267">
        <f t="shared" ref="O48:O49" si="54">SUM(R48)</f>
        <v>0</v>
      </c>
      <c r="P48" s="268">
        <f t="shared" ref="P48:P49" si="55">SUM(T48+V48+X48+Z48+AB48)</f>
        <v>694678.96</v>
      </c>
      <c r="Q48" s="268"/>
      <c r="R48" s="268"/>
      <c r="S48" s="300">
        <v>179560.9</v>
      </c>
      <c r="T48" s="300">
        <v>179478.19</v>
      </c>
      <c r="U48" s="268">
        <v>35934.54</v>
      </c>
      <c r="V48" s="268">
        <v>35934.54</v>
      </c>
      <c r="W48" s="268">
        <v>160673.54</v>
      </c>
      <c r="X48" s="268">
        <v>160673.54</v>
      </c>
      <c r="Y48" s="268">
        <v>227493.38</v>
      </c>
      <c r="Z48" s="268">
        <v>227493.38</v>
      </c>
      <c r="AA48" s="268">
        <v>95611</v>
      </c>
      <c r="AB48" s="268">
        <v>91099.31</v>
      </c>
    </row>
    <row r="49" spans="1:28" s="271" customFormat="1" ht="32.25" customHeight="1" outlineLevel="5">
      <c r="A49" s="273" t="s">
        <v>1086</v>
      </c>
      <c r="B49" s="264"/>
      <c r="C49" s="264"/>
      <c r="D49" s="264"/>
      <c r="E49" s="264" t="s">
        <v>18</v>
      </c>
      <c r="F49" s="92"/>
      <c r="G49" s="265">
        <f t="shared" si="50"/>
        <v>2522751.66</v>
      </c>
      <c r="H49" s="265"/>
      <c r="I49" s="266">
        <v>1437344.76</v>
      </c>
      <c r="J49" s="267">
        <f t="shared" si="51"/>
        <v>0</v>
      </c>
      <c r="K49" s="268">
        <f t="shared" si="52"/>
        <v>1085406.8999999999</v>
      </c>
      <c r="L49" s="269">
        <f t="shared" si="53"/>
        <v>2506805.92</v>
      </c>
      <c r="M49" s="270"/>
      <c r="N49" s="269">
        <v>1437344.76</v>
      </c>
      <c r="O49" s="267">
        <f t="shared" si="54"/>
        <v>0</v>
      </c>
      <c r="P49" s="268">
        <f t="shared" si="55"/>
        <v>1069461.1600000001</v>
      </c>
      <c r="Q49" s="268"/>
      <c r="R49" s="268"/>
      <c r="S49" s="300">
        <v>169786.1</v>
      </c>
      <c r="T49" s="300">
        <v>169687.75</v>
      </c>
      <c r="U49" s="268">
        <v>285301.62</v>
      </c>
      <c r="V49" s="268">
        <v>275831.59999999998</v>
      </c>
      <c r="W49" s="268">
        <v>288662.56</v>
      </c>
      <c r="X49" s="268">
        <v>288056.19</v>
      </c>
      <c r="Y49" s="268">
        <v>252585.62</v>
      </c>
      <c r="Z49" s="268">
        <v>252585.62</v>
      </c>
      <c r="AA49" s="268">
        <v>89071</v>
      </c>
      <c r="AB49" s="268">
        <v>83300</v>
      </c>
    </row>
    <row r="50" spans="1:28" ht="47.25" outlineLevel="3">
      <c r="A50" s="2" t="s">
        <v>25</v>
      </c>
      <c r="B50" s="23" t="s">
        <v>20</v>
      </c>
      <c r="C50" s="23" t="s">
        <v>34</v>
      </c>
      <c r="D50" s="23" t="s">
        <v>26</v>
      </c>
      <c r="E50" s="23" t="s">
        <v>2</v>
      </c>
      <c r="F50" s="23"/>
      <c r="G50" s="24">
        <f>SUM(G51)</f>
        <v>2107440.7800000003</v>
      </c>
      <c r="H50" s="24">
        <f>SUM(H51)</f>
        <v>0</v>
      </c>
      <c r="I50" s="36">
        <f>SUM(I51)</f>
        <v>676254</v>
      </c>
      <c r="J50" s="36">
        <f t="shared" ref="J50:AB50" si="56">SUM(J51)</f>
        <v>0</v>
      </c>
      <c r="K50" s="36">
        <f t="shared" si="56"/>
        <v>1431186.7799999998</v>
      </c>
      <c r="L50" s="36">
        <f t="shared" si="56"/>
        <v>1903259.19</v>
      </c>
      <c r="M50" s="36">
        <f t="shared" si="56"/>
        <v>0</v>
      </c>
      <c r="N50" s="36">
        <f t="shared" si="56"/>
        <v>648223.27</v>
      </c>
      <c r="O50" s="28">
        <f t="shared" si="56"/>
        <v>0</v>
      </c>
      <c r="P50" s="28">
        <f t="shared" si="56"/>
        <v>1255035.92</v>
      </c>
      <c r="Q50" s="28">
        <f t="shared" si="56"/>
        <v>0</v>
      </c>
      <c r="R50" s="28">
        <f t="shared" si="56"/>
        <v>0</v>
      </c>
      <c r="S50" s="28">
        <f t="shared" si="56"/>
        <v>252065.44</v>
      </c>
      <c r="T50" s="28">
        <f t="shared" si="56"/>
        <v>221306.02</v>
      </c>
      <c r="U50" s="28">
        <f t="shared" si="56"/>
        <v>302815.09999999998</v>
      </c>
      <c r="V50" s="28">
        <f t="shared" si="56"/>
        <v>265927.25</v>
      </c>
      <c r="W50" s="28">
        <f t="shared" si="56"/>
        <v>168819.57</v>
      </c>
      <c r="X50" s="28">
        <f t="shared" si="56"/>
        <v>113296.66</v>
      </c>
      <c r="Y50" s="28">
        <f t="shared" si="56"/>
        <v>171867.22999999998</v>
      </c>
      <c r="Z50" s="28">
        <f t="shared" si="56"/>
        <v>158821.12</v>
      </c>
      <c r="AA50" s="28">
        <f t="shared" si="56"/>
        <v>535619.43999999994</v>
      </c>
      <c r="AB50" s="28">
        <f t="shared" si="56"/>
        <v>495684.87</v>
      </c>
    </row>
    <row r="51" spans="1:28" ht="31.5" outlineLevel="4">
      <c r="A51" s="2" t="s">
        <v>27</v>
      </c>
      <c r="B51" s="23" t="s">
        <v>20</v>
      </c>
      <c r="C51" s="23" t="s">
        <v>34</v>
      </c>
      <c r="D51" s="23" t="s">
        <v>28</v>
      </c>
      <c r="E51" s="23" t="s">
        <v>2</v>
      </c>
      <c r="F51" s="23"/>
      <c r="G51" s="24">
        <f>SUM(G52:G60)</f>
        <v>2107440.7800000003</v>
      </c>
      <c r="H51" s="24">
        <f>SUM(H52:H60)</f>
        <v>0</v>
      </c>
      <c r="I51" s="36">
        <f>SUM(I52:I60)</f>
        <v>676254</v>
      </c>
      <c r="J51" s="36">
        <f t="shared" ref="J51:AB51" si="57">SUM(J52:J60)</f>
        <v>0</v>
      </c>
      <c r="K51" s="36">
        <f t="shared" si="57"/>
        <v>1431186.7799999998</v>
      </c>
      <c r="L51" s="36">
        <f t="shared" si="57"/>
        <v>1903259.19</v>
      </c>
      <c r="M51" s="36">
        <f t="shared" si="57"/>
        <v>0</v>
      </c>
      <c r="N51" s="36">
        <f t="shared" si="57"/>
        <v>648223.27</v>
      </c>
      <c r="O51" s="28">
        <f t="shared" si="57"/>
        <v>0</v>
      </c>
      <c r="P51" s="28">
        <f t="shared" si="57"/>
        <v>1255035.92</v>
      </c>
      <c r="Q51" s="28">
        <f t="shared" si="57"/>
        <v>0</v>
      </c>
      <c r="R51" s="28">
        <f t="shared" si="57"/>
        <v>0</v>
      </c>
      <c r="S51" s="28">
        <f t="shared" si="57"/>
        <v>252065.44</v>
      </c>
      <c r="T51" s="28">
        <f t="shared" si="57"/>
        <v>221306.02</v>
      </c>
      <c r="U51" s="28">
        <f t="shared" si="57"/>
        <v>302815.09999999998</v>
      </c>
      <c r="V51" s="28">
        <f t="shared" si="57"/>
        <v>265927.25</v>
      </c>
      <c r="W51" s="28">
        <f t="shared" si="57"/>
        <v>168819.57</v>
      </c>
      <c r="X51" s="28">
        <f t="shared" si="57"/>
        <v>113296.66</v>
      </c>
      <c r="Y51" s="28">
        <f t="shared" si="57"/>
        <v>171867.22999999998</v>
      </c>
      <c r="Z51" s="28">
        <f t="shared" si="57"/>
        <v>158821.12</v>
      </c>
      <c r="AA51" s="28">
        <f t="shared" si="57"/>
        <v>535619.43999999994</v>
      </c>
      <c r="AB51" s="28">
        <f t="shared" si="57"/>
        <v>495684.87</v>
      </c>
    </row>
    <row r="52" spans="1:28" outlineLevel="5">
      <c r="A52" s="2" t="s">
        <v>29</v>
      </c>
      <c r="B52" s="23" t="s">
        <v>20</v>
      </c>
      <c r="C52" s="23" t="s">
        <v>34</v>
      </c>
      <c r="D52" s="23" t="s">
        <v>28</v>
      </c>
      <c r="E52" s="23" t="s">
        <v>30</v>
      </c>
      <c r="F52" s="23"/>
      <c r="G52" s="24">
        <f t="shared" ref="G52:G60" si="58">SUM(I52:K52)-H52</f>
        <v>616346.03</v>
      </c>
      <c r="H52" s="24"/>
      <c r="I52" s="36">
        <v>362650.65</v>
      </c>
      <c r="J52" s="8">
        <f t="shared" ref="J52:J60" si="59">SUM(Q52)</f>
        <v>0</v>
      </c>
      <c r="K52" s="9">
        <f>SUM(S52+U52+W52+Y52+AA52)</f>
        <v>253695.38</v>
      </c>
      <c r="L52" s="37">
        <f t="shared" ref="L52:L60" si="60">SUM(N52:P52)-M52</f>
        <v>568619.27</v>
      </c>
      <c r="M52" s="38"/>
      <c r="N52" s="37">
        <v>334619.92</v>
      </c>
      <c r="O52" s="8">
        <f t="shared" ref="O52:O60" si="61">SUM(R52)</f>
        <v>0</v>
      </c>
      <c r="P52" s="9">
        <f t="shared" ref="P52:P60" si="62">SUM(T52+V52+X52+Z52+AB52)</f>
        <v>233999.35</v>
      </c>
      <c r="Q52" s="9"/>
      <c r="R52" s="9"/>
      <c r="S52" s="9">
        <v>55219.839999999997</v>
      </c>
      <c r="T52" s="9">
        <v>40226.31</v>
      </c>
      <c r="U52" s="9">
        <v>49688.46</v>
      </c>
      <c r="V52" s="9">
        <v>49688.46</v>
      </c>
      <c r="W52" s="9">
        <v>70128.570000000007</v>
      </c>
      <c r="X52" s="9">
        <v>66648.42</v>
      </c>
      <c r="Y52" s="9">
        <v>41500</v>
      </c>
      <c r="Z52" s="9">
        <v>40277.65</v>
      </c>
      <c r="AA52" s="9">
        <v>37158.51</v>
      </c>
      <c r="AB52" s="9">
        <v>37158.51</v>
      </c>
    </row>
    <row r="53" spans="1:28" outlineLevel="5">
      <c r="A53" s="2" t="s">
        <v>575</v>
      </c>
      <c r="B53" s="23" t="s">
        <v>20</v>
      </c>
      <c r="C53" s="23" t="s">
        <v>34</v>
      </c>
      <c r="D53" s="23" t="s">
        <v>28</v>
      </c>
      <c r="E53" s="23">
        <v>222</v>
      </c>
      <c r="F53" s="23"/>
      <c r="G53" s="24">
        <f t="shared" si="58"/>
        <v>2000</v>
      </c>
      <c r="H53" s="24"/>
      <c r="I53" s="36"/>
      <c r="J53" s="8">
        <f t="shared" si="59"/>
        <v>0</v>
      </c>
      <c r="K53" s="9">
        <f t="shared" ref="K53:K60" si="63">SUM(S53+U53+W53+Y53+AA53)</f>
        <v>2000</v>
      </c>
      <c r="L53" s="37">
        <f t="shared" si="60"/>
        <v>2000</v>
      </c>
      <c r="M53" s="36"/>
      <c r="N53" s="8"/>
      <c r="O53" s="8">
        <f>SUM(R53)</f>
        <v>0</v>
      </c>
      <c r="P53" s="9">
        <f t="shared" si="62"/>
        <v>2000</v>
      </c>
      <c r="Q53" s="9"/>
      <c r="R53" s="9"/>
      <c r="S53" s="9"/>
      <c r="T53" s="9"/>
      <c r="U53" s="9"/>
      <c r="V53" s="9"/>
      <c r="W53" s="9">
        <v>2000</v>
      </c>
      <c r="X53" s="9">
        <v>2000</v>
      </c>
      <c r="Y53" s="9"/>
      <c r="Z53" s="9"/>
      <c r="AA53" s="9"/>
      <c r="AB53" s="9"/>
    </row>
    <row r="54" spans="1:28" ht="63" outlineLevel="5">
      <c r="A54" s="2" t="s">
        <v>616</v>
      </c>
      <c r="B54" s="23" t="s">
        <v>20</v>
      </c>
      <c r="C54" s="23" t="s">
        <v>34</v>
      </c>
      <c r="D54" s="23" t="s">
        <v>28</v>
      </c>
      <c r="E54" s="23">
        <v>224</v>
      </c>
      <c r="F54" s="23"/>
      <c r="G54" s="24">
        <f t="shared" si="58"/>
        <v>185445.71</v>
      </c>
      <c r="H54" s="24"/>
      <c r="I54" s="36"/>
      <c r="J54" s="8">
        <f>SUM(Q54)</f>
        <v>0</v>
      </c>
      <c r="K54" s="9">
        <f t="shared" si="63"/>
        <v>185445.71</v>
      </c>
      <c r="L54" s="37">
        <f t="shared" si="60"/>
        <v>185445.71</v>
      </c>
      <c r="M54" s="36"/>
      <c r="N54" s="8"/>
      <c r="O54" s="9">
        <f>SUM(W54+Y54+AA54+AC54+AE54)</f>
        <v>0</v>
      </c>
      <c r="P54" s="9">
        <f t="shared" si="62"/>
        <v>185445.71</v>
      </c>
      <c r="Q54" s="9"/>
      <c r="R54" s="9"/>
      <c r="S54" s="9">
        <v>148089.71</v>
      </c>
      <c r="T54" s="9">
        <v>148089.71</v>
      </c>
      <c r="U54" s="9">
        <v>37356</v>
      </c>
      <c r="V54" s="9">
        <v>37356</v>
      </c>
      <c r="W54" s="9"/>
      <c r="X54" s="9"/>
      <c r="Y54" s="9"/>
      <c r="Z54" s="9"/>
      <c r="AA54" s="9"/>
      <c r="AB54" s="9"/>
    </row>
    <row r="55" spans="1:28" ht="31.5" outlineLevel="5">
      <c r="A55" s="2" t="s">
        <v>576</v>
      </c>
      <c r="B55" s="23" t="s">
        <v>20</v>
      </c>
      <c r="C55" s="23" t="s">
        <v>34</v>
      </c>
      <c r="D55" s="23" t="s">
        <v>28</v>
      </c>
      <c r="E55" s="23">
        <v>225</v>
      </c>
      <c r="F55" s="23"/>
      <c r="G55" s="24">
        <f t="shared" si="58"/>
        <v>111918.85</v>
      </c>
      <c r="H55" s="24"/>
      <c r="I55" s="36"/>
      <c r="J55" s="8">
        <f t="shared" si="59"/>
        <v>0</v>
      </c>
      <c r="K55" s="9">
        <f t="shared" si="63"/>
        <v>111918.85</v>
      </c>
      <c r="L55" s="37">
        <f t="shared" si="60"/>
        <v>57978.520000000004</v>
      </c>
      <c r="M55" s="36"/>
      <c r="N55" s="8"/>
      <c r="O55" s="8">
        <f>SUM(R55)</f>
        <v>0</v>
      </c>
      <c r="P55" s="9">
        <f t="shared" si="62"/>
        <v>57978.520000000004</v>
      </c>
      <c r="Q55" s="9"/>
      <c r="R55" s="9"/>
      <c r="S55" s="9"/>
      <c r="T55" s="9"/>
      <c r="U55" s="9">
        <v>4898.5200000000004</v>
      </c>
      <c r="V55" s="9">
        <v>4898.5200000000004</v>
      </c>
      <c r="W55" s="9">
        <v>60585.760000000002</v>
      </c>
      <c r="X55" s="9">
        <v>14330</v>
      </c>
      <c r="Y55" s="9">
        <v>36500</v>
      </c>
      <c r="Z55" s="9">
        <v>29750</v>
      </c>
      <c r="AA55" s="9">
        <v>9934.57</v>
      </c>
      <c r="AB55" s="9">
        <v>9000</v>
      </c>
    </row>
    <row r="56" spans="1:28" outlineLevel="5">
      <c r="A56" s="2" t="s">
        <v>37</v>
      </c>
      <c r="B56" s="23" t="s">
        <v>20</v>
      </c>
      <c r="C56" s="23" t="s">
        <v>34</v>
      </c>
      <c r="D56" s="23" t="s">
        <v>28</v>
      </c>
      <c r="E56" s="23" t="s">
        <v>38</v>
      </c>
      <c r="F56" s="23"/>
      <c r="G56" s="24">
        <f t="shared" si="58"/>
        <v>428548.44</v>
      </c>
      <c r="H56" s="24"/>
      <c r="I56" s="36">
        <v>54180</v>
      </c>
      <c r="J56" s="8">
        <f t="shared" si="59"/>
        <v>0</v>
      </c>
      <c r="K56" s="9">
        <f t="shared" si="63"/>
        <v>374368.44</v>
      </c>
      <c r="L56" s="37">
        <f t="shared" si="60"/>
        <v>374112.38</v>
      </c>
      <c r="M56" s="38"/>
      <c r="N56" s="37">
        <v>54180</v>
      </c>
      <c r="O56" s="8">
        <f t="shared" si="61"/>
        <v>0</v>
      </c>
      <c r="P56" s="9">
        <f t="shared" si="62"/>
        <v>319932.38</v>
      </c>
      <c r="Q56" s="9"/>
      <c r="R56" s="9"/>
      <c r="S56" s="9">
        <v>8755.89</v>
      </c>
      <c r="T56" s="9">
        <v>6000</v>
      </c>
      <c r="U56" s="9">
        <v>195152.25</v>
      </c>
      <c r="V56" s="9">
        <v>158264.4</v>
      </c>
      <c r="W56" s="9">
        <v>18262</v>
      </c>
      <c r="X56" s="9">
        <v>12475</v>
      </c>
      <c r="Y56" s="9">
        <v>700</v>
      </c>
      <c r="Z56" s="9">
        <v>694.68</v>
      </c>
      <c r="AA56" s="9">
        <v>151498.29999999999</v>
      </c>
      <c r="AB56" s="9">
        <v>142498.29999999999</v>
      </c>
    </row>
    <row r="57" spans="1:28" outlineLevel="5">
      <c r="A57" s="2" t="s">
        <v>39</v>
      </c>
      <c r="B57" s="23" t="s">
        <v>20</v>
      </c>
      <c r="C57" s="23" t="s">
        <v>34</v>
      </c>
      <c r="D57" s="23" t="s">
        <v>28</v>
      </c>
      <c r="E57" s="23" t="s">
        <v>40</v>
      </c>
      <c r="F57" s="23"/>
      <c r="G57" s="24">
        <f t="shared" si="58"/>
        <v>32950.310000000005</v>
      </c>
      <c r="H57" s="24"/>
      <c r="I57" s="36">
        <v>9423.35</v>
      </c>
      <c r="J57" s="8">
        <f t="shared" si="59"/>
        <v>0</v>
      </c>
      <c r="K57" s="9">
        <f t="shared" si="63"/>
        <v>23526.960000000003</v>
      </c>
      <c r="L57" s="37">
        <f t="shared" si="60"/>
        <v>32950.310000000005</v>
      </c>
      <c r="M57" s="38"/>
      <c r="N57" s="37">
        <v>9423.35</v>
      </c>
      <c r="O57" s="8">
        <f t="shared" si="61"/>
        <v>0</v>
      </c>
      <c r="P57" s="9">
        <f t="shared" si="62"/>
        <v>23526.960000000003</v>
      </c>
      <c r="Q57" s="9"/>
      <c r="R57" s="9"/>
      <c r="S57" s="9"/>
      <c r="T57" s="9"/>
      <c r="U57" s="9">
        <v>11619.87</v>
      </c>
      <c r="V57" s="9">
        <v>11619.87</v>
      </c>
      <c r="W57" s="9">
        <v>3096.24</v>
      </c>
      <c r="X57" s="9">
        <v>3096.24</v>
      </c>
      <c r="Y57" s="9">
        <v>4233.79</v>
      </c>
      <c r="Z57" s="9">
        <v>4233.79</v>
      </c>
      <c r="AA57" s="9">
        <v>4577.0600000000004</v>
      </c>
      <c r="AB57" s="9">
        <v>4577.0600000000004</v>
      </c>
    </row>
    <row r="58" spans="1:28" ht="31.5" outlineLevel="5">
      <c r="A58" s="2" t="s">
        <v>574</v>
      </c>
      <c r="B58" s="23" t="s">
        <v>20</v>
      </c>
      <c r="C58" s="23" t="s">
        <v>34</v>
      </c>
      <c r="D58" s="23" t="s">
        <v>28</v>
      </c>
      <c r="E58" s="23">
        <v>310</v>
      </c>
      <c r="F58" s="23"/>
      <c r="G58" s="24">
        <f t="shared" si="58"/>
        <v>132040</v>
      </c>
      <c r="H58" s="24"/>
      <c r="I58" s="36"/>
      <c r="J58" s="8">
        <f>SUM(Q58)</f>
        <v>0</v>
      </c>
      <c r="K58" s="9">
        <f t="shared" si="63"/>
        <v>132040</v>
      </c>
      <c r="L58" s="37">
        <f t="shared" si="60"/>
        <v>132040</v>
      </c>
      <c r="M58" s="36"/>
      <c r="N58" s="8"/>
      <c r="O58" s="8">
        <f>SUM(R58)</f>
        <v>0</v>
      </c>
      <c r="P58" s="9">
        <f t="shared" si="62"/>
        <v>132040</v>
      </c>
      <c r="Q58" s="9"/>
      <c r="R58" s="9"/>
      <c r="S58" s="9"/>
      <c r="T58" s="9"/>
      <c r="U58" s="9"/>
      <c r="V58" s="9"/>
      <c r="W58" s="9">
        <v>2040</v>
      </c>
      <c r="X58" s="9">
        <v>2040</v>
      </c>
      <c r="Y58" s="9"/>
      <c r="Z58" s="9"/>
      <c r="AA58" s="9">
        <v>130000</v>
      </c>
      <c r="AB58" s="9">
        <v>130000</v>
      </c>
    </row>
    <row r="59" spans="1:28" ht="31.5" outlineLevel="5">
      <c r="A59" s="2" t="s">
        <v>626</v>
      </c>
      <c r="B59" s="23" t="s">
        <v>20</v>
      </c>
      <c r="C59" s="23" t="s">
        <v>34</v>
      </c>
      <c r="D59" s="23" t="s">
        <v>28</v>
      </c>
      <c r="E59" s="23">
        <v>343</v>
      </c>
      <c r="F59" s="23"/>
      <c r="G59" s="24">
        <f t="shared" si="58"/>
        <v>194023</v>
      </c>
      <c r="H59" s="24"/>
      <c r="I59" s="36"/>
      <c r="J59" s="8">
        <f>SUM(Q59)</f>
        <v>0</v>
      </c>
      <c r="K59" s="9">
        <f>SUM(S59+U59+W59+Y59+AA59)</f>
        <v>194023</v>
      </c>
      <c r="L59" s="37">
        <f t="shared" si="60"/>
        <v>164023</v>
      </c>
      <c r="M59" s="36"/>
      <c r="N59" s="8"/>
      <c r="O59" s="8">
        <f>SUM(R59)</f>
        <v>0</v>
      </c>
      <c r="P59" s="9">
        <f t="shared" si="62"/>
        <v>164023</v>
      </c>
      <c r="Q59" s="9"/>
      <c r="R59" s="9"/>
      <c r="S59" s="9"/>
      <c r="T59" s="9"/>
      <c r="U59" s="9"/>
      <c r="V59" s="9"/>
      <c r="W59" s="9"/>
      <c r="X59" s="9"/>
      <c r="Y59" s="9">
        <v>60000</v>
      </c>
      <c r="Z59" s="9">
        <v>60000</v>
      </c>
      <c r="AA59" s="9">
        <v>134023</v>
      </c>
      <c r="AB59" s="9">
        <v>104023</v>
      </c>
    </row>
    <row r="60" spans="1:28" ht="47.25" outlineLevel="5">
      <c r="A60" s="2" t="s">
        <v>31</v>
      </c>
      <c r="B60" s="23" t="s">
        <v>20</v>
      </c>
      <c r="C60" s="23" t="s">
        <v>34</v>
      </c>
      <c r="D60" s="23" t="s">
        <v>28</v>
      </c>
      <c r="E60" s="23" t="s">
        <v>32</v>
      </c>
      <c r="F60" s="23"/>
      <c r="G60" s="24">
        <f t="shared" si="58"/>
        <v>404168.44</v>
      </c>
      <c r="H60" s="24"/>
      <c r="I60" s="36">
        <v>250000</v>
      </c>
      <c r="J60" s="8">
        <f t="shared" si="59"/>
        <v>0</v>
      </c>
      <c r="K60" s="9">
        <f t="shared" si="63"/>
        <v>154168.44</v>
      </c>
      <c r="L60" s="37">
        <f t="shared" si="60"/>
        <v>386090</v>
      </c>
      <c r="M60" s="38"/>
      <c r="N60" s="37">
        <v>250000</v>
      </c>
      <c r="O60" s="8">
        <f t="shared" si="61"/>
        <v>0</v>
      </c>
      <c r="P60" s="9">
        <f t="shared" si="62"/>
        <v>136090</v>
      </c>
      <c r="Q60" s="9"/>
      <c r="R60" s="9"/>
      <c r="S60" s="9">
        <v>40000</v>
      </c>
      <c r="T60" s="9">
        <v>26990</v>
      </c>
      <c r="U60" s="9">
        <v>4100</v>
      </c>
      <c r="V60" s="9">
        <v>4100</v>
      </c>
      <c r="W60" s="9">
        <v>12707</v>
      </c>
      <c r="X60" s="9">
        <v>12707</v>
      </c>
      <c r="Y60" s="9">
        <v>28933.439999999999</v>
      </c>
      <c r="Z60" s="9">
        <v>23865</v>
      </c>
      <c r="AA60" s="9">
        <v>68428</v>
      </c>
      <c r="AB60" s="9">
        <v>68428</v>
      </c>
    </row>
    <row r="61" spans="1:28" outlineLevel="3">
      <c r="A61" s="2" t="s">
        <v>41</v>
      </c>
      <c r="B61" s="23" t="s">
        <v>20</v>
      </c>
      <c r="C61" s="23" t="s">
        <v>34</v>
      </c>
      <c r="D61" s="23" t="s">
        <v>42</v>
      </c>
      <c r="E61" s="23" t="s">
        <v>2</v>
      </c>
      <c r="F61" s="23"/>
      <c r="G61" s="24">
        <f>SUM(G62+G64+G66)</f>
        <v>120580.76999999999</v>
      </c>
      <c r="H61" s="24">
        <f>SUM(H62+H64+H66)</f>
        <v>0</v>
      </c>
      <c r="I61" s="36">
        <f>SUM(I62+I64+I66)</f>
        <v>90033.25</v>
      </c>
      <c r="J61" s="36">
        <f t="shared" ref="J61:AB61" si="64">SUM(J62+J64+J66)</f>
        <v>0</v>
      </c>
      <c r="K61" s="36">
        <f t="shared" si="64"/>
        <v>30547.519999999997</v>
      </c>
      <c r="L61" s="36">
        <f t="shared" si="64"/>
        <v>85198.52</v>
      </c>
      <c r="M61" s="36">
        <f t="shared" si="64"/>
        <v>0</v>
      </c>
      <c r="N61" s="36">
        <f t="shared" si="64"/>
        <v>71159</v>
      </c>
      <c r="O61" s="28">
        <f t="shared" si="64"/>
        <v>0</v>
      </c>
      <c r="P61" s="28">
        <f t="shared" si="64"/>
        <v>14039.52</v>
      </c>
      <c r="Q61" s="28">
        <f t="shared" si="64"/>
        <v>0</v>
      </c>
      <c r="R61" s="28">
        <f t="shared" si="64"/>
        <v>0</v>
      </c>
      <c r="S61" s="28">
        <f t="shared" si="64"/>
        <v>7151.05</v>
      </c>
      <c r="T61" s="28">
        <f t="shared" si="64"/>
        <v>7151.05</v>
      </c>
      <c r="U61" s="28">
        <f t="shared" si="64"/>
        <v>10840.97</v>
      </c>
      <c r="V61" s="28">
        <f t="shared" si="64"/>
        <v>1350</v>
      </c>
      <c r="W61" s="28">
        <f>SUM(W62+W64+W66)</f>
        <v>7766.5</v>
      </c>
      <c r="X61" s="28">
        <f t="shared" si="64"/>
        <v>850</v>
      </c>
      <c r="Y61" s="28">
        <f t="shared" si="64"/>
        <v>1789</v>
      </c>
      <c r="Z61" s="28">
        <f t="shared" si="64"/>
        <v>1789</v>
      </c>
      <c r="AA61" s="28">
        <f t="shared" si="64"/>
        <v>3000</v>
      </c>
      <c r="AB61" s="28">
        <f t="shared" si="64"/>
        <v>2899.47</v>
      </c>
    </row>
    <row r="62" spans="1:28" ht="31.5" outlineLevel="4">
      <c r="A62" s="2" t="s">
        <v>43</v>
      </c>
      <c r="B62" s="23" t="s">
        <v>20</v>
      </c>
      <c r="C62" s="23" t="s">
        <v>34</v>
      </c>
      <c r="D62" s="23" t="s">
        <v>44</v>
      </c>
      <c r="E62" s="23" t="s">
        <v>2</v>
      </c>
      <c r="F62" s="23"/>
      <c r="G62" s="24">
        <f>SUM(G63)</f>
        <v>81033.25</v>
      </c>
      <c r="H62" s="24">
        <f>SUM(H63)</f>
        <v>0</v>
      </c>
      <c r="I62" s="36">
        <f>SUM(I63)</f>
        <v>78033.25</v>
      </c>
      <c r="J62" s="36">
        <f t="shared" ref="J62:AB62" si="65">SUM(J63)</f>
        <v>0</v>
      </c>
      <c r="K62" s="36">
        <f t="shared" si="65"/>
        <v>3000</v>
      </c>
      <c r="L62" s="36">
        <f t="shared" si="65"/>
        <v>60644</v>
      </c>
      <c r="M62" s="36">
        <f t="shared" si="65"/>
        <v>0</v>
      </c>
      <c r="N62" s="36">
        <f t="shared" si="65"/>
        <v>60044</v>
      </c>
      <c r="O62" s="28">
        <f t="shared" si="65"/>
        <v>0</v>
      </c>
      <c r="P62" s="28">
        <f t="shared" si="65"/>
        <v>600</v>
      </c>
      <c r="Q62" s="28">
        <f t="shared" si="65"/>
        <v>0</v>
      </c>
      <c r="R62" s="28">
        <f t="shared" si="65"/>
        <v>0</v>
      </c>
      <c r="S62" s="28">
        <f t="shared" si="65"/>
        <v>0</v>
      </c>
      <c r="T62" s="28">
        <f t="shared" si="65"/>
        <v>0</v>
      </c>
      <c r="U62" s="28">
        <f t="shared" si="65"/>
        <v>0</v>
      </c>
      <c r="V62" s="28">
        <f t="shared" si="65"/>
        <v>0</v>
      </c>
      <c r="W62" s="28">
        <f t="shared" si="65"/>
        <v>3000</v>
      </c>
      <c r="X62" s="28">
        <f t="shared" si="65"/>
        <v>600</v>
      </c>
      <c r="Y62" s="28">
        <f t="shared" si="65"/>
        <v>0</v>
      </c>
      <c r="Z62" s="28">
        <f t="shared" si="65"/>
        <v>0</v>
      </c>
      <c r="AA62" s="28">
        <f t="shared" si="65"/>
        <v>0</v>
      </c>
      <c r="AB62" s="28">
        <f t="shared" si="65"/>
        <v>0</v>
      </c>
    </row>
    <row r="63" spans="1:28" outlineLevel="5">
      <c r="A63" s="2" t="s">
        <v>45</v>
      </c>
      <c r="B63" s="23" t="s">
        <v>20</v>
      </c>
      <c r="C63" s="23" t="s">
        <v>34</v>
      </c>
      <c r="D63" s="23" t="s">
        <v>44</v>
      </c>
      <c r="E63" s="23" t="s">
        <v>46</v>
      </c>
      <c r="F63" s="23"/>
      <c r="G63" s="24">
        <f>SUM(I63:K63)-H63</f>
        <v>81033.25</v>
      </c>
      <c r="H63" s="24"/>
      <c r="I63" s="36">
        <v>78033.25</v>
      </c>
      <c r="J63" s="8">
        <f>SUM(Q63)</f>
        <v>0</v>
      </c>
      <c r="K63" s="9">
        <f>SUM(S63+U63+W63+Y63+AA63)</f>
        <v>3000</v>
      </c>
      <c r="L63" s="37">
        <f>SUM(N63:P63)-M63</f>
        <v>60644</v>
      </c>
      <c r="M63" s="38"/>
      <c r="N63" s="37">
        <v>60044</v>
      </c>
      <c r="O63" s="8">
        <f>SUM(R63)</f>
        <v>0</v>
      </c>
      <c r="P63" s="9">
        <f>SUM(T63+V63+X63+Z63+AB63)</f>
        <v>600</v>
      </c>
      <c r="Q63" s="9"/>
      <c r="R63" s="9"/>
      <c r="S63" s="9"/>
      <c r="T63" s="9"/>
      <c r="U63" s="9"/>
      <c r="V63" s="9"/>
      <c r="W63" s="9">
        <v>3000</v>
      </c>
      <c r="X63" s="9">
        <v>600</v>
      </c>
      <c r="Y63" s="9"/>
      <c r="Z63" s="9"/>
      <c r="AA63" s="9"/>
      <c r="AB63" s="9"/>
    </row>
    <row r="64" spans="1:28" outlineLevel="4">
      <c r="A64" s="2" t="s">
        <v>47</v>
      </c>
      <c r="B64" s="23" t="s">
        <v>20</v>
      </c>
      <c r="C64" s="23" t="s">
        <v>34</v>
      </c>
      <c r="D64" s="23" t="s">
        <v>48</v>
      </c>
      <c r="E64" s="23" t="s">
        <v>2</v>
      </c>
      <c r="F64" s="23"/>
      <c r="G64" s="24">
        <f>SUM(G65)</f>
        <v>10134</v>
      </c>
      <c r="H64" s="24">
        <f>SUM(H65)</f>
        <v>0</v>
      </c>
      <c r="I64" s="36">
        <f>SUM(I65)</f>
        <v>7000</v>
      </c>
      <c r="J64" s="36">
        <f t="shared" ref="J64:AB64" si="66">SUM(J65)</f>
        <v>0</v>
      </c>
      <c r="K64" s="36">
        <f t="shared" si="66"/>
        <v>3134</v>
      </c>
      <c r="L64" s="36">
        <f t="shared" si="66"/>
        <v>9249</v>
      </c>
      <c r="M64" s="36">
        <f t="shared" si="66"/>
        <v>0</v>
      </c>
      <c r="N64" s="36">
        <f t="shared" si="66"/>
        <v>6115</v>
      </c>
      <c r="O64" s="28">
        <f t="shared" si="66"/>
        <v>0</v>
      </c>
      <c r="P64" s="28">
        <f t="shared" si="66"/>
        <v>3134</v>
      </c>
      <c r="Q64" s="28">
        <f t="shared" si="66"/>
        <v>0</v>
      </c>
      <c r="R64" s="28">
        <f t="shared" si="66"/>
        <v>0</v>
      </c>
      <c r="S64" s="28">
        <f t="shared" si="66"/>
        <v>0</v>
      </c>
      <c r="T64" s="28">
        <f t="shared" si="66"/>
        <v>0</v>
      </c>
      <c r="U64" s="28">
        <f t="shared" si="66"/>
        <v>850</v>
      </c>
      <c r="V64" s="28">
        <f t="shared" si="66"/>
        <v>850</v>
      </c>
      <c r="W64" s="28">
        <f t="shared" si="66"/>
        <v>0</v>
      </c>
      <c r="X64" s="28">
        <f t="shared" si="66"/>
        <v>0</v>
      </c>
      <c r="Y64" s="28">
        <f t="shared" si="66"/>
        <v>1539</v>
      </c>
      <c r="Z64" s="28">
        <f t="shared" si="66"/>
        <v>1539</v>
      </c>
      <c r="AA64" s="28">
        <f t="shared" si="66"/>
        <v>745</v>
      </c>
      <c r="AB64" s="28">
        <f t="shared" si="66"/>
        <v>745</v>
      </c>
    </row>
    <row r="65" spans="1:28" outlineLevel="5">
      <c r="A65" s="2" t="s">
        <v>45</v>
      </c>
      <c r="B65" s="23" t="s">
        <v>20</v>
      </c>
      <c r="C65" s="23" t="s">
        <v>34</v>
      </c>
      <c r="D65" s="23" t="s">
        <v>48</v>
      </c>
      <c r="E65" s="23" t="s">
        <v>46</v>
      </c>
      <c r="F65" s="23"/>
      <c r="G65" s="24">
        <f>SUM(I65:K65)-H65</f>
        <v>10134</v>
      </c>
      <c r="H65" s="24"/>
      <c r="I65" s="36">
        <v>7000</v>
      </c>
      <c r="J65" s="8">
        <f>SUM(Q65)</f>
        <v>0</v>
      </c>
      <c r="K65" s="9">
        <f>SUM(S65+U65+W65+Y65+AA65)</f>
        <v>3134</v>
      </c>
      <c r="L65" s="37">
        <f>SUM(N65:P65)-M65</f>
        <v>9249</v>
      </c>
      <c r="M65" s="38"/>
      <c r="N65" s="37">
        <v>6115</v>
      </c>
      <c r="O65" s="8">
        <f>SUM(R65)</f>
        <v>0</v>
      </c>
      <c r="P65" s="9">
        <f>SUM(T65+V65+X65+Z65+AB65)</f>
        <v>3134</v>
      </c>
      <c r="Q65" s="9"/>
      <c r="R65" s="9"/>
      <c r="S65" s="9"/>
      <c r="T65" s="9"/>
      <c r="U65" s="9">
        <v>850</v>
      </c>
      <c r="V65" s="9">
        <v>850</v>
      </c>
      <c r="W65" s="9"/>
      <c r="X65" s="9"/>
      <c r="Y65" s="9">
        <v>1539</v>
      </c>
      <c r="Z65" s="9">
        <v>1539</v>
      </c>
      <c r="AA65" s="9">
        <v>745</v>
      </c>
      <c r="AB65" s="9">
        <v>745</v>
      </c>
    </row>
    <row r="66" spans="1:28" outlineLevel="4">
      <c r="A66" s="2" t="s">
        <v>49</v>
      </c>
      <c r="B66" s="23" t="s">
        <v>20</v>
      </c>
      <c r="C66" s="23" t="s">
        <v>34</v>
      </c>
      <c r="D66" s="23" t="s">
        <v>50</v>
      </c>
      <c r="E66" s="23" t="s">
        <v>2</v>
      </c>
      <c r="F66" s="23"/>
      <c r="G66" s="28">
        <f t="shared" ref="G66:V66" si="67">SUM(G67:G68)</f>
        <v>29413.519999999997</v>
      </c>
      <c r="H66" s="28">
        <f t="shared" si="67"/>
        <v>0</v>
      </c>
      <c r="I66" s="28">
        <f t="shared" si="67"/>
        <v>5000</v>
      </c>
      <c r="J66" s="28">
        <f t="shared" si="67"/>
        <v>0</v>
      </c>
      <c r="K66" s="28">
        <f t="shared" si="67"/>
        <v>24413.519999999997</v>
      </c>
      <c r="L66" s="28">
        <f t="shared" si="67"/>
        <v>15305.519999999999</v>
      </c>
      <c r="M66" s="28">
        <f t="shared" si="67"/>
        <v>0</v>
      </c>
      <c r="N66" s="28">
        <f t="shared" si="67"/>
        <v>5000</v>
      </c>
      <c r="O66" s="28">
        <f t="shared" si="67"/>
        <v>0</v>
      </c>
      <c r="P66" s="28">
        <f t="shared" si="67"/>
        <v>10305.52</v>
      </c>
      <c r="Q66" s="28">
        <f t="shared" si="67"/>
        <v>0</v>
      </c>
      <c r="R66" s="28">
        <f t="shared" si="67"/>
        <v>0</v>
      </c>
      <c r="S66" s="28">
        <f t="shared" si="67"/>
        <v>7151.05</v>
      </c>
      <c r="T66" s="28">
        <f t="shared" si="67"/>
        <v>7151.05</v>
      </c>
      <c r="U66" s="28">
        <f t="shared" si="67"/>
        <v>9990.9699999999993</v>
      </c>
      <c r="V66" s="28">
        <f t="shared" si="67"/>
        <v>500</v>
      </c>
      <c r="W66" s="28">
        <f t="shared" ref="W66:AB66" si="68">SUM(W67:W68)</f>
        <v>4766.5</v>
      </c>
      <c r="X66" s="28">
        <f t="shared" si="68"/>
        <v>250</v>
      </c>
      <c r="Y66" s="28">
        <f t="shared" si="68"/>
        <v>250</v>
      </c>
      <c r="Z66" s="28">
        <f t="shared" si="68"/>
        <v>250</v>
      </c>
      <c r="AA66" s="28">
        <f t="shared" si="68"/>
        <v>2255</v>
      </c>
      <c r="AB66" s="28">
        <f t="shared" si="68"/>
        <v>2154.4699999999998</v>
      </c>
    </row>
    <row r="67" spans="1:28" ht="47.25" outlineLevel="4">
      <c r="A67" s="2" t="s">
        <v>577</v>
      </c>
      <c r="B67" s="23" t="s">
        <v>20</v>
      </c>
      <c r="C67" s="23" t="s">
        <v>34</v>
      </c>
      <c r="D67" s="23" t="s">
        <v>50</v>
      </c>
      <c r="E67" s="23">
        <v>292</v>
      </c>
      <c r="F67" s="23"/>
      <c r="G67" s="24">
        <f>SUM(I67:K67)-H67</f>
        <v>14495.97</v>
      </c>
      <c r="H67" s="24"/>
      <c r="I67" s="36"/>
      <c r="J67" s="8">
        <f>SUM(Q67)</f>
        <v>0</v>
      </c>
      <c r="K67" s="11">
        <f>SUM(S67+U67+W67+Y67+AA67)</f>
        <v>14495.97</v>
      </c>
      <c r="L67" s="55">
        <f>SUM(N67:P67)-M67</f>
        <v>3154.47</v>
      </c>
      <c r="M67" s="36"/>
      <c r="N67" s="8"/>
      <c r="O67" s="8">
        <f>SUM(R67)</f>
        <v>0</v>
      </c>
      <c r="P67" s="9">
        <f>SUM(T67+V67+X67+Z67+AB67)</f>
        <v>3154.47</v>
      </c>
      <c r="Q67" s="38"/>
      <c r="R67" s="37"/>
      <c r="S67" s="8"/>
      <c r="T67" s="9"/>
      <c r="U67" s="28">
        <v>9990.9699999999993</v>
      </c>
      <c r="V67" s="28">
        <v>500</v>
      </c>
      <c r="W67" s="28">
        <v>2000</v>
      </c>
      <c r="X67" s="28">
        <v>250</v>
      </c>
      <c r="Y67" s="28">
        <v>250</v>
      </c>
      <c r="Z67" s="28">
        <v>250</v>
      </c>
      <c r="AA67" s="28">
        <v>2255</v>
      </c>
      <c r="AB67" s="28">
        <v>2154.4699999999998</v>
      </c>
    </row>
    <row r="68" spans="1:28" ht="31.5" outlineLevel="5">
      <c r="A68" s="2" t="s">
        <v>51</v>
      </c>
      <c r="B68" s="23" t="s">
        <v>20</v>
      </c>
      <c r="C68" s="23" t="s">
        <v>34</v>
      </c>
      <c r="D68" s="23" t="s">
        <v>50</v>
      </c>
      <c r="E68" s="23" t="s">
        <v>52</v>
      </c>
      <c r="F68" s="23"/>
      <c r="G68" s="24">
        <f>SUM(I68:K68)-H68</f>
        <v>14917.55</v>
      </c>
      <c r="H68" s="54"/>
      <c r="I68" s="25">
        <v>5000</v>
      </c>
      <c r="J68" s="10">
        <f>SUM(Q68)</f>
        <v>0</v>
      </c>
      <c r="K68" s="11">
        <f>SUM(S68+U68+W68+Y68+AA68)</f>
        <v>9917.5499999999993</v>
      </c>
      <c r="L68" s="55">
        <f>SUM(N68:P68)-M68</f>
        <v>12151.05</v>
      </c>
      <c r="M68" s="56"/>
      <c r="N68" s="55">
        <v>5000</v>
      </c>
      <c r="O68" s="8">
        <f>SUM(R68)</f>
        <v>0</v>
      </c>
      <c r="P68" s="9">
        <f>SUM(T68+V68+X68+Z68+AB68)</f>
        <v>7151.05</v>
      </c>
      <c r="Q68" s="9"/>
      <c r="R68" s="9"/>
      <c r="S68" s="9">
        <v>7151.05</v>
      </c>
      <c r="T68" s="9">
        <v>7151.05</v>
      </c>
      <c r="U68" s="9"/>
      <c r="V68" s="9"/>
      <c r="W68" s="9">
        <v>2766.5</v>
      </c>
      <c r="X68" s="9"/>
      <c r="Y68" s="9"/>
      <c r="Z68" s="9"/>
      <c r="AA68" s="9"/>
      <c r="AB68" s="9"/>
    </row>
    <row r="69" spans="1:28" s="7" customFormat="1" ht="63" outlineLevel="5">
      <c r="A69" s="6" t="s">
        <v>581</v>
      </c>
      <c r="B69" s="49" t="s">
        <v>20</v>
      </c>
      <c r="C69" s="49">
        <v>4190009004</v>
      </c>
      <c r="D69" s="49" t="s">
        <v>2</v>
      </c>
      <c r="E69" s="49" t="s">
        <v>2</v>
      </c>
      <c r="F69" s="49"/>
      <c r="G69" s="51">
        <f>SUM(G70)</f>
        <v>151663.53</v>
      </c>
      <c r="H69" s="51">
        <f t="shared" ref="H69:AB70" si="69">SUM(H70)</f>
        <v>0</v>
      </c>
      <c r="I69" s="51">
        <f t="shared" si="69"/>
        <v>0</v>
      </c>
      <c r="J69" s="51">
        <f t="shared" si="69"/>
        <v>0</v>
      </c>
      <c r="K69" s="51">
        <f t="shared" si="69"/>
        <v>151663.53</v>
      </c>
      <c r="L69" s="51">
        <f t="shared" si="69"/>
        <v>151663.53</v>
      </c>
      <c r="M69" s="51">
        <f t="shared" si="69"/>
        <v>0</v>
      </c>
      <c r="N69" s="51">
        <f t="shared" si="69"/>
        <v>0</v>
      </c>
      <c r="O69" s="51">
        <f t="shared" si="69"/>
        <v>0</v>
      </c>
      <c r="P69" s="51">
        <f t="shared" si="69"/>
        <v>151663.53</v>
      </c>
      <c r="Q69" s="51">
        <f t="shared" si="69"/>
        <v>0</v>
      </c>
      <c r="R69" s="51">
        <f t="shared" si="69"/>
        <v>0</v>
      </c>
      <c r="S69" s="51">
        <f t="shared" si="69"/>
        <v>0</v>
      </c>
      <c r="T69" s="51">
        <f t="shared" si="69"/>
        <v>0</v>
      </c>
      <c r="U69" s="51">
        <f t="shared" si="69"/>
        <v>0</v>
      </c>
      <c r="V69" s="51">
        <f t="shared" si="69"/>
        <v>0</v>
      </c>
      <c r="W69" s="51">
        <f t="shared" si="69"/>
        <v>12233.5</v>
      </c>
      <c r="X69" s="51">
        <f t="shared" si="69"/>
        <v>12233.5</v>
      </c>
      <c r="Y69" s="51">
        <f t="shared" si="69"/>
        <v>0</v>
      </c>
      <c r="Z69" s="51">
        <f t="shared" si="69"/>
        <v>0</v>
      </c>
      <c r="AA69" s="51">
        <f t="shared" si="69"/>
        <v>139430.03</v>
      </c>
      <c r="AB69" s="52">
        <f t="shared" si="69"/>
        <v>139430.03</v>
      </c>
    </row>
    <row r="70" spans="1:28" outlineLevel="5">
      <c r="A70" s="2" t="s">
        <v>580</v>
      </c>
      <c r="B70" s="23" t="s">
        <v>20</v>
      </c>
      <c r="C70" s="23">
        <v>4190009004</v>
      </c>
      <c r="D70" s="23">
        <v>800</v>
      </c>
      <c r="E70" s="23" t="s">
        <v>2</v>
      </c>
      <c r="F70" s="23"/>
      <c r="G70" s="36">
        <f>SUM(G71)</f>
        <v>151663.53</v>
      </c>
      <c r="H70" s="36">
        <f t="shared" si="69"/>
        <v>0</v>
      </c>
      <c r="I70" s="36">
        <f t="shared" si="69"/>
        <v>0</v>
      </c>
      <c r="J70" s="36">
        <f t="shared" si="69"/>
        <v>0</v>
      </c>
      <c r="K70" s="36">
        <f t="shared" si="69"/>
        <v>151663.53</v>
      </c>
      <c r="L70" s="36">
        <f t="shared" si="69"/>
        <v>151663.53</v>
      </c>
      <c r="M70" s="36">
        <f t="shared" si="69"/>
        <v>0</v>
      </c>
      <c r="N70" s="36">
        <f t="shared" si="69"/>
        <v>0</v>
      </c>
      <c r="O70" s="36">
        <f t="shared" si="69"/>
        <v>0</v>
      </c>
      <c r="P70" s="36">
        <f t="shared" si="69"/>
        <v>151663.53</v>
      </c>
      <c r="Q70" s="36">
        <f t="shared" si="69"/>
        <v>0</v>
      </c>
      <c r="R70" s="36">
        <f t="shared" si="69"/>
        <v>0</v>
      </c>
      <c r="S70" s="36">
        <f t="shared" si="69"/>
        <v>0</v>
      </c>
      <c r="T70" s="36">
        <f t="shared" si="69"/>
        <v>0</v>
      </c>
      <c r="U70" s="36">
        <f t="shared" si="69"/>
        <v>0</v>
      </c>
      <c r="V70" s="36">
        <f t="shared" si="69"/>
        <v>0</v>
      </c>
      <c r="W70" s="36">
        <f t="shared" si="69"/>
        <v>12233.5</v>
      </c>
      <c r="X70" s="36">
        <f t="shared" si="69"/>
        <v>12233.5</v>
      </c>
      <c r="Y70" s="36">
        <f t="shared" si="69"/>
        <v>0</v>
      </c>
      <c r="Z70" s="36">
        <f t="shared" si="69"/>
        <v>0</v>
      </c>
      <c r="AA70" s="36">
        <f t="shared" si="69"/>
        <v>139430.03</v>
      </c>
      <c r="AB70" s="28">
        <f t="shared" si="69"/>
        <v>139430.03</v>
      </c>
    </row>
    <row r="71" spans="1:28" ht="63" outlineLevel="5">
      <c r="A71" s="2" t="s">
        <v>579</v>
      </c>
      <c r="B71" s="23" t="s">
        <v>20</v>
      </c>
      <c r="C71" s="23">
        <v>4190009004</v>
      </c>
      <c r="D71" s="23">
        <v>831</v>
      </c>
      <c r="E71" s="23" t="s">
        <v>2</v>
      </c>
      <c r="F71" s="23"/>
      <c r="G71" s="36">
        <f>SUM(G72:G73)</f>
        <v>151663.53</v>
      </c>
      <c r="H71" s="36">
        <f t="shared" ref="H71:AB71" si="70">SUM(H72:H73)</f>
        <v>0</v>
      </c>
      <c r="I71" s="36">
        <f t="shared" si="70"/>
        <v>0</v>
      </c>
      <c r="J71" s="36">
        <f t="shared" si="70"/>
        <v>0</v>
      </c>
      <c r="K71" s="36">
        <f t="shared" si="70"/>
        <v>151663.53</v>
      </c>
      <c r="L71" s="36">
        <f t="shared" si="70"/>
        <v>151663.53</v>
      </c>
      <c r="M71" s="36">
        <f t="shared" si="70"/>
        <v>0</v>
      </c>
      <c r="N71" s="36">
        <f t="shared" si="70"/>
        <v>0</v>
      </c>
      <c r="O71" s="36">
        <f t="shared" si="70"/>
        <v>0</v>
      </c>
      <c r="P71" s="36">
        <f t="shared" si="70"/>
        <v>151663.53</v>
      </c>
      <c r="Q71" s="36">
        <f t="shared" si="70"/>
        <v>0</v>
      </c>
      <c r="R71" s="36">
        <f t="shared" si="70"/>
        <v>0</v>
      </c>
      <c r="S71" s="36">
        <f t="shared" si="70"/>
        <v>0</v>
      </c>
      <c r="T71" s="36">
        <f t="shared" si="70"/>
        <v>0</v>
      </c>
      <c r="U71" s="36">
        <f t="shared" si="70"/>
        <v>0</v>
      </c>
      <c r="V71" s="36">
        <f t="shared" si="70"/>
        <v>0</v>
      </c>
      <c r="W71" s="36">
        <f t="shared" si="70"/>
        <v>12233.5</v>
      </c>
      <c r="X71" s="36">
        <f t="shared" si="70"/>
        <v>12233.5</v>
      </c>
      <c r="Y71" s="36">
        <f t="shared" si="70"/>
        <v>0</v>
      </c>
      <c r="Z71" s="36">
        <f t="shared" si="70"/>
        <v>0</v>
      </c>
      <c r="AA71" s="36">
        <f t="shared" si="70"/>
        <v>139430.03</v>
      </c>
      <c r="AB71" s="28">
        <f t="shared" si="70"/>
        <v>139430.03</v>
      </c>
    </row>
    <row r="72" spans="1:28" ht="31.5" outlineLevel="5">
      <c r="A72" s="2" t="s">
        <v>51</v>
      </c>
      <c r="B72" s="23" t="s">
        <v>20</v>
      </c>
      <c r="C72" s="23">
        <v>4190009004</v>
      </c>
      <c r="D72" s="23">
        <v>831</v>
      </c>
      <c r="E72" s="23">
        <v>295</v>
      </c>
      <c r="F72" s="23"/>
      <c r="G72" s="24">
        <f>SUM(I72:K72)-H72</f>
        <v>139430.03</v>
      </c>
      <c r="H72" s="24"/>
      <c r="I72" s="36"/>
      <c r="J72" s="8">
        <f>SUM(Q72)</f>
        <v>0</v>
      </c>
      <c r="K72" s="11">
        <f t="shared" ref="K72:K73" si="71">SUM(S72+U72+W72+Y72+AA72)</f>
        <v>139430.03</v>
      </c>
      <c r="L72" s="55">
        <f t="shared" ref="L72:L73" si="72">SUM(N72:P72)-M72</f>
        <v>139430.03</v>
      </c>
      <c r="M72" s="36"/>
      <c r="N72" s="8">
        <f>SUM(U72)</f>
        <v>0</v>
      </c>
      <c r="O72" s="8">
        <f t="shared" ref="O72:O73" si="73">SUM(R72)</f>
        <v>0</v>
      </c>
      <c r="P72" s="11">
        <f t="shared" ref="P72:P73" si="74">SUM(X72+Z72+AB72+AD72+AF72)</f>
        <v>139430.03</v>
      </c>
      <c r="Q72" s="28"/>
      <c r="R72" s="28"/>
      <c r="S72" s="28"/>
      <c r="T72" s="28"/>
      <c r="U72" s="28"/>
      <c r="V72" s="28"/>
      <c r="W72" s="28"/>
      <c r="X72" s="28"/>
      <c r="Y72" s="28"/>
      <c r="Z72" s="28"/>
      <c r="AA72" s="28">
        <v>139430.03</v>
      </c>
      <c r="AB72" s="28">
        <v>139430.03</v>
      </c>
    </row>
    <row r="73" spans="1:28" ht="31.5" outlineLevel="5">
      <c r="A73" s="2" t="s">
        <v>578</v>
      </c>
      <c r="B73" s="23" t="s">
        <v>20</v>
      </c>
      <c r="C73" s="23">
        <v>4190009004</v>
      </c>
      <c r="D73" s="23">
        <v>831</v>
      </c>
      <c r="E73" s="23">
        <v>296</v>
      </c>
      <c r="F73" s="23"/>
      <c r="G73" s="24">
        <f>SUM(I73:K73)-H73</f>
        <v>12233.5</v>
      </c>
      <c r="H73" s="24"/>
      <c r="I73" s="36"/>
      <c r="J73" s="8">
        <f>SUM(Q73)</f>
        <v>0</v>
      </c>
      <c r="K73" s="9">
        <f t="shared" si="71"/>
        <v>12233.5</v>
      </c>
      <c r="L73" s="55">
        <f t="shared" si="72"/>
        <v>12233.5</v>
      </c>
      <c r="M73" s="36"/>
      <c r="N73" s="8">
        <f>SUM(U73)</f>
        <v>0</v>
      </c>
      <c r="O73" s="8">
        <f t="shared" si="73"/>
        <v>0</v>
      </c>
      <c r="P73" s="11">
        <f t="shared" si="74"/>
        <v>12233.5</v>
      </c>
      <c r="Q73" s="9"/>
      <c r="R73" s="9"/>
      <c r="S73" s="9"/>
      <c r="T73" s="9"/>
      <c r="U73" s="9"/>
      <c r="V73" s="9"/>
      <c r="W73" s="9">
        <v>12233.5</v>
      </c>
      <c r="X73" s="9">
        <v>12233.5</v>
      </c>
      <c r="Y73" s="9"/>
      <c r="Z73" s="9"/>
      <c r="AA73" s="9"/>
      <c r="AB73" s="9"/>
    </row>
    <row r="74" spans="1:28" s="4" customFormat="1" ht="78.75" outlineLevel="1">
      <c r="A74" s="5" t="s">
        <v>53</v>
      </c>
      <c r="B74" s="45" t="s">
        <v>54</v>
      </c>
      <c r="C74" s="45" t="s">
        <v>4</v>
      </c>
      <c r="D74" s="45" t="s">
        <v>2</v>
      </c>
      <c r="E74" s="45" t="s">
        <v>2</v>
      </c>
      <c r="F74" s="45"/>
      <c r="G74" s="46">
        <f>SUM(G75)</f>
        <v>6778056.0099999998</v>
      </c>
      <c r="H74" s="57">
        <f>SUM(H75)</f>
        <v>0</v>
      </c>
      <c r="I74" s="58">
        <f>SUM(I75)</f>
        <v>6778056.0099999998</v>
      </c>
      <c r="J74" s="58">
        <f t="shared" ref="J74:AB74" si="75">SUM(J75)</f>
        <v>0</v>
      </c>
      <c r="K74" s="58">
        <f t="shared" si="75"/>
        <v>0</v>
      </c>
      <c r="L74" s="58">
        <f t="shared" si="75"/>
        <v>6772621.4500000002</v>
      </c>
      <c r="M74" s="58">
        <f t="shared" si="75"/>
        <v>0</v>
      </c>
      <c r="N74" s="58">
        <f t="shared" si="75"/>
        <v>6772621.4500000002</v>
      </c>
      <c r="O74" s="48">
        <f t="shared" si="75"/>
        <v>0</v>
      </c>
      <c r="P74" s="48">
        <f t="shared" si="75"/>
        <v>0</v>
      </c>
      <c r="Q74" s="48">
        <f t="shared" si="75"/>
        <v>0</v>
      </c>
      <c r="R74" s="48">
        <f t="shared" si="75"/>
        <v>0</v>
      </c>
      <c r="S74" s="48">
        <f t="shared" si="75"/>
        <v>0</v>
      </c>
      <c r="T74" s="48">
        <f t="shared" si="75"/>
        <v>0</v>
      </c>
      <c r="U74" s="48">
        <f t="shared" si="75"/>
        <v>0</v>
      </c>
      <c r="V74" s="48">
        <f t="shared" si="75"/>
        <v>0</v>
      </c>
      <c r="W74" s="48">
        <f t="shared" si="75"/>
        <v>0</v>
      </c>
      <c r="X74" s="48">
        <f t="shared" si="75"/>
        <v>0</v>
      </c>
      <c r="Y74" s="48">
        <f t="shared" si="75"/>
        <v>0</v>
      </c>
      <c r="Z74" s="48">
        <f t="shared" si="75"/>
        <v>0</v>
      </c>
      <c r="AA74" s="48">
        <f t="shared" si="75"/>
        <v>0</v>
      </c>
      <c r="AB74" s="48">
        <f t="shared" si="75"/>
        <v>0</v>
      </c>
    </row>
    <row r="75" spans="1:28" s="7" customFormat="1" ht="47.25" outlineLevel="2">
      <c r="A75" s="6" t="s">
        <v>33</v>
      </c>
      <c r="B75" s="49" t="s">
        <v>54</v>
      </c>
      <c r="C75" s="49" t="s">
        <v>34</v>
      </c>
      <c r="D75" s="49" t="s">
        <v>2</v>
      </c>
      <c r="E75" s="49" t="s">
        <v>2</v>
      </c>
      <c r="F75" s="49"/>
      <c r="G75" s="50">
        <f>SUM(G76+G88)</f>
        <v>6778056.0099999998</v>
      </c>
      <c r="H75" s="50">
        <f>SUM(H76+H88)</f>
        <v>0</v>
      </c>
      <c r="I75" s="51">
        <f>SUM(I76+I88)</f>
        <v>6778056.0099999998</v>
      </c>
      <c r="J75" s="51">
        <f t="shared" ref="J75:AB75" si="76">SUM(J76+J88)</f>
        <v>0</v>
      </c>
      <c r="K75" s="51">
        <f t="shared" si="76"/>
        <v>0</v>
      </c>
      <c r="L75" s="51">
        <f t="shared" si="76"/>
        <v>6772621.4500000002</v>
      </c>
      <c r="M75" s="51">
        <f t="shared" si="76"/>
        <v>0</v>
      </c>
      <c r="N75" s="51">
        <f t="shared" si="76"/>
        <v>6772621.4500000002</v>
      </c>
      <c r="O75" s="52">
        <f t="shared" si="76"/>
        <v>0</v>
      </c>
      <c r="P75" s="52">
        <f t="shared" si="76"/>
        <v>0</v>
      </c>
      <c r="Q75" s="52">
        <f t="shared" si="76"/>
        <v>0</v>
      </c>
      <c r="R75" s="52">
        <f t="shared" si="76"/>
        <v>0</v>
      </c>
      <c r="S75" s="52">
        <f t="shared" si="76"/>
        <v>0</v>
      </c>
      <c r="T75" s="52">
        <f t="shared" si="76"/>
        <v>0</v>
      </c>
      <c r="U75" s="52">
        <f t="shared" si="76"/>
        <v>0</v>
      </c>
      <c r="V75" s="52">
        <f t="shared" si="76"/>
        <v>0</v>
      </c>
      <c r="W75" s="52">
        <f t="shared" si="76"/>
        <v>0</v>
      </c>
      <c r="X75" s="52">
        <f t="shared" si="76"/>
        <v>0</v>
      </c>
      <c r="Y75" s="52">
        <f t="shared" si="76"/>
        <v>0</v>
      </c>
      <c r="Z75" s="52">
        <f t="shared" si="76"/>
        <v>0</v>
      </c>
      <c r="AA75" s="52">
        <f t="shared" si="76"/>
        <v>0</v>
      </c>
      <c r="AB75" s="52">
        <f t="shared" si="76"/>
        <v>0</v>
      </c>
    </row>
    <row r="76" spans="1:28" ht="110.25" outlineLevel="3">
      <c r="A76" s="2" t="s">
        <v>9</v>
      </c>
      <c r="B76" s="23" t="s">
        <v>54</v>
      </c>
      <c r="C76" s="23" t="s">
        <v>34</v>
      </c>
      <c r="D76" s="23" t="s">
        <v>10</v>
      </c>
      <c r="E76" s="23" t="s">
        <v>2</v>
      </c>
      <c r="F76" s="23"/>
      <c r="G76" s="24">
        <f>SUM(G77+G84)</f>
        <v>6589015.7400000002</v>
      </c>
      <c r="H76" s="24">
        <f>SUM(H77+H84)</f>
        <v>0</v>
      </c>
      <c r="I76" s="36">
        <f>SUM(I77+I84)</f>
        <v>6589015.7400000002</v>
      </c>
      <c r="J76" s="36">
        <f t="shared" ref="J76:AB76" si="77">SUM(J77+J84)</f>
        <v>0</v>
      </c>
      <c r="K76" s="36">
        <f t="shared" si="77"/>
        <v>0</v>
      </c>
      <c r="L76" s="36">
        <f t="shared" si="77"/>
        <v>6589015.7400000002</v>
      </c>
      <c r="M76" s="36">
        <f t="shared" si="77"/>
        <v>0</v>
      </c>
      <c r="N76" s="36">
        <f t="shared" si="77"/>
        <v>6589015.7400000002</v>
      </c>
      <c r="O76" s="28">
        <f t="shared" si="77"/>
        <v>0</v>
      </c>
      <c r="P76" s="28">
        <f t="shared" si="77"/>
        <v>0</v>
      </c>
      <c r="Q76" s="28">
        <f t="shared" si="77"/>
        <v>0</v>
      </c>
      <c r="R76" s="28">
        <f t="shared" si="77"/>
        <v>0</v>
      </c>
      <c r="S76" s="28">
        <f t="shared" si="77"/>
        <v>0</v>
      </c>
      <c r="T76" s="28">
        <f t="shared" si="77"/>
        <v>0</v>
      </c>
      <c r="U76" s="28">
        <f t="shared" si="77"/>
        <v>0</v>
      </c>
      <c r="V76" s="28">
        <f t="shared" si="77"/>
        <v>0</v>
      </c>
      <c r="W76" s="28">
        <f t="shared" si="77"/>
        <v>0</v>
      </c>
      <c r="X76" s="28">
        <f t="shared" si="77"/>
        <v>0</v>
      </c>
      <c r="Y76" s="28">
        <f t="shared" si="77"/>
        <v>0</v>
      </c>
      <c r="Z76" s="28">
        <f t="shared" si="77"/>
        <v>0</v>
      </c>
      <c r="AA76" s="28">
        <f t="shared" si="77"/>
        <v>0</v>
      </c>
      <c r="AB76" s="28">
        <f t="shared" si="77"/>
        <v>0</v>
      </c>
    </row>
    <row r="77" spans="1:28" ht="47.25" outlineLevel="4">
      <c r="A77" s="2" t="s">
        <v>11</v>
      </c>
      <c r="B77" s="23" t="s">
        <v>54</v>
      </c>
      <c r="C77" s="23" t="s">
        <v>34</v>
      </c>
      <c r="D77" s="23" t="s">
        <v>12</v>
      </c>
      <c r="E77" s="23" t="s">
        <v>2</v>
      </c>
      <c r="F77" s="23"/>
      <c r="G77" s="24">
        <f>SUM(G78+G81)</f>
        <v>5088903.0900000008</v>
      </c>
      <c r="H77" s="24">
        <f t="shared" ref="H77:AB77" si="78">SUM(H78+H81)</f>
        <v>0</v>
      </c>
      <c r="I77" s="24">
        <f t="shared" si="78"/>
        <v>5088903.0900000008</v>
      </c>
      <c r="J77" s="24">
        <f t="shared" si="78"/>
        <v>0</v>
      </c>
      <c r="K77" s="24">
        <f t="shared" si="78"/>
        <v>0</v>
      </c>
      <c r="L77" s="24">
        <f t="shared" si="78"/>
        <v>5088903.0900000008</v>
      </c>
      <c r="M77" s="24">
        <f t="shared" si="78"/>
        <v>0</v>
      </c>
      <c r="N77" s="24">
        <f t="shared" si="78"/>
        <v>5088903.0900000008</v>
      </c>
      <c r="O77" s="24">
        <f t="shared" si="78"/>
        <v>0</v>
      </c>
      <c r="P77" s="24">
        <f t="shared" si="78"/>
        <v>0</v>
      </c>
      <c r="Q77" s="24">
        <f t="shared" si="78"/>
        <v>0</v>
      </c>
      <c r="R77" s="24">
        <f t="shared" si="78"/>
        <v>0</v>
      </c>
      <c r="S77" s="24">
        <f t="shared" si="78"/>
        <v>0</v>
      </c>
      <c r="T77" s="24">
        <f t="shared" si="78"/>
        <v>0</v>
      </c>
      <c r="U77" s="24">
        <f t="shared" si="78"/>
        <v>0</v>
      </c>
      <c r="V77" s="24">
        <f t="shared" si="78"/>
        <v>0</v>
      </c>
      <c r="W77" s="24">
        <f t="shared" si="78"/>
        <v>0</v>
      </c>
      <c r="X77" s="24">
        <f t="shared" si="78"/>
        <v>0</v>
      </c>
      <c r="Y77" s="24">
        <f t="shared" si="78"/>
        <v>0</v>
      </c>
      <c r="Z77" s="24">
        <f t="shared" si="78"/>
        <v>0</v>
      </c>
      <c r="AA77" s="24">
        <f t="shared" si="78"/>
        <v>0</v>
      </c>
      <c r="AB77" s="24">
        <f t="shared" si="78"/>
        <v>0</v>
      </c>
    </row>
    <row r="78" spans="1:28" outlineLevel="5">
      <c r="A78" s="2" t="s">
        <v>13</v>
      </c>
      <c r="B78" s="23" t="s">
        <v>54</v>
      </c>
      <c r="C78" s="23" t="s">
        <v>34</v>
      </c>
      <c r="D78" s="23" t="s">
        <v>12</v>
      </c>
      <c r="E78" s="23" t="s">
        <v>14</v>
      </c>
      <c r="F78" s="23"/>
      <c r="G78" s="24">
        <f>SUM(I78:K78)-H78</f>
        <v>4999260.3600000003</v>
      </c>
      <c r="H78" s="24"/>
      <c r="I78" s="36">
        <v>4999260.3600000003</v>
      </c>
      <c r="J78" s="8">
        <f>SUM(Q78)</f>
        <v>0</v>
      </c>
      <c r="K78" s="9">
        <f>SUM(S78+U78+W78+Y78+AA78)</f>
        <v>0</v>
      </c>
      <c r="L78" s="37">
        <f>SUM(N78:P78)-M78</f>
        <v>4999260.3600000003</v>
      </c>
      <c r="M78" s="38"/>
      <c r="N78" s="37">
        <v>4999260.3600000003</v>
      </c>
      <c r="O78" s="8">
        <f>SUM(R78)</f>
        <v>0</v>
      </c>
      <c r="P78" s="9">
        <f>SUM(T78+V78+X78+Z78+AB78)</f>
        <v>0</v>
      </c>
      <c r="Q78" s="9"/>
      <c r="R78" s="9"/>
      <c r="S78" s="9"/>
      <c r="T78" s="9"/>
      <c r="U78" s="9"/>
      <c r="V78" s="9"/>
      <c r="W78" s="9"/>
      <c r="X78" s="9"/>
      <c r="Y78" s="9"/>
      <c r="Z78" s="9"/>
      <c r="AA78" s="9"/>
      <c r="AB78" s="9"/>
    </row>
    <row r="79" spans="1:28" s="271" customFormat="1" ht="19.5" customHeight="1" outlineLevel="5">
      <c r="A79" s="273" t="s">
        <v>1085</v>
      </c>
      <c r="B79" s="264"/>
      <c r="C79" s="264"/>
      <c r="D79" s="264"/>
      <c r="E79" s="264" t="s">
        <v>14</v>
      </c>
      <c r="F79" s="92"/>
      <c r="G79" s="265">
        <f t="shared" ref="G79:G80" si="79">SUM(I79:K79)-H79</f>
        <v>4046169.93</v>
      </c>
      <c r="H79" s="265"/>
      <c r="I79" s="266">
        <v>4046169.93</v>
      </c>
      <c r="J79" s="267">
        <f t="shared" ref="J79:J80" si="80">SUM(Q79)</f>
        <v>0</v>
      </c>
      <c r="K79" s="268">
        <f t="shared" ref="K79:K80" si="81">SUM(S79+U79+W79+Y79+AA79)</f>
        <v>0</v>
      </c>
      <c r="L79" s="269">
        <f t="shared" ref="L79:L80" si="82">SUM(N79:P79)-M79</f>
        <v>4046169.93</v>
      </c>
      <c r="M79" s="270"/>
      <c r="N79" s="269">
        <v>4046169.93</v>
      </c>
      <c r="O79" s="267">
        <f t="shared" ref="O79:O80" si="83">SUM(R79)</f>
        <v>0</v>
      </c>
      <c r="P79" s="268">
        <f t="shared" ref="P79:P80" si="84">SUM(T79+V79+X79+Z79+AB79)</f>
        <v>0</v>
      </c>
      <c r="Q79" s="268"/>
      <c r="R79" s="268"/>
      <c r="S79" s="268"/>
      <c r="T79" s="268"/>
      <c r="U79" s="268"/>
      <c r="V79" s="268"/>
      <c r="W79" s="268"/>
      <c r="X79" s="268"/>
      <c r="Y79" s="268"/>
      <c r="Z79" s="268"/>
      <c r="AA79" s="268"/>
      <c r="AB79" s="268"/>
    </row>
    <row r="80" spans="1:28" s="271" customFormat="1" ht="31.5" outlineLevel="5">
      <c r="A80" s="273" t="s">
        <v>1086</v>
      </c>
      <c r="B80" s="264"/>
      <c r="C80" s="264"/>
      <c r="D80" s="264"/>
      <c r="E80" s="264" t="s">
        <v>14</v>
      </c>
      <c r="F80" s="92"/>
      <c r="G80" s="265">
        <f t="shared" si="79"/>
        <v>953090.43</v>
      </c>
      <c r="H80" s="265"/>
      <c r="I80" s="266">
        <v>953090.43</v>
      </c>
      <c r="J80" s="267">
        <f t="shared" si="80"/>
        <v>0</v>
      </c>
      <c r="K80" s="268">
        <f t="shared" si="81"/>
        <v>0</v>
      </c>
      <c r="L80" s="269">
        <f t="shared" si="82"/>
        <v>953090.43</v>
      </c>
      <c r="M80" s="270"/>
      <c r="N80" s="269">
        <v>953090.43</v>
      </c>
      <c r="O80" s="267">
        <f t="shared" si="83"/>
        <v>0</v>
      </c>
      <c r="P80" s="268">
        <f t="shared" si="84"/>
        <v>0</v>
      </c>
      <c r="Q80" s="268"/>
      <c r="R80" s="268"/>
      <c r="S80" s="268"/>
      <c r="T80" s="268"/>
      <c r="U80" s="268"/>
      <c r="V80" s="268"/>
      <c r="W80" s="268"/>
      <c r="X80" s="268"/>
      <c r="Y80" s="268"/>
      <c r="Z80" s="268"/>
      <c r="AA80" s="268"/>
      <c r="AB80" s="268"/>
    </row>
    <row r="81" spans="1:28" ht="47.25" outlineLevel="5">
      <c r="A81" s="2" t="s">
        <v>23</v>
      </c>
      <c r="B81" s="23" t="s">
        <v>54</v>
      </c>
      <c r="C81" s="23" t="s">
        <v>34</v>
      </c>
      <c r="D81" s="23" t="s">
        <v>12</v>
      </c>
      <c r="E81" s="23" t="s">
        <v>24</v>
      </c>
      <c r="F81" s="23"/>
      <c r="G81" s="24">
        <f>SUM(I81:K81)-H81</f>
        <v>89642.73</v>
      </c>
      <c r="H81" s="24"/>
      <c r="I81" s="36">
        <v>89642.73</v>
      </c>
      <c r="J81" s="8">
        <f>SUM(Q81)</f>
        <v>0</v>
      </c>
      <c r="K81" s="9">
        <f>SUM(S81+U81+W81+Y81+AA81)</f>
        <v>0</v>
      </c>
      <c r="L81" s="37">
        <f>SUM(N81:P81)-M81</f>
        <v>89642.73</v>
      </c>
      <c r="M81" s="38"/>
      <c r="N81" s="37">
        <v>89642.73</v>
      </c>
      <c r="O81" s="8">
        <f>SUM(R81)</f>
        <v>0</v>
      </c>
      <c r="P81" s="9">
        <f>SUM(T81+V81+X81+Z81+AB81)</f>
        <v>0</v>
      </c>
      <c r="Q81" s="9"/>
      <c r="R81" s="9"/>
      <c r="S81" s="9"/>
      <c r="T81" s="9"/>
      <c r="U81" s="9"/>
      <c r="V81" s="9"/>
      <c r="W81" s="9"/>
      <c r="X81" s="9"/>
      <c r="Y81" s="9"/>
      <c r="Z81" s="9"/>
      <c r="AA81" s="9"/>
      <c r="AB81" s="9"/>
    </row>
    <row r="82" spans="1:28" s="271" customFormat="1" ht="18.75" customHeight="1" outlineLevel="5">
      <c r="A82" s="273" t="s">
        <v>1085</v>
      </c>
      <c r="B82" s="264"/>
      <c r="C82" s="264"/>
      <c r="D82" s="264"/>
      <c r="E82" s="264" t="s">
        <v>24</v>
      </c>
      <c r="F82" s="92"/>
      <c r="G82" s="265">
        <f t="shared" ref="G82:G83" si="85">SUM(I82:K82)-H82</f>
        <v>72652.53</v>
      </c>
      <c r="H82" s="265"/>
      <c r="I82" s="266">
        <v>72652.53</v>
      </c>
      <c r="J82" s="267">
        <f t="shared" ref="J82:J83" si="86">SUM(Q82)</f>
        <v>0</v>
      </c>
      <c r="K82" s="268">
        <f t="shared" ref="K82:K83" si="87">SUM(S82+U82+W82+Y82+AA82)</f>
        <v>0</v>
      </c>
      <c r="L82" s="269">
        <f t="shared" ref="L82:L83" si="88">SUM(N82:P82)-M82</f>
        <v>72652.53</v>
      </c>
      <c r="M82" s="270"/>
      <c r="N82" s="269">
        <v>72652.53</v>
      </c>
      <c r="O82" s="267">
        <f t="shared" ref="O82:O83" si="89">SUM(R82)</f>
        <v>0</v>
      </c>
      <c r="P82" s="268">
        <f t="shared" ref="P82:P83" si="90">SUM(T82+V82+X82+Z82+AB82)</f>
        <v>0</v>
      </c>
      <c r="Q82" s="268"/>
      <c r="R82" s="268"/>
      <c r="S82" s="268"/>
      <c r="T82" s="268"/>
      <c r="U82" s="268"/>
      <c r="V82" s="268"/>
      <c r="W82" s="268"/>
      <c r="X82" s="268"/>
      <c r="Y82" s="268"/>
      <c r="Z82" s="268"/>
      <c r="AA82" s="268"/>
      <c r="AB82" s="268"/>
    </row>
    <row r="83" spans="1:28" s="271" customFormat="1" ht="31.5" outlineLevel="5">
      <c r="A83" s="273" t="s">
        <v>1086</v>
      </c>
      <c r="B83" s="264"/>
      <c r="C83" s="264"/>
      <c r="D83" s="264"/>
      <c r="E83" s="264" t="s">
        <v>24</v>
      </c>
      <c r="F83" s="92"/>
      <c r="G83" s="265">
        <f t="shared" si="85"/>
        <v>16990.2</v>
      </c>
      <c r="H83" s="265"/>
      <c r="I83" s="266">
        <v>16990.2</v>
      </c>
      <c r="J83" s="267">
        <f t="shared" si="86"/>
        <v>0</v>
      </c>
      <c r="K83" s="268">
        <f t="shared" si="87"/>
        <v>0</v>
      </c>
      <c r="L83" s="269">
        <f t="shared" si="88"/>
        <v>16990.2</v>
      </c>
      <c r="M83" s="270"/>
      <c r="N83" s="269">
        <v>16990.2</v>
      </c>
      <c r="O83" s="267">
        <f t="shared" si="89"/>
        <v>0</v>
      </c>
      <c r="P83" s="268">
        <f t="shared" si="90"/>
        <v>0</v>
      </c>
      <c r="Q83" s="268"/>
      <c r="R83" s="268"/>
      <c r="S83" s="268"/>
      <c r="T83" s="268"/>
      <c r="U83" s="268"/>
      <c r="V83" s="268"/>
      <c r="W83" s="268"/>
      <c r="X83" s="268"/>
      <c r="Y83" s="268"/>
      <c r="Z83" s="268"/>
      <c r="AA83" s="268"/>
      <c r="AB83" s="268"/>
    </row>
    <row r="84" spans="1:28" ht="94.5" outlineLevel="4">
      <c r="A84" s="2" t="s">
        <v>15</v>
      </c>
      <c r="B84" s="23" t="s">
        <v>54</v>
      </c>
      <c r="C84" s="23" t="s">
        <v>34</v>
      </c>
      <c r="D84" s="23" t="s">
        <v>16</v>
      </c>
      <c r="E84" s="23" t="s">
        <v>2</v>
      </c>
      <c r="F84" s="23"/>
      <c r="G84" s="24">
        <f>SUM(G85)</f>
        <v>1500112.65</v>
      </c>
      <c r="H84" s="24">
        <f>SUM(H85)</f>
        <v>0</v>
      </c>
      <c r="I84" s="36">
        <f>SUM(I85)</f>
        <v>1500112.65</v>
      </c>
      <c r="J84" s="36">
        <f t="shared" ref="J84:AB84" si="91">SUM(J85)</f>
        <v>0</v>
      </c>
      <c r="K84" s="36">
        <f t="shared" si="91"/>
        <v>0</v>
      </c>
      <c r="L84" s="36">
        <f t="shared" si="91"/>
        <v>1500112.65</v>
      </c>
      <c r="M84" s="36">
        <f t="shared" si="91"/>
        <v>0</v>
      </c>
      <c r="N84" s="36">
        <f t="shared" si="91"/>
        <v>1500112.65</v>
      </c>
      <c r="O84" s="28">
        <f t="shared" si="91"/>
        <v>0</v>
      </c>
      <c r="P84" s="28">
        <f t="shared" si="91"/>
        <v>0</v>
      </c>
      <c r="Q84" s="28">
        <f t="shared" si="91"/>
        <v>0</v>
      </c>
      <c r="R84" s="28">
        <f t="shared" si="91"/>
        <v>0</v>
      </c>
      <c r="S84" s="28">
        <f t="shared" si="91"/>
        <v>0</v>
      </c>
      <c r="T84" s="28">
        <f t="shared" si="91"/>
        <v>0</v>
      </c>
      <c r="U84" s="28">
        <f t="shared" si="91"/>
        <v>0</v>
      </c>
      <c r="V84" s="28">
        <f t="shared" si="91"/>
        <v>0</v>
      </c>
      <c r="W84" s="28">
        <f t="shared" si="91"/>
        <v>0</v>
      </c>
      <c r="X84" s="28">
        <f t="shared" si="91"/>
        <v>0</v>
      </c>
      <c r="Y84" s="28">
        <f t="shared" si="91"/>
        <v>0</v>
      </c>
      <c r="Z84" s="28">
        <f t="shared" si="91"/>
        <v>0</v>
      </c>
      <c r="AA84" s="28">
        <f t="shared" si="91"/>
        <v>0</v>
      </c>
      <c r="AB84" s="28">
        <f t="shared" si="91"/>
        <v>0</v>
      </c>
    </row>
    <row r="85" spans="1:28" ht="31.5" outlineLevel="5">
      <c r="A85" s="2" t="s">
        <v>17</v>
      </c>
      <c r="B85" s="23" t="s">
        <v>54</v>
      </c>
      <c r="C85" s="23" t="s">
        <v>34</v>
      </c>
      <c r="D85" s="23" t="s">
        <v>16</v>
      </c>
      <c r="E85" s="23" t="s">
        <v>18</v>
      </c>
      <c r="F85" s="23"/>
      <c r="G85" s="24">
        <f>SUM(I85:K85)-H85</f>
        <v>1500112.65</v>
      </c>
      <c r="H85" s="24"/>
      <c r="I85" s="36">
        <v>1500112.65</v>
      </c>
      <c r="J85" s="8">
        <f>SUM(Q85)</f>
        <v>0</v>
      </c>
      <c r="K85" s="9">
        <f>SUM(S85+U85+W85+Y85+AA85)</f>
        <v>0</v>
      </c>
      <c r="L85" s="37">
        <f>SUM(N85:P85)-M85</f>
        <v>1500112.65</v>
      </c>
      <c r="M85" s="38"/>
      <c r="N85" s="37">
        <v>1500112.65</v>
      </c>
      <c r="O85" s="8">
        <f>SUM(R85)</f>
        <v>0</v>
      </c>
      <c r="P85" s="9">
        <f>SUM(T85+V85+X85+Z85+AB85)</f>
        <v>0</v>
      </c>
      <c r="Q85" s="9"/>
      <c r="R85" s="9"/>
      <c r="S85" s="9"/>
      <c r="T85" s="9"/>
      <c r="U85" s="9"/>
      <c r="V85" s="9"/>
      <c r="W85" s="9"/>
      <c r="X85" s="9"/>
      <c r="Y85" s="9"/>
      <c r="Z85" s="9"/>
      <c r="AA85" s="9"/>
      <c r="AB85" s="9"/>
    </row>
    <row r="86" spans="1:28" s="271" customFormat="1" ht="20.25" customHeight="1" outlineLevel="5">
      <c r="A86" s="273" t="s">
        <v>1085</v>
      </c>
      <c r="B86" s="264"/>
      <c r="C86" s="264"/>
      <c r="D86" s="264"/>
      <c r="E86" s="264" t="s">
        <v>18</v>
      </c>
      <c r="F86" s="92"/>
      <c r="G86" s="265">
        <f t="shared" ref="G86:G87" si="92">SUM(I86:K86)-H86</f>
        <v>1214695.31</v>
      </c>
      <c r="H86" s="265"/>
      <c r="I86" s="266">
        <v>1214695.31</v>
      </c>
      <c r="J86" s="267">
        <f t="shared" ref="J86:J87" si="93">SUM(Q86)</f>
        <v>0</v>
      </c>
      <c r="K86" s="268">
        <f t="shared" ref="K86:K87" si="94">SUM(S86+U86+W86+Y86+AA86)</f>
        <v>0</v>
      </c>
      <c r="L86" s="269">
        <f t="shared" ref="L86:L87" si="95">SUM(N86:P86)-M86</f>
        <v>1214695.31</v>
      </c>
      <c r="M86" s="270"/>
      <c r="N86" s="269">
        <v>1214695.31</v>
      </c>
      <c r="O86" s="267">
        <f t="shared" ref="O86:O87" si="96">SUM(R86)</f>
        <v>0</v>
      </c>
      <c r="P86" s="268">
        <f t="shared" ref="P86:P87" si="97">SUM(T86+V86+X86+Z86+AB86)</f>
        <v>0</v>
      </c>
      <c r="Q86" s="268"/>
      <c r="R86" s="268"/>
      <c r="S86" s="268"/>
      <c r="T86" s="268"/>
      <c r="U86" s="268"/>
      <c r="V86" s="268"/>
      <c r="W86" s="268"/>
      <c r="X86" s="268"/>
      <c r="Y86" s="268"/>
      <c r="Z86" s="268"/>
      <c r="AA86" s="268"/>
      <c r="AB86" s="268"/>
    </row>
    <row r="87" spans="1:28" s="271" customFormat="1" ht="28.5" customHeight="1" outlineLevel="5">
      <c r="A87" s="273" t="s">
        <v>1086</v>
      </c>
      <c r="B87" s="264"/>
      <c r="C87" s="264"/>
      <c r="D87" s="264"/>
      <c r="E87" s="264" t="s">
        <v>18</v>
      </c>
      <c r="F87" s="92"/>
      <c r="G87" s="265">
        <f t="shared" si="92"/>
        <v>285417.34000000003</v>
      </c>
      <c r="H87" s="265"/>
      <c r="I87" s="266">
        <v>285417.34000000003</v>
      </c>
      <c r="J87" s="267">
        <f t="shared" si="93"/>
        <v>0</v>
      </c>
      <c r="K87" s="268">
        <f t="shared" si="94"/>
        <v>0</v>
      </c>
      <c r="L87" s="269">
        <f t="shared" si="95"/>
        <v>285417.34000000003</v>
      </c>
      <c r="M87" s="270"/>
      <c r="N87" s="269">
        <v>285417.34000000003</v>
      </c>
      <c r="O87" s="267">
        <f t="shared" si="96"/>
        <v>0</v>
      </c>
      <c r="P87" s="268">
        <f t="shared" si="97"/>
        <v>0</v>
      </c>
      <c r="Q87" s="268"/>
      <c r="R87" s="268"/>
      <c r="S87" s="268"/>
      <c r="T87" s="268"/>
      <c r="U87" s="268"/>
      <c r="V87" s="268"/>
      <c r="W87" s="268"/>
      <c r="X87" s="268"/>
      <c r="Y87" s="268"/>
      <c r="Z87" s="268"/>
      <c r="AA87" s="268"/>
      <c r="AB87" s="268"/>
    </row>
    <row r="88" spans="1:28" ht="47.25" outlineLevel="3">
      <c r="A88" s="2" t="s">
        <v>25</v>
      </c>
      <c r="B88" s="23" t="s">
        <v>54</v>
      </c>
      <c r="C88" s="23" t="s">
        <v>34</v>
      </c>
      <c r="D88" s="23" t="s">
        <v>26</v>
      </c>
      <c r="E88" s="23" t="s">
        <v>2</v>
      </c>
      <c r="F88" s="23"/>
      <c r="G88" s="24">
        <f>SUM(G89)</f>
        <v>189040.27</v>
      </c>
      <c r="H88" s="24">
        <f>SUM(H89)</f>
        <v>0</v>
      </c>
      <c r="I88" s="36">
        <f>SUM(I89)</f>
        <v>189040.27</v>
      </c>
      <c r="J88" s="36">
        <f t="shared" ref="J88:AB88" si="98">SUM(J89)</f>
        <v>0</v>
      </c>
      <c r="K88" s="36">
        <f t="shared" si="98"/>
        <v>0</v>
      </c>
      <c r="L88" s="36">
        <f t="shared" si="98"/>
        <v>183605.71</v>
      </c>
      <c r="M88" s="36">
        <f t="shared" si="98"/>
        <v>0</v>
      </c>
      <c r="N88" s="36">
        <f t="shared" si="98"/>
        <v>183605.71</v>
      </c>
      <c r="O88" s="28">
        <f t="shared" si="98"/>
        <v>0</v>
      </c>
      <c r="P88" s="28">
        <f t="shared" si="98"/>
        <v>0</v>
      </c>
      <c r="Q88" s="28">
        <f t="shared" si="98"/>
        <v>0</v>
      </c>
      <c r="R88" s="28">
        <f t="shared" si="98"/>
        <v>0</v>
      </c>
      <c r="S88" s="28">
        <f t="shared" si="98"/>
        <v>0</v>
      </c>
      <c r="T88" s="28">
        <f t="shared" si="98"/>
        <v>0</v>
      </c>
      <c r="U88" s="28">
        <f t="shared" si="98"/>
        <v>0</v>
      </c>
      <c r="V88" s="28">
        <f t="shared" si="98"/>
        <v>0</v>
      </c>
      <c r="W88" s="28">
        <f t="shared" si="98"/>
        <v>0</v>
      </c>
      <c r="X88" s="28">
        <f t="shared" si="98"/>
        <v>0</v>
      </c>
      <c r="Y88" s="28">
        <f t="shared" si="98"/>
        <v>0</v>
      </c>
      <c r="Z88" s="28">
        <f t="shared" si="98"/>
        <v>0</v>
      </c>
      <c r="AA88" s="28">
        <f t="shared" si="98"/>
        <v>0</v>
      </c>
      <c r="AB88" s="28">
        <f t="shared" si="98"/>
        <v>0</v>
      </c>
    </row>
    <row r="89" spans="1:28" ht="31.5" outlineLevel="4">
      <c r="A89" s="2" t="s">
        <v>27</v>
      </c>
      <c r="B89" s="23" t="s">
        <v>54</v>
      </c>
      <c r="C89" s="23" t="s">
        <v>34</v>
      </c>
      <c r="D89" s="23" t="s">
        <v>28</v>
      </c>
      <c r="E89" s="23" t="s">
        <v>2</v>
      </c>
      <c r="F89" s="23"/>
      <c r="G89" s="24">
        <f>SUM(G90:G92)</f>
        <v>189040.27</v>
      </c>
      <c r="H89" s="24">
        <f>SUM(H90:H92)</f>
        <v>0</v>
      </c>
      <c r="I89" s="36">
        <f>SUM(I90:I92)</f>
        <v>189040.27</v>
      </c>
      <c r="J89" s="36">
        <f t="shared" ref="J89:AB89" si="99">SUM(J90:J92)</f>
        <v>0</v>
      </c>
      <c r="K89" s="36">
        <f t="shared" si="99"/>
        <v>0</v>
      </c>
      <c r="L89" s="36">
        <f t="shared" si="99"/>
        <v>183605.71</v>
      </c>
      <c r="M89" s="36">
        <f t="shared" si="99"/>
        <v>0</v>
      </c>
      <c r="N89" s="36">
        <f t="shared" si="99"/>
        <v>183605.71</v>
      </c>
      <c r="O89" s="28">
        <f t="shared" si="99"/>
        <v>0</v>
      </c>
      <c r="P89" s="28">
        <f t="shared" si="99"/>
        <v>0</v>
      </c>
      <c r="Q89" s="28">
        <f t="shared" si="99"/>
        <v>0</v>
      </c>
      <c r="R89" s="28">
        <f t="shared" si="99"/>
        <v>0</v>
      </c>
      <c r="S89" s="28">
        <f t="shared" si="99"/>
        <v>0</v>
      </c>
      <c r="T89" s="28">
        <f t="shared" si="99"/>
        <v>0</v>
      </c>
      <c r="U89" s="28">
        <f t="shared" si="99"/>
        <v>0</v>
      </c>
      <c r="V89" s="28">
        <f t="shared" si="99"/>
        <v>0</v>
      </c>
      <c r="W89" s="28">
        <f t="shared" si="99"/>
        <v>0</v>
      </c>
      <c r="X89" s="28">
        <f t="shared" si="99"/>
        <v>0</v>
      </c>
      <c r="Y89" s="28">
        <f t="shared" si="99"/>
        <v>0</v>
      </c>
      <c r="Z89" s="28">
        <f t="shared" si="99"/>
        <v>0</v>
      </c>
      <c r="AA89" s="28">
        <f t="shared" si="99"/>
        <v>0</v>
      </c>
      <c r="AB89" s="28">
        <f t="shared" si="99"/>
        <v>0</v>
      </c>
    </row>
    <row r="90" spans="1:28" outlineLevel="5">
      <c r="A90" s="2" t="s">
        <v>29</v>
      </c>
      <c r="B90" s="23" t="s">
        <v>54</v>
      </c>
      <c r="C90" s="23" t="s">
        <v>34</v>
      </c>
      <c r="D90" s="23" t="s">
        <v>28</v>
      </c>
      <c r="E90" s="23" t="s">
        <v>30</v>
      </c>
      <c r="F90" s="23"/>
      <c r="G90" s="24">
        <f>SUM(I90:K90)-H90</f>
        <v>34250.269999999997</v>
      </c>
      <c r="H90" s="24"/>
      <c r="I90" s="36">
        <v>34250.269999999997</v>
      </c>
      <c r="J90" s="8">
        <f>SUM(Q90)</f>
        <v>0</v>
      </c>
      <c r="K90" s="9">
        <f>SUM(S90+U90+W90+Y90+AA90)</f>
        <v>0</v>
      </c>
      <c r="L90" s="37">
        <f>SUM(N90:P90)-M90</f>
        <v>28815.71</v>
      </c>
      <c r="M90" s="38"/>
      <c r="N90" s="37">
        <v>28815.71</v>
      </c>
      <c r="O90" s="8">
        <f>SUM(R90)</f>
        <v>0</v>
      </c>
      <c r="P90" s="9">
        <f>SUM(T90+V90+X90+Z90+AB90)</f>
        <v>0</v>
      </c>
      <c r="Q90" s="9"/>
      <c r="R90" s="9"/>
      <c r="S90" s="9"/>
      <c r="T90" s="9"/>
      <c r="U90" s="9"/>
      <c r="V90" s="9"/>
      <c r="W90" s="9"/>
      <c r="X90" s="9"/>
      <c r="Y90" s="9"/>
      <c r="Z90" s="9"/>
      <c r="AA90" s="9"/>
      <c r="AB90" s="9"/>
    </row>
    <row r="91" spans="1:28" ht="31.5" outlineLevel="5">
      <c r="A91" s="2" t="s">
        <v>55</v>
      </c>
      <c r="B91" s="23" t="s">
        <v>54</v>
      </c>
      <c r="C91" s="23" t="s">
        <v>34</v>
      </c>
      <c r="D91" s="23" t="s">
        <v>28</v>
      </c>
      <c r="E91" s="23" t="s">
        <v>56</v>
      </c>
      <c r="F91" s="23"/>
      <c r="G91" s="24">
        <f>SUM(I91:K91)-H91</f>
        <v>9820</v>
      </c>
      <c r="H91" s="24"/>
      <c r="I91" s="36">
        <v>9820</v>
      </c>
      <c r="J91" s="8">
        <f>SUM(Q91)</f>
        <v>0</v>
      </c>
      <c r="K91" s="9">
        <f>SUM(S91+U91+W91+Y91+AA91)</f>
        <v>0</v>
      </c>
      <c r="L91" s="37">
        <f>SUM(N91:P91)-M91</f>
        <v>9820</v>
      </c>
      <c r="M91" s="38"/>
      <c r="N91" s="37">
        <v>9820</v>
      </c>
      <c r="O91" s="8">
        <f>SUM(R91)</f>
        <v>0</v>
      </c>
      <c r="P91" s="9">
        <f>SUM(T91+V91+X91+Z91+AB91)</f>
        <v>0</v>
      </c>
      <c r="Q91" s="9"/>
      <c r="R91" s="9"/>
      <c r="S91" s="9"/>
      <c r="T91" s="9"/>
      <c r="U91" s="9"/>
      <c r="V91" s="9"/>
      <c r="W91" s="9"/>
      <c r="X91" s="9"/>
      <c r="Y91" s="9"/>
      <c r="Z91" s="9"/>
      <c r="AA91" s="9"/>
      <c r="AB91" s="9"/>
    </row>
    <row r="92" spans="1:28" ht="47.25" outlineLevel="5">
      <c r="A92" s="2" t="s">
        <v>31</v>
      </c>
      <c r="B92" s="23" t="s">
        <v>54</v>
      </c>
      <c r="C92" s="23" t="s">
        <v>34</v>
      </c>
      <c r="D92" s="23" t="s">
        <v>28</v>
      </c>
      <c r="E92" s="23" t="s">
        <v>32</v>
      </c>
      <c r="F92" s="23"/>
      <c r="G92" s="24">
        <f>SUM(I92:K92)-H92</f>
        <v>144970</v>
      </c>
      <c r="H92" s="24"/>
      <c r="I92" s="36">
        <v>144970</v>
      </c>
      <c r="J92" s="8">
        <f>SUM(Q92)</f>
        <v>0</v>
      </c>
      <c r="K92" s="9">
        <f>SUM(S92+U92+W92+Y92+AA92)</f>
        <v>0</v>
      </c>
      <c r="L92" s="37">
        <f>SUM(N92:P92)-M92</f>
        <v>144970</v>
      </c>
      <c r="M92" s="38"/>
      <c r="N92" s="37">
        <v>144970</v>
      </c>
      <c r="O92" s="8">
        <f>SUM(R92)</f>
        <v>0</v>
      </c>
      <c r="P92" s="9">
        <f>SUM(T92+V92+X92+Z92+AB92)</f>
        <v>0</v>
      </c>
      <c r="Q92" s="9"/>
      <c r="R92" s="9"/>
      <c r="S92" s="9"/>
      <c r="T92" s="9"/>
      <c r="U92" s="9"/>
      <c r="V92" s="9"/>
      <c r="W92" s="9"/>
      <c r="X92" s="9"/>
      <c r="Y92" s="9"/>
      <c r="Z92" s="9"/>
      <c r="AA92" s="9"/>
      <c r="AB92" s="9"/>
    </row>
    <row r="93" spans="1:28" s="4" customFormat="1" outlineLevel="1">
      <c r="A93" s="5" t="s">
        <v>57</v>
      </c>
      <c r="B93" s="45" t="s">
        <v>58</v>
      </c>
      <c r="C93" s="45" t="s">
        <v>4</v>
      </c>
      <c r="D93" s="45" t="s">
        <v>2</v>
      </c>
      <c r="E93" s="45" t="s">
        <v>2</v>
      </c>
      <c r="F93" s="45"/>
      <c r="G93" s="46">
        <f>SUM(G94+G97)</f>
        <v>156100</v>
      </c>
      <c r="H93" s="46">
        <f t="shared" ref="H93:AB93" si="100">SUM(H94+H97)</f>
        <v>0</v>
      </c>
      <c r="I93" s="46">
        <f t="shared" si="100"/>
        <v>80600</v>
      </c>
      <c r="J93" s="46">
        <f t="shared" si="100"/>
        <v>0</v>
      </c>
      <c r="K93" s="46">
        <f t="shared" si="100"/>
        <v>75500</v>
      </c>
      <c r="L93" s="46">
        <f t="shared" si="100"/>
        <v>0</v>
      </c>
      <c r="M93" s="46">
        <f t="shared" si="100"/>
        <v>0</v>
      </c>
      <c r="N93" s="46">
        <f t="shared" si="100"/>
        <v>0</v>
      </c>
      <c r="O93" s="46">
        <f t="shared" si="100"/>
        <v>0</v>
      </c>
      <c r="P93" s="46">
        <f t="shared" si="100"/>
        <v>0</v>
      </c>
      <c r="Q93" s="46">
        <f t="shared" si="100"/>
        <v>0</v>
      </c>
      <c r="R93" s="46">
        <f t="shared" si="100"/>
        <v>0</v>
      </c>
      <c r="S93" s="46">
        <f t="shared" si="100"/>
        <v>20000</v>
      </c>
      <c r="T93" s="46">
        <f t="shared" si="100"/>
        <v>0</v>
      </c>
      <c r="U93" s="46">
        <f t="shared" si="100"/>
        <v>500</v>
      </c>
      <c r="V93" s="46">
        <f t="shared" si="100"/>
        <v>0</v>
      </c>
      <c r="W93" s="46">
        <f t="shared" si="100"/>
        <v>20000</v>
      </c>
      <c r="X93" s="46">
        <f t="shared" si="100"/>
        <v>0</v>
      </c>
      <c r="Y93" s="46">
        <f t="shared" si="100"/>
        <v>20000</v>
      </c>
      <c r="Z93" s="46">
        <f t="shared" si="100"/>
        <v>0</v>
      </c>
      <c r="AA93" s="46">
        <f t="shared" si="100"/>
        <v>15000</v>
      </c>
      <c r="AB93" s="46">
        <f t="shared" si="100"/>
        <v>0</v>
      </c>
    </row>
    <row r="94" spans="1:28" s="4" customFormat="1" ht="47.25" outlineLevel="1">
      <c r="A94" s="6" t="s">
        <v>1160</v>
      </c>
      <c r="B94" s="49" t="s">
        <v>58</v>
      </c>
      <c r="C94" s="49">
        <v>4190009003</v>
      </c>
      <c r="D94" s="49" t="s">
        <v>2</v>
      </c>
      <c r="E94" s="49" t="s">
        <v>2</v>
      </c>
      <c r="F94" s="45"/>
      <c r="G94" s="50">
        <f>SUM(G95)</f>
        <v>40500</v>
      </c>
      <c r="H94" s="50">
        <f t="shared" ref="H94:AB95" si="101">SUM(H95)</f>
        <v>0</v>
      </c>
      <c r="I94" s="50">
        <f t="shared" si="101"/>
        <v>0</v>
      </c>
      <c r="J94" s="50">
        <f t="shared" si="101"/>
        <v>0</v>
      </c>
      <c r="K94" s="50">
        <f t="shared" si="101"/>
        <v>40500</v>
      </c>
      <c r="L94" s="50">
        <f t="shared" si="101"/>
        <v>0</v>
      </c>
      <c r="M94" s="50">
        <f t="shared" si="101"/>
        <v>0</v>
      </c>
      <c r="N94" s="50">
        <f t="shared" si="101"/>
        <v>0</v>
      </c>
      <c r="O94" s="50">
        <f t="shared" si="101"/>
        <v>0</v>
      </c>
      <c r="P94" s="50">
        <f t="shared" si="101"/>
        <v>0</v>
      </c>
      <c r="Q94" s="50">
        <f t="shared" si="101"/>
        <v>0</v>
      </c>
      <c r="R94" s="50">
        <f t="shared" si="101"/>
        <v>0</v>
      </c>
      <c r="S94" s="50">
        <f t="shared" si="101"/>
        <v>0</v>
      </c>
      <c r="T94" s="50">
        <f t="shared" si="101"/>
        <v>0</v>
      </c>
      <c r="U94" s="50">
        <f t="shared" si="101"/>
        <v>500</v>
      </c>
      <c r="V94" s="50">
        <f t="shared" si="101"/>
        <v>0</v>
      </c>
      <c r="W94" s="50">
        <f t="shared" si="101"/>
        <v>20000</v>
      </c>
      <c r="X94" s="50">
        <f t="shared" si="101"/>
        <v>0</v>
      </c>
      <c r="Y94" s="50">
        <f t="shared" si="101"/>
        <v>20000</v>
      </c>
      <c r="Z94" s="50">
        <f t="shared" si="101"/>
        <v>0</v>
      </c>
      <c r="AA94" s="50">
        <f t="shared" si="101"/>
        <v>0</v>
      </c>
      <c r="AB94" s="50">
        <f t="shared" si="101"/>
        <v>0</v>
      </c>
    </row>
    <row r="95" spans="1:28" s="4" customFormat="1" outlineLevel="1">
      <c r="A95" s="2" t="s">
        <v>41</v>
      </c>
      <c r="B95" s="23" t="s">
        <v>58</v>
      </c>
      <c r="C95" s="23">
        <v>4190009003</v>
      </c>
      <c r="D95" s="23" t="s">
        <v>42</v>
      </c>
      <c r="E95" s="23" t="s">
        <v>2</v>
      </c>
      <c r="F95" s="45"/>
      <c r="G95" s="24">
        <f>SUM(G96)</f>
        <v>40500</v>
      </c>
      <c r="H95" s="24">
        <f t="shared" si="101"/>
        <v>0</v>
      </c>
      <c r="I95" s="24">
        <f t="shared" si="101"/>
        <v>0</v>
      </c>
      <c r="J95" s="24">
        <f t="shared" si="101"/>
        <v>0</v>
      </c>
      <c r="K95" s="24">
        <f t="shared" si="101"/>
        <v>40500</v>
      </c>
      <c r="L95" s="24">
        <f t="shared" si="101"/>
        <v>0</v>
      </c>
      <c r="M95" s="24">
        <f t="shared" si="101"/>
        <v>0</v>
      </c>
      <c r="N95" s="24">
        <f t="shared" si="101"/>
        <v>0</v>
      </c>
      <c r="O95" s="24">
        <f t="shared" si="101"/>
        <v>0</v>
      </c>
      <c r="P95" s="24">
        <f t="shared" si="101"/>
        <v>0</v>
      </c>
      <c r="Q95" s="24">
        <f t="shared" si="101"/>
        <v>0</v>
      </c>
      <c r="R95" s="24">
        <f t="shared" si="101"/>
        <v>0</v>
      </c>
      <c r="S95" s="24">
        <f t="shared" si="101"/>
        <v>0</v>
      </c>
      <c r="T95" s="24">
        <f t="shared" si="101"/>
        <v>0</v>
      </c>
      <c r="U95" s="24">
        <f t="shared" si="101"/>
        <v>500</v>
      </c>
      <c r="V95" s="24">
        <f t="shared" si="101"/>
        <v>0</v>
      </c>
      <c r="W95" s="24">
        <f t="shared" si="101"/>
        <v>20000</v>
      </c>
      <c r="X95" s="24">
        <f t="shared" si="101"/>
        <v>0</v>
      </c>
      <c r="Y95" s="24">
        <f t="shared" si="101"/>
        <v>20000</v>
      </c>
      <c r="Z95" s="24">
        <f t="shared" si="101"/>
        <v>0</v>
      </c>
      <c r="AA95" s="24">
        <f t="shared" si="101"/>
        <v>0</v>
      </c>
      <c r="AB95" s="24">
        <f t="shared" si="101"/>
        <v>0</v>
      </c>
    </row>
    <row r="96" spans="1:28" s="17" customFormat="1" outlineLevel="1">
      <c r="A96" s="2" t="s">
        <v>61</v>
      </c>
      <c r="B96" s="23" t="s">
        <v>58</v>
      </c>
      <c r="C96" s="23">
        <v>4190009003</v>
      </c>
      <c r="D96" s="23" t="s">
        <v>62</v>
      </c>
      <c r="E96" s="23" t="s">
        <v>2</v>
      </c>
      <c r="F96" s="23"/>
      <c r="G96" s="24">
        <f>SUM(I96:K96)-H96</f>
        <v>40500</v>
      </c>
      <c r="H96" s="24"/>
      <c r="I96" s="36"/>
      <c r="J96" s="8">
        <f>SUM(Q96)</f>
        <v>0</v>
      </c>
      <c r="K96" s="9">
        <f>SUM(S96+U96+W96+Y96+AA96)</f>
        <v>40500</v>
      </c>
      <c r="L96" s="37">
        <f>SUM(N96:P96)-M96</f>
        <v>0</v>
      </c>
      <c r="M96" s="59"/>
      <c r="N96" s="37"/>
      <c r="O96" s="8">
        <f>SUM(R96)</f>
        <v>0</v>
      </c>
      <c r="P96" s="9">
        <f>SUM(T96+V96+X96+Z96+AB96)</f>
        <v>0</v>
      </c>
      <c r="Q96" s="28"/>
      <c r="R96" s="28"/>
      <c r="S96" s="28"/>
      <c r="T96" s="28"/>
      <c r="U96" s="28">
        <v>500</v>
      </c>
      <c r="V96" s="28"/>
      <c r="W96" s="28">
        <v>20000</v>
      </c>
      <c r="X96" s="28"/>
      <c r="Y96" s="28">
        <v>20000</v>
      </c>
      <c r="Z96" s="28"/>
      <c r="AA96" s="28"/>
      <c r="AB96" s="28"/>
    </row>
    <row r="97" spans="1:28" s="7" customFormat="1" ht="47.25" outlineLevel="2">
      <c r="A97" s="6" t="s">
        <v>59</v>
      </c>
      <c r="B97" s="49" t="s">
        <v>58</v>
      </c>
      <c r="C97" s="49" t="s">
        <v>60</v>
      </c>
      <c r="D97" s="49" t="s">
        <v>2</v>
      </c>
      <c r="E97" s="49" t="s">
        <v>2</v>
      </c>
      <c r="F97" s="49"/>
      <c r="G97" s="50">
        <f t="shared" ref="G97:I98" si="102">SUM(G98)</f>
        <v>115600</v>
      </c>
      <c r="H97" s="50">
        <f t="shared" si="102"/>
        <v>0</v>
      </c>
      <c r="I97" s="51">
        <f t="shared" si="102"/>
        <v>80600</v>
      </c>
      <c r="J97" s="51">
        <f t="shared" ref="J97:AB98" si="103">SUM(J98)</f>
        <v>0</v>
      </c>
      <c r="K97" s="51">
        <f t="shared" si="103"/>
        <v>35000</v>
      </c>
      <c r="L97" s="51">
        <f t="shared" si="103"/>
        <v>0</v>
      </c>
      <c r="M97" s="51">
        <f t="shared" si="103"/>
        <v>0</v>
      </c>
      <c r="N97" s="51">
        <f t="shared" si="103"/>
        <v>0</v>
      </c>
      <c r="O97" s="52">
        <f t="shared" si="103"/>
        <v>0</v>
      </c>
      <c r="P97" s="52">
        <f t="shared" si="103"/>
        <v>0</v>
      </c>
      <c r="Q97" s="52">
        <f t="shared" si="103"/>
        <v>0</v>
      </c>
      <c r="R97" s="52">
        <f t="shared" si="103"/>
        <v>0</v>
      </c>
      <c r="S97" s="52">
        <f t="shared" si="103"/>
        <v>20000</v>
      </c>
      <c r="T97" s="52">
        <f t="shared" si="103"/>
        <v>0</v>
      </c>
      <c r="U97" s="52">
        <f t="shared" si="103"/>
        <v>0</v>
      </c>
      <c r="V97" s="52">
        <f t="shared" si="103"/>
        <v>0</v>
      </c>
      <c r="W97" s="52">
        <f t="shared" si="103"/>
        <v>0</v>
      </c>
      <c r="X97" s="52">
        <f t="shared" si="103"/>
        <v>0</v>
      </c>
      <c r="Y97" s="52">
        <f t="shared" si="103"/>
        <v>0</v>
      </c>
      <c r="Z97" s="52">
        <f t="shared" si="103"/>
        <v>0</v>
      </c>
      <c r="AA97" s="52">
        <f t="shared" si="103"/>
        <v>15000</v>
      </c>
      <c r="AB97" s="52">
        <f t="shared" si="103"/>
        <v>0</v>
      </c>
    </row>
    <row r="98" spans="1:28" outlineLevel="3">
      <c r="A98" s="2" t="s">
        <v>41</v>
      </c>
      <c r="B98" s="23" t="s">
        <v>58</v>
      </c>
      <c r="C98" s="23" t="s">
        <v>60</v>
      </c>
      <c r="D98" s="23" t="s">
        <v>42</v>
      </c>
      <c r="E98" s="23" t="s">
        <v>2</v>
      </c>
      <c r="F98" s="23"/>
      <c r="G98" s="24">
        <f t="shared" si="102"/>
        <v>115600</v>
      </c>
      <c r="H98" s="24">
        <f t="shared" si="102"/>
        <v>0</v>
      </c>
      <c r="I98" s="24">
        <f t="shared" si="102"/>
        <v>80600</v>
      </c>
      <c r="J98" s="24">
        <f t="shared" si="103"/>
        <v>0</v>
      </c>
      <c r="K98" s="24">
        <f t="shared" si="103"/>
        <v>35000</v>
      </c>
      <c r="L98" s="24">
        <f t="shared" si="103"/>
        <v>0</v>
      </c>
      <c r="M98" s="24">
        <f t="shared" si="103"/>
        <v>0</v>
      </c>
      <c r="N98" s="24">
        <f t="shared" si="103"/>
        <v>0</v>
      </c>
      <c r="O98" s="24">
        <f t="shared" si="103"/>
        <v>0</v>
      </c>
      <c r="P98" s="24">
        <f t="shared" si="103"/>
        <v>0</v>
      </c>
      <c r="Q98" s="24">
        <f t="shared" si="103"/>
        <v>0</v>
      </c>
      <c r="R98" s="24">
        <f t="shared" si="103"/>
        <v>0</v>
      </c>
      <c r="S98" s="24">
        <f t="shared" si="103"/>
        <v>20000</v>
      </c>
      <c r="T98" s="28">
        <f t="shared" si="103"/>
        <v>0</v>
      </c>
      <c r="U98" s="28">
        <f t="shared" si="103"/>
        <v>0</v>
      </c>
      <c r="V98" s="28">
        <f t="shared" si="103"/>
        <v>0</v>
      </c>
      <c r="W98" s="28">
        <f t="shared" si="103"/>
        <v>0</v>
      </c>
      <c r="X98" s="28">
        <f t="shared" si="103"/>
        <v>0</v>
      </c>
      <c r="Y98" s="28">
        <f t="shared" si="103"/>
        <v>0</v>
      </c>
      <c r="Z98" s="28">
        <f t="shared" si="103"/>
        <v>0</v>
      </c>
      <c r="AA98" s="28">
        <f t="shared" si="103"/>
        <v>15000</v>
      </c>
      <c r="AB98" s="28">
        <f t="shared" si="103"/>
        <v>0</v>
      </c>
    </row>
    <row r="99" spans="1:28" outlineLevel="4">
      <c r="A99" s="2" t="s">
        <v>61</v>
      </c>
      <c r="B99" s="23" t="s">
        <v>58</v>
      </c>
      <c r="C99" s="23" t="s">
        <v>60</v>
      </c>
      <c r="D99" s="23" t="s">
        <v>62</v>
      </c>
      <c r="E99" s="23" t="s">
        <v>2</v>
      </c>
      <c r="F99" s="23"/>
      <c r="G99" s="24">
        <f>SUM(I99:K99)-H99</f>
        <v>115600</v>
      </c>
      <c r="H99" s="24"/>
      <c r="I99" s="36">
        <v>80600</v>
      </c>
      <c r="J99" s="8">
        <f>SUM(Q99)</f>
        <v>0</v>
      </c>
      <c r="K99" s="9">
        <f>SUM(S99+U99+W99+Y99+AA99)</f>
        <v>35000</v>
      </c>
      <c r="L99" s="37">
        <f>SUM(N99:P99)-M99</f>
        <v>0</v>
      </c>
      <c r="M99" s="38"/>
      <c r="N99" s="37"/>
      <c r="O99" s="8">
        <f>SUM(R99)</f>
        <v>0</v>
      </c>
      <c r="P99" s="9">
        <f>SUM(T99+V99+X99+Z99+AB99)</f>
        <v>0</v>
      </c>
      <c r="Q99" s="9"/>
      <c r="R99" s="9"/>
      <c r="S99" s="9">
        <v>20000</v>
      </c>
      <c r="T99" s="9"/>
      <c r="U99" s="9"/>
      <c r="V99" s="9"/>
      <c r="W99" s="9"/>
      <c r="X99" s="9"/>
      <c r="Y99" s="9"/>
      <c r="Z99" s="9"/>
      <c r="AA99" s="9">
        <v>15000</v>
      </c>
      <c r="AB99" s="9"/>
    </row>
    <row r="100" spans="1:28" s="4" customFormat="1" ht="31.5" outlineLevel="1">
      <c r="A100" s="5" t="s">
        <v>63</v>
      </c>
      <c r="B100" s="45" t="s">
        <v>64</v>
      </c>
      <c r="C100" s="45" t="s">
        <v>4</v>
      </c>
      <c r="D100" s="45" t="s">
        <v>2</v>
      </c>
      <c r="E100" s="45" t="s">
        <v>2</v>
      </c>
      <c r="F100" s="45"/>
      <c r="G100" s="46">
        <f t="shared" ref="G100:AB100" si="104">SUM(G101+G106+G123+G131+G156+G160+G167+G171+G175+G185+G189+G221+G229+G233+G239+G243+G127+G148+G152+G217+G135+G139+G143+G207+G225)</f>
        <v>18431805.860000003</v>
      </c>
      <c r="H100" s="46">
        <f t="shared" si="104"/>
        <v>0</v>
      </c>
      <c r="I100" s="46">
        <f t="shared" si="104"/>
        <v>16863937.489999998</v>
      </c>
      <c r="J100" s="46">
        <f t="shared" si="104"/>
        <v>288136.3</v>
      </c>
      <c r="K100" s="46">
        <f t="shared" si="104"/>
        <v>1279732.07</v>
      </c>
      <c r="L100" s="46">
        <f t="shared" si="104"/>
        <v>17919486.740000002</v>
      </c>
      <c r="M100" s="46">
        <f t="shared" si="104"/>
        <v>0</v>
      </c>
      <c r="N100" s="46">
        <f t="shared" si="104"/>
        <v>16600241.800000001</v>
      </c>
      <c r="O100" s="46">
        <f t="shared" si="104"/>
        <v>288136.3</v>
      </c>
      <c r="P100" s="46">
        <f t="shared" si="104"/>
        <v>1031108.64</v>
      </c>
      <c r="Q100" s="46">
        <f t="shared" si="104"/>
        <v>288136.3</v>
      </c>
      <c r="R100" s="46">
        <f t="shared" si="104"/>
        <v>288136.3</v>
      </c>
      <c r="S100" s="46">
        <f t="shared" si="104"/>
        <v>78120</v>
      </c>
      <c r="T100" s="46">
        <f t="shared" si="104"/>
        <v>45694.1</v>
      </c>
      <c r="U100" s="46">
        <f t="shared" si="104"/>
        <v>305608.45</v>
      </c>
      <c r="V100" s="46">
        <f t="shared" si="104"/>
        <v>230760.41</v>
      </c>
      <c r="W100" s="46">
        <f t="shared" si="104"/>
        <v>362491.58999999997</v>
      </c>
      <c r="X100" s="46">
        <f t="shared" si="104"/>
        <v>277544.11</v>
      </c>
      <c r="Y100" s="46">
        <f t="shared" si="104"/>
        <v>221890.45</v>
      </c>
      <c r="Z100" s="46">
        <f t="shared" si="104"/>
        <v>213371.13999999998</v>
      </c>
      <c r="AA100" s="46">
        <f t="shared" si="104"/>
        <v>311621.57999999996</v>
      </c>
      <c r="AB100" s="46">
        <f t="shared" si="104"/>
        <v>263738.88</v>
      </c>
    </row>
    <row r="101" spans="1:28" s="7" customFormat="1" ht="40.5" customHeight="1" outlineLevel="1">
      <c r="A101" s="6" t="s">
        <v>609</v>
      </c>
      <c r="B101" s="49" t="s">
        <v>64</v>
      </c>
      <c r="C101" s="60" t="s">
        <v>608</v>
      </c>
      <c r="D101" s="49" t="s">
        <v>2</v>
      </c>
      <c r="E101" s="49" t="s">
        <v>2</v>
      </c>
      <c r="F101" s="49"/>
      <c r="G101" s="50">
        <f>SUM(G102)</f>
        <v>19082.04</v>
      </c>
      <c r="H101" s="50">
        <f t="shared" ref="H101:AB102" si="105">SUM(H102)</f>
        <v>0</v>
      </c>
      <c r="I101" s="50">
        <f t="shared" si="105"/>
        <v>0</v>
      </c>
      <c r="J101" s="50">
        <f t="shared" si="105"/>
        <v>0</v>
      </c>
      <c r="K101" s="50">
        <f t="shared" si="105"/>
        <v>19082.04</v>
      </c>
      <c r="L101" s="50">
        <f t="shared" si="105"/>
        <v>0</v>
      </c>
      <c r="M101" s="50">
        <f t="shared" si="105"/>
        <v>0</v>
      </c>
      <c r="N101" s="50">
        <f t="shared" si="105"/>
        <v>0</v>
      </c>
      <c r="O101" s="50">
        <f t="shared" si="105"/>
        <v>0</v>
      </c>
      <c r="P101" s="50">
        <f t="shared" si="105"/>
        <v>0</v>
      </c>
      <c r="Q101" s="50">
        <f t="shared" si="105"/>
        <v>0</v>
      </c>
      <c r="R101" s="50">
        <f t="shared" si="105"/>
        <v>0</v>
      </c>
      <c r="S101" s="50">
        <f t="shared" si="105"/>
        <v>5000</v>
      </c>
      <c r="T101" s="50">
        <f t="shared" si="105"/>
        <v>0</v>
      </c>
      <c r="U101" s="50">
        <f t="shared" si="105"/>
        <v>4000</v>
      </c>
      <c r="V101" s="50">
        <f t="shared" si="105"/>
        <v>0</v>
      </c>
      <c r="W101" s="50">
        <f t="shared" si="105"/>
        <v>5000</v>
      </c>
      <c r="X101" s="50">
        <f t="shared" si="105"/>
        <v>0</v>
      </c>
      <c r="Y101" s="50">
        <f t="shared" si="105"/>
        <v>2082.04</v>
      </c>
      <c r="Z101" s="50">
        <f t="shared" si="105"/>
        <v>0</v>
      </c>
      <c r="AA101" s="50">
        <f t="shared" si="105"/>
        <v>3000</v>
      </c>
      <c r="AB101" s="50">
        <f t="shared" si="105"/>
        <v>0</v>
      </c>
    </row>
    <row r="102" spans="1:28" s="4" customFormat="1" ht="47.25" outlineLevel="1">
      <c r="A102" s="2" t="s">
        <v>25</v>
      </c>
      <c r="B102" s="23" t="s">
        <v>64</v>
      </c>
      <c r="C102" s="61" t="s">
        <v>608</v>
      </c>
      <c r="D102" s="23" t="s">
        <v>26</v>
      </c>
      <c r="E102" s="23" t="s">
        <v>2</v>
      </c>
      <c r="F102" s="45"/>
      <c r="G102" s="24">
        <f>SUM(G103)</f>
        <v>19082.04</v>
      </c>
      <c r="H102" s="24">
        <f t="shared" si="105"/>
        <v>0</v>
      </c>
      <c r="I102" s="24">
        <f t="shared" si="105"/>
        <v>0</v>
      </c>
      <c r="J102" s="24">
        <f t="shared" si="105"/>
        <v>0</v>
      </c>
      <c r="K102" s="24">
        <f t="shared" si="105"/>
        <v>19082.04</v>
      </c>
      <c r="L102" s="24">
        <f t="shared" si="105"/>
        <v>0</v>
      </c>
      <c r="M102" s="24">
        <f t="shared" si="105"/>
        <v>0</v>
      </c>
      <c r="N102" s="24">
        <f t="shared" si="105"/>
        <v>0</v>
      </c>
      <c r="O102" s="24">
        <f t="shared" si="105"/>
        <v>0</v>
      </c>
      <c r="P102" s="24">
        <f t="shared" si="105"/>
        <v>0</v>
      </c>
      <c r="Q102" s="24">
        <f t="shared" si="105"/>
        <v>0</v>
      </c>
      <c r="R102" s="24">
        <f t="shared" si="105"/>
        <v>0</v>
      </c>
      <c r="S102" s="24">
        <f t="shared" si="105"/>
        <v>5000</v>
      </c>
      <c r="T102" s="24">
        <f t="shared" si="105"/>
        <v>0</v>
      </c>
      <c r="U102" s="24">
        <f t="shared" si="105"/>
        <v>4000</v>
      </c>
      <c r="V102" s="24">
        <f t="shared" si="105"/>
        <v>0</v>
      </c>
      <c r="W102" s="24">
        <f t="shared" si="105"/>
        <v>5000</v>
      </c>
      <c r="X102" s="24">
        <f t="shared" si="105"/>
        <v>0</v>
      </c>
      <c r="Y102" s="24">
        <f t="shared" si="105"/>
        <v>2082.04</v>
      </c>
      <c r="Z102" s="24">
        <f t="shared" si="105"/>
        <v>0</v>
      </c>
      <c r="AA102" s="24">
        <f t="shared" si="105"/>
        <v>3000</v>
      </c>
      <c r="AB102" s="24">
        <f t="shared" si="105"/>
        <v>0</v>
      </c>
    </row>
    <row r="103" spans="1:28" s="4" customFormat="1" ht="31.5" outlineLevel="1">
      <c r="A103" s="2" t="s">
        <v>27</v>
      </c>
      <c r="B103" s="23" t="s">
        <v>64</v>
      </c>
      <c r="C103" s="61" t="s">
        <v>608</v>
      </c>
      <c r="D103" s="23" t="s">
        <v>28</v>
      </c>
      <c r="E103" s="23" t="s">
        <v>2</v>
      </c>
      <c r="F103" s="45"/>
      <c r="G103" s="24">
        <f>SUM(G104:G105)</f>
        <v>19082.04</v>
      </c>
      <c r="H103" s="24">
        <f t="shared" ref="H103:AB103" si="106">SUM(H104:H105)</f>
        <v>0</v>
      </c>
      <c r="I103" s="24">
        <f t="shared" si="106"/>
        <v>0</v>
      </c>
      <c r="J103" s="24">
        <f t="shared" si="106"/>
        <v>0</v>
      </c>
      <c r="K103" s="24">
        <f t="shared" si="106"/>
        <v>19082.04</v>
      </c>
      <c r="L103" s="24">
        <f t="shared" si="106"/>
        <v>0</v>
      </c>
      <c r="M103" s="24">
        <f t="shared" si="106"/>
        <v>0</v>
      </c>
      <c r="N103" s="24">
        <f t="shared" si="106"/>
        <v>0</v>
      </c>
      <c r="O103" s="24">
        <f t="shared" si="106"/>
        <v>0</v>
      </c>
      <c r="P103" s="24">
        <f t="shared" si="106"/>
        <v>0</v>
      </c>
      <c r="Q103" s="24">
        <f t="shared" si="106"/>
        <v>0</v>
      </c>
      <c r="R103" s="24">
        <f t="shared" si="106"/>
        <v>0</v>
      </c>
      <c r="S103" s="24">
        <f t="shared" si="106"/>
        <v>5000</v>
      </c>
      <c r="T103" s="24">
        <f t="shared" si="106"/>
        <v>0</v>
      </c>
      <c r="U103" s="24">
        <f t="shared" si="106"/>
        <v>4000</v>
      </c>
      <c r="V103" s="24">
        <f t="shared" si="106"/>
        <v>0</v>
      </c>
      <c r="W103" s="24">
        <f t="shared" si="106"/>
        <v>5000</v>
      </c>
      <c r="X103" s="24">
        <f t="shared" si="106"/>
        <v>0</v>
      </c>
      <c r="Y103" s="24">
        <f t="shared" si="106"/>
        <v>2082.04</v>
      </c>
      <c r="Z103" s="24">
        <f t="shared" si="106"/>
        <v>0</v>
      </c>
      <c r="AA103" s="24">
        <f t="shared" si="106"/>
        <v>3000</v>
      </c>
      <c r="AB103" s="24">
        <f t="shared" si="106"/>
        <v>0</v>
      </c>
    </row>
    <row r="104" spans="1:28" s="17" customFormat="1" ht="31.5" outlineLevel="1">
      <c r="A104" s="29" t="s">
        <v>73</v>
      </c>
      <c r="B104" s="62" t="s">
        <v>64</v>
      </c>
      <c r="C104" s="63" t="s">
        <v>608</v>
      </c>
      <c r="D104" s="62" t="s">
        <v>28</v>
      </c>
      <c r="E104" s="62">
        <v>225</v>
      </c>
      <c r="F104" s="62"/>
      <c r="G104" s="54">
        <f>SUM(I104:K104)-H104</f>
        <v>9000</v>
      </c>
      <c r="H104" s="54"/>
      <c r="I104" s="25"/>
      <c r="J104" s="10">
        <f>SUM(Q104)</f>
        <v>0</v>
      </c>
      <c r="K104" s="11">
        <f>SUM(S104+U104+W104+Y104+AA104)</f>
        <v>9000</v>
      </c>
      <c r="L104" s="55">
        <f>SUM(N104:P104)-M104</f>
        <v>0</v>
      </c>
      <c r="M104" s="64"/>
      <c r="N104" s="55"/>
      <c r="O104" s="10">
        <f>SUM(R104)</f>
        <v>0</v>
      </c>
      <c r="P104" s="11">
        <f>SUM(T104+V104+X104+Z104+AB104)</f>
        <v>0</v>
      </c>
      <c r="Q104" s="54"/>
      <c r="R104" s="54"/>
      <c r="S104" s="54"/>
      <c r="T104" s="54"/>
      <c r="U104" s="54">
        <v>4000</v>
      </c>
      <c r="V104" s="54"/>
      <c r="W104" s="54">
        <v>5000</v>
      </c>
      <c r="X104" s="54"/>
      <c r="Y104" s="54"/>
      <c r="Z104" s="54"/>
      <c r="AA104" s="54"/>
      <c r="AB104" s="54"/>
    </row>
    <row r="105" spans="1:28" s="17" customFormat="1" outlineLevel="1">
      <c r="A105" s="2" t="s">
        <v>37</v>
      </c>
      <c r="B105" s="62" t="s">
        <v>64</v>
      </c>
      <c r="C105" s="63" t="s">
        <v>608</v>
      </c>
      <c r="D105" s="62" t="s">
        <v>28</v>
      </c>
      <c r="E105" s="65">
        <v>226</v>
      </c>
      <c r="F105" s="65"/>
      <c r="G105" s="54">
        <f>SUM(I105:K105)-H105</f>
        <v>10082.040000000001</v>
      </c>
      <c r="H105" s="54"/>
      <c r="I105" s="25"/>
      <c r="J105" s="10">
        <f>SUM(Q105)</f>
        <v>0</v>
      </c>
      <c r="K105" s="11">
        <f>SUM(S105+U105+W105+Y105+AA105)</f>
        <v>10082.040000000001</v>
      </c>
      <c r="L105" s="55">
        <f>SUM(N105:P105)-M105</f>
        <v>0</v>
      </c>
      <c r="M105" s="64"/>
      <c r="N105" s="55"/>
      <c r="O105" s="10">
        <f>SUM(R105)</f>
        <v>0</v>
      </c>
      <c r="P105" s="11">
        <f>SUM(T105+V105+X105+Z105+AB105)</f>
        <v>0</v>
      </c>
      <c r="Q105" s="28"/>
      <c r="R105" s="28"/>
      <c r="S105" s="28">
        <v>5000</v>
      </c>
      <c r="T105" s="28"/>
      <c r="U105" s="28"/>
      <c r="V105" s="28"/>
      <c r="W105" s="28"/>
      <c r="X105" s="28"/>
      <c r="Y105" s="28">
        <v>2082.04</v>
      </c>
      <c r="Z105" s="28"/>
      <c r="AA105" s="28">
        <v>3000</v>
      </c>
      <c r="AB105" s="28"/>
    </row>
    <row r="106" spans="1:28" s="7" customFormat="1" ht="78.75" outlineLevel="2">
      <c r="A106" s="31" t="s">
        <v>65</v>
      </c>
      <c r="B106" s="66" t="s">
        <v>64</v>
      </c>
      <c r="C106" s="66" t="s">
        <v>66</v>
      </c>
      <c r="D106" s="66" t="s">
        <v>2</v>
      </c>
      <c r="E106" s="66" t="s">
        <v>2</v>
      </c>
      <c r="F106" s="66"/>
      <c r="G106" s="52">
        <f>SUM(G107+G113+G120)</f>
        <v>5577660</v>
      </c>
      <c r="H106" s="52">
        <f>SUM(H107+H113+H120)</f>
        <v>0</v>
      </c>
      <c r="I106" s="52">
        <f>SUM(I107+I113+I120)</f>
        <v>5577660</v>
      </c>
      <c r="J106" s="52">
        <f t="shared" ref="J106:AB106" si="107">SUM(J107+J113+J120)</f>
        <v>0</v>
      </c>
      <c r="K106" s="52">
        <f t="shared" si="107"/>
        <v>0</v>
      </c>
      <c r="L106" s="52">
        <f t="shared" si="107"/>
        <v>5570245.1699999999</v>
      </c>
      <c r="M106" s="52">
        <f t="shared" si="107"/>
        <v>0</v>
      </c>
      <c r="N106" s="52">
        <f t="shared" si="107"/>
        <v>5570245.1699999999</v>
      </c>
      <c r="O106" s="52">
        <f t="shared" si="107"/>
        <v>0</v>
      </c>
      <c r="P106" s="52">
        <f t="shared" si="107"/>
        <v>0</v>
      </c>
      <c r="Q106" s="52">
        <f t="shared" si="107"/>
        <v>0</v>
      </c>
      <c r="R106" s="52">
        <f t="shared" si="107"/>
        <v>0</v>
      </c>
      <c r="S106" s="52">
        <f t="shared" si="107"/>
        <v>0</v>
      </c>
      <c r="T106" s="52">
        <f t="shared" si="107"/>
        <v>0</v>
      </c>
      <c r="U106" s="52">
        <f t="shared" si="107"/>
        <v>0</v>
      </c>
      <c r="V106" s="52">
        <f t="shared" si="107"/>
        <v>0</v>
      </c>
      <c r="W106" s="52">
        <f t="shared" si="107"/>
        <v>0</v>
      </c>
      <c r="X106" s="52">
        <f t="shared" si="107"/>
        <v>0</v>
      </c>
      <c r="Y106" s="52">
        <f t="shared" si="107"/>
        <v>0</v>
      </c>
      <c r="Z106" s="52">
        <f t="shared" si="107"/>
        <v>0</v>
      </c>
      <c r="AA106" s="52">
        <f t="shared" si="107"/>
        <v>0</v>
      </c>
      <c r="AB106" s="52">
        <f t="shared" si="107"/>
        <v>0</v>
      </c>
    </row>
    <row r="107" spans="1:28" ht="110.25" outlineLevel="3">
      <c r="A107" s="30" t="s">
        <v>9</v>
      </c>
      <c r="B107" s="67" t="s">
        <v>64</v>
      </c>
      <c r="C107" s="67" t="s">
        <v>66</v>
      </c>
      <c r="D107" s="67" t="s">
        <v>10</v>
      </c>
      <c r="E107" s="67" t="s">
        <v>2</v>
      </c>
      <c r="F107" s="67"/>
      <c r="G107" s="68">
        <f>SUM(G108+G111)</f>
        <v>4764662</v>
      </c>
      <c r="H107" s="68">
        <f>SUM(H108+H111)</f>
        <v>0</v>
      </c>
      <c r="I107" s="69">
        <f>SUM(I108+I111)</f>
        <v>4764662</v>
      </c>
      <c r="J107" s="69">
        <f t="shared" ref="J107:AB107" si="108">SUM(J108+J111)</f>
        <v>0</v>
      </c>
      <c r="K107" s="69">
        <f t="shared" si="108"/>
        <v>0</v>
      </c>
      <c r="L107" s="69">
        <f t="shared" si="108"/>
        <v>4764662</v>
      </c>
      <c r="M107" s="69">
        <f t="shared" si="108"/>
        <v>0</v>
      </c>
      <c r="N107" s="69">
        <f t="shared" si="108"/>
        <v>4764662</v>
      </c>
      <c r="O107" s="70">
        <f t="shared" si="108"/>
        <v>0</v>
      </c>
      <c r="P107" s="70">
        <f t="shared" si="108"/>
        <v>0</v>
      </c>
      <c r="Q107" s="70">
        <f t="shared" si="108"/>
        <v>0</v>
      </c>
      <c r="R107" s="70">
        <f t="shared" si="108"/>
        <v>0</v>
      </c>
      <c r="S107" s="70">
        <f t="shared" si="108"/>
        <v>0</v>
      </c>
      <c r="T107" s="70">
        <f t="shared" si="108"/>
        <v>0</v>
      </c>
      <c r="U107" s="70">
        <f t="shared" si="108"/>
        <v>0</v>
      </c>
      <c r="V107" s="70">
        <f t="shared" si="108"/>
        <v>0</v>
      </c>
      <c r="W107" s="70">
        <f t="shared" si="108"/>
        <v>0</v>
      </c>
      <c r="X107" s="70">
        <f t="shared" si="108"/>
        <v>0</v>
      </c>
      <c r="Y107" s="70">
        <f t="shared" si="108"/>
        <v>0</v>
      </c>
      <c r="Z107" s="70">
        <f t="shared" si="108"/>
        <v>0</v>
      </c>
      <c r="AA107" s="70">
        <f t="shared" si="108"/>
        <v>0</v>
      </c>
      <c r="AB107" s="70">
        <f t="shared" si="108"/>
        <v>0</v>
      </c>
    </row>
    <row r="108" spans="1:28" ht="31.5" outlineLevel="4">
      <c r="A108" s="2" t="s">
        <v>67</v>
      </c>
      <c r="B108" s="23" t="s">
        <v>64</v>
      </c>
      <c r="C108" s="23" t="s">
        <v>66</v>
      </c>
      <c r="D108" s="23" t="s">
        <v>68</v>
      </c>
      <c r="E108" s="23" t="s">
        <v>2</v>
      </c>
      <c r="F108" s="23"/>
      <c r="G108" s="24">
        <f>SUM(G109:G110)</f>
        <v>3532849.9</v>
      </c>
      <c r="H108" s="24">
        <f>SUM(H109:H110)</f>
        <v>0</v>
      </c>
      <c r="I108" s="36">
        <f>SUM(I109:I110)</f>
        <v>3532849.9</v>
      </c>
      <c r="J108" s="36">
        <f t="shared" ref="J108:AB108" si="109">SUM(J109:J110)</f>
        <v>0</v>
      </c>
      <c r="K108" s="36">
        <f t="shared" si="109"/>
        <v>0</v>
      </c>
      <c r="L108" s="36">
        <f t="shared" si="109"/>
        <v>3532849.9</v>
      </c>
      <c r="M108" s="36">
        <f t="shared" si="109"/>
        <v>0</v>
      </c>
      <c r="N108" s="36">
        <f t="shared" si="109"/>
        <v>3532849.9</v>
      </c>
      <c r="O108" s="28">
        <f t="shared" si="109"/>
        <v>0</v>
      </c>
      <c r="P108" s="28">
        <f t="shared" si="109"/>
        <v>0</v>
      </c>
      <c r="Q108" s="28">
        <f t="shared" si="109"/>
        <v>0</v>
      </c>
      <c r="R108" s="28">
        <f t="shared" si="109"/>
        <v>0</v>
      </c>
      <c r="S108" s="28">
        <f t="shared" si="109"/>
        <v>0</v>
      </c>
      <c r="T108" s="28">
        <f t="shared" si="109"/>
        <v>0</v>
      </c>
      <c r="U108" s="28">
        <f t="shared" si="109"/>
        <v>0</v>
      </c>
      <c r="V108" s="28">
        <f t="shared" si="109"/>
        <v>0</v>
      </c>
      <c r="W108" s="28">
        <f t="shared" si="109"/>
        <v>0</v>
      </c>
      <c r="X108" s="28">
        <f t="shared" si="109"/>
        <v>0</v>
      </c>
      <c r="Y108" s="28">
        <f t="shared" si="109"/>
        <v>0</v>
      </c>
      <c r="Z108" s="28">
        <f t="shared" si="109"/>
        <v>0</v>
      </c>
      <c r="AA108" s="28">
        <f t="shared" si="109"/>
        <v>0</v>
      </c>
      <c r="AB108" s="28">
        <f t="shared" si="109"/>
        <v>0</v>
      </c>
    </row>
    <row r="109" spans="1:28" outlineLevel="5">
      <c r="A109" s="2" t="s">
        <v>13</v>
      </c>
      <c r="B109" s="23" t="s">
        <v>64</v>
      </c>
      <c r="C109" s="23" t="s">
        <v>66</v>
      </c>
      <c r="D109" s="23" t="s">
        <v>68</v>
      </c>
      <c r="E109" s="23" t="s">
        <v>14</v>
      </c>
      <c r="F109" s="23"/>
      <c r="G109" s="24">
        <f>SUM(I109:K109)-H109</f>
        <v>3518347.39</v>
      </c>
      <c r="H109" s="24"/>
      <c r="I109" s="36">
        <v>3518347.39</v>
      </c>
      <c r="J109" s="8">
        <f>SUM(Q109)</f>
        <v>0</v>
      </c>
      <c r="K109" s="9">
        <f>SUM(S109+U109+W109+Y109+AA109)</f>
        <v>0</v>
      </c>
      <c r="L109" s="37">
        <f>SUM(N109:P109)-M109</f>
        <v>3518347.39</v>
      </c>
      <c r="M109" s="38"/>
      <c r="N109" s="37">
        <v>3518347.39</v>
      </c>
      <c r="O109" s="8">
        <f>SUM(R109)</f>
        <v>0</v>
      </c>
      <c r="P109" s="9">
        <f>SUM(T109+V109+X109+Z109+AB109)</f>
        <v>0</v>
      </c>
      <c r="Q109" s="9"/>
      <c r="R109" s="9"/>
      <c r="S109" s="9"/>
      <c r="T109" s="9"/>
      <c r="U109" s="9"/>
      <c r="V109" s="9"/>
      <c r="W109" s="9"/>
      <c r="X109" s="9"/>
      <c r="Y109" s="9"/>
      <c r="Z109" s="9"/>
      <c r="AA109" s="9"/>
      <c r="AB109" s="9"/>
    </row>
    <row r="110" spans="1:28" ht="47.25" outlineLevel="5">
      <c r="A110" s="2" t="s">
        <v>23</v>
      </c>
      <c r="B110" s="23" t="s">
        <v>64</v>
      </c>
      <c r="C110" s="23" t="s">
        <v>66</v>
      </c>
      <c r="D110" s="23" t="s">
        <v>68</v>
      </c>
      <c r="E110" s="23" t="s">
        <v>24</v>
      </c>
      <c r="F110" s="23"/>
      <c r="G110" s="24">
        <f>SUM(I110:K110)-H110</f>
        <v>14502.51</v>
      </c>
      <c r="H110" s="24"/>
      <c r="I110" s="36">
        <v>14502.51</v>
      </c>
      <c r="J110" s="8">
        <f>SUM(Q110)</f>
        <v>0</v>
      </c>
      <c r="K110" s="9">
        <f>SUM(S110+U110+W110+Y110+AA110)</f>
        <v>0</v>
      </c>
      <c r="L110" s="37">
        <f>SUM(N110:P110)-M110</f>
        <v>14502.51</v>
      </c>
      <c r="M110" s="38"/>
      <c r="N110" s="37">
        <v>14502.51</v>
      </c>
      <c r="O110" s="8">
        <f>SUM(R110)</f>
        <v>0</v>
      </c>
      <c r="P110" s="9">
        <f>SUM(T110+V110+X110+Z110+AB110)</f>
        <v>0</v>
      </c>
      <c r="Q110" s="9"/>
      <c r="R110" s="9"/>
      <c r="S110" s="9"/>
      <c r="T110" s="9"/>
      <c r="U110" s="9"/>
      <c r="V110" s="9"/>
      <c r="W110" s="9"/>
      <c r="X110" s="9"/>
      <c r="Y110" s="9"/>
      <c r="Z110" s="9"/>
      <c r="AA110" s="9"/>
      <c r="AB110" s="9"/>
    </row>
    <row r="111" spans="1:28" ht="78.75" outlineLevel="4">
      <c r="A111" s="2" t="s">
        <v>69</v>
      </c>
      <c r="B111" s="23" t="s">
        <v>64</v>
      </c>
      <c r="C111" s="23" t="s">
        <v>66</v>
      </c>
      <c r="D111" s="23" t="s">
        <v>70</v>
      </c>
      <c r="E111" s="23" t="s">
        <v>2</v>
      </c>
      <c r="F111" s="23"/>
      <c r="G111" s="24">
        <f>SUM(G112)</f>
        <v>1231812.1000000001</v>
      </c>
      <c r="H111" s="24">
        <f>SUM(H112)</f>
        <v>0</v>
      </c>
      <c r="I111" s="36">
        <f>SUM(I112)</f>
        <v>1231812.1000000001</v>
      </c>
      <c r="J111" s="8">
        <f>SUM(Q111)</f>
        <v>0</v>
      </c>
      <c r="K111" s="9">
        <f>SUM(R111)</f>
        <v>0</v>
      </c>
      <c r="L111" s="37">
        <f>SUM(N111:P111)-M111</f>
        <v>1231812.1000000001</v>
      </c>
      <c r="M111" s="38"/>
      <c r="N111" s="37">
        <f>SUM(N112)</f>
        <v>1231812.1000000001</v>
      </c>
      <c r="O111" s="8">
        <f>SUM(R111)</f>
        <v>0</v>
      </c>
      <c r="P111" s="9">
        <f>SUM(T111+V111+X111+Z111+AB111)</f>
        <v>0</v>
      </c>
      <c r="Q111" s="9"/>
      <c r="R111" s="9"/>
      <c r="S111" s="9"/>
      <c r="T111" s="9"/>
      <c r="U111" s="9"/>
      <c r="V111" s="9"/>
      <c r="W111" s="9"/>
      <c r="X111" s="9"/>
      <c r="Y111" s="9"/>
      <c r="Z111" s="9"/>
      <c r="AA111" s="9"/>
      <c r="AB111" s="9"/>
    </row>
    <row r="112" spans="1:28" ht="31.5" outlineLevel="5">
      <c r="A112" s="2" t="s">
        <v>17</v>
      </c>
      <c r="B112" s="23" t="s">
        <v>64</v>
      </c>
      <c r="C112" s="23" t="s">
        <v>66</v>
      </c>
      <c r="D112" s="23" t="s">
        <v>70</v>
      </c>
      <c r="E112" s="23" t="s">
        <v>18</v>
      </c>
      <c r="F112" s="23"/>
      <c r="G112" s="24">
        <f>SUM(I112:K112)-H112</f>
        <v>1231812.1000000001</v>
      </c>
      <c r="H112" s="24"/>
      <c r="I112" s="36">
        <v>1231812.1000000001</v>
      </c>
      <c r="J112" s="8">
        <f>SUM(Q112)</f>
        <v>0</v>
      </c>
      <c r="K112" s="9">
        <f>SUM(S112+U112+W112+Y112+AA112)</f>
        <v>0</v>
      </c>
      <c r="L112" s="37">
        <f>SUM(N112:P112)-M112</f>
        <v>1231812.1000000001</v>
      </c>
      <c r="M112" s="38"/>
      <c r="N112" s="37">
        <v>1231812.1000000001</v>
      </c>
      <c r="O112" s="8">
        <f>SUM(R112)</f>
        <v>0</v>
      </c>
      <c r="P112" s="9">
        <f>SUM(T112+V112+X112+Z112+AB112)</f>
        <v>0</v>
      </c>
      <c r="Q112" s="9"/>
      <c r="R112" s="9"/>
      <c r="S112" s="9"/>
      <c r="T112" s="9"/>
      <c r="U112" s="9"/>
      <c r="V112" s="9"/>
      <c r="W112" s="9"/>
      <c r="X112" s="9"/>
      <c r="Y112" s="9"/>
      <c r="Z112" s="9"/>
      <c r="AA112" s="9"/>
      <c r="AB112" s="9"/>
    </row>
    <row r="113" spans="1:28" ht="47.25" outlineLevel="3">
      <c r="A113" s="2" t="s">
        <v>25</v>
      </c>
      <c r="B113" s="23" t="s">
        <v>64</v>
      </c>
      <c r="C113" s="23" t="s">
        <v>66</v>
      </c>
      <c r="D113" s="23" t="s">
        <v>26</v>
      </c>
      <c r="E113" s="23" t="s">
        <v>2</v>
      </c>
      <c r="F113" s="23"/>
      <c r="G113" s="24">
        <f>SUM(G114)</f>
        <v>810904</v>
      </c>
      <c r="H113" s="24">
        <f>SUM(H114)</f>
        <v>0</v>
      </c>
      <c r="I113" s="36">
        <f>SUM(I114)</f>
        <v>810904</v>
      </c>
      <c r="J113" s="36">
        <f t="shared" ref="J113:AB113" si="110">SUM(J114)</f>
        <v>0</v>
      </c>
      <c r="K113" s="36">
        <f t="shared" si="110"/>
        <v>0</v>
      </c>
      <c r="L113" s="36">
        <f t="shared" si="110"/>
        <v>803489.17</v>
      </c>
      <c r="M113" s="36">
        <f t="shared" si="110"/>
        <v>0</v>
      </c>
      <c r="N113" s="36">
        <f t="shared" si="110"/>
        <v>803489.17</v>
      </c>
      <c r="O113" s="28">
        <f t="shared" si="110"/>
        <v>0</v>
      </c>
      <c r="P113" s="28">
        <f t="shared" si="110"/>
        <v>0</v>
      </c>
      <c r="Q113" s="28">
        <f t="shared" si="110"/>
        <v>0</v>
      </c>
      <c r="R113" s="28">
        <f t="shared" si="110"/>
        <v>0</v>
      </c>
      <c r="S113" s="28">
        <f t="shared" si="110"/>
        <v>0</v>
      </c>
      <c r="T113" s="28">
        <f t="shared" si="110"/>
        <v>0</v>
      </c>
      <c r="U113" s="28">
        <f t="shared" si="110"/>
        <v>0</v>
      </c>
      <c r="V113" s="28">
        <f t="shared" si="110"/>
        <v>0</v>
      </c>
      <c r="W113" s="28">
        <f t="shared" si="110"/>
        <v>0</v>
      </c>
      <c r="X113" s="28">
        <f t="shared" si="110"/>
        <v>0</v>
      </c>
      <c r="Y113" s="28">
        <f t="shared" si="110"/>
        <v>0</v>
      </c>
      <c r="Z113" s="28">
        <f t="shared" si="110"/>
        <v>0</v>
      </c>
      <c r="AA113" s="28">
        <f t="shared" si="110"/>
        <v>0</v>
      </c>
      <c r="AB113" s="28">
        <f t="shared" si="110"/>
        <v>0</v>
      </c>
    </row>
    <row r="114" spans="1:28" ht="31.5" outlineLevel="4">
      <c r="A114" s="2" t="s">
        <v>27</v>
      </c>
      <c r="B114" s="23" t="s">
        <v>64</v>
      </c>
      <c r="C114" s="23" t="s">
        <v>66</v>
      </c>
      <c r="D114" s="23" t="s">
        <v>28</v>
      </c>
      <c r="E114" s="23" t="s">
        <v>2</v>
      </c>
      <c r="F114" s="23"/>
      <c r="G114" s="24">
        <f>SUM(G115:G119)</f>
        <v>810904</v>
      </c>
      <c r="H114" s="24">
        <f>SUM(H115:H119)</f>
        <v>0</v>
      </c>
      <c r="I114" s="36">
        <f>SUM(I115:I119)</f>
        <v>810904</v>
      </c>
      <c r="J114" s="36">
        <f t="shared" ref="J114:AB114" si="111">SUM(J115:J119)</f>
        <v>0</v>
      </c>
      <c r="K114" s="36">
        <f t="shared" si="111"/>
        <v>0</v>
      </c>
      <c r="L114" s="36">
        <f t="shared" si="111"/>
        <v>803489.17</v>
      </c>
      <c r="M114" s="36">
        <f t="shared" si="111"/>
        <v>0</v>
      </c>
      <c r="N114" s="36">
        <f t="shared" si="111"/>
        <v>803489.17</v>
      </c>
      <c r="O114" s="28">
        <f t="shared" si="111"/>
        <v>0</v>
      </c>
      <c r="P114" s="28">
        <f t="shared" si="111"/>
        <v>0</v>
      </c>
      <c r="Q114" s="28">
        <f t="shared" si="111"/>
        <v>0</v>
      </c>
      <c r="R114" s="28">
        <f t="shared" si="111"/>
        <v>0</v>
      </c>
      <c r="S114" s="28">
        <f t="shared" si="111"/>
        <v>0</v>
      </c>
      <c r="T114" s="28">
        <f t="shared" si="111"/>
        <v>0</v>
      </c>
      <c r="U114" s="28">
        <f t="shared" si="111"/>
        <v>0</v>
      </c>
      <c r="V114" s="28">
        <f t="shared" si="111"/>
        <v>0</v>
      </c>
      <c r="W114" s="28">
        <f t="shared" si="111"/>
        <v>0</v>
      </c>
      <c r="X114" s="28">
        <f t="shared" si="111"/>
        <v>0</v>
      </c>
      <c r="Y114" s="28">
        <f t="shared" si="111"/>
        <v>0</v>
      </c>
      <c r="Z114" s="28">
        <f t="shared" si="111"/>
        <v>0</v>
      </c>
      <c r="AA114" s="28">
        <f t="shared" si="111"/>
        <v>0</v>
      </c>
      <c r="AB114" s="28">
        <f t="shared" si="111"/>
        <v>0</v>
      </c>
    </row>
    <row r="115" spans="1:28" outlineLevel="5">
      <c r="A115" s="2" t="s">
        <v>29</v>
      </c>
      <c r="B115" s="23" t="s">
        <v>64</v>
      </c>
      <c r="C115" s="23" t="s">
        <v>66</v>
      </c>
      <c r="D115" s="23" t="s">
        <v>28</v>
      </c>
      <c r="E115" s="23" t="s">
        <v>30</v>
      </c>
      <c r="F115" s="23"/>
      <c r="G115" s="24">
        <f>SUM(I115:K115)-H115</f>
        <v>96918.57</v>
      </c>
      <c r="H115" s="24"/>
      <c r="I115" s="36">
        <v>96918.57</v>
      </c>
      <c r="J115" s="8">
        <f>SUM(Q115)</f>
        <v>0</v>
      </c>
      <c r="K115" s="9">
        <f>SUM(S115+U115+W115+Y115+AA115)</f>
        <v>0</v>
      </c>
      <c r="L115" s="37">
        <f>SUM(N115:P115)-M115</f>
        <v>89503.74</v>
      </c>
      <c r="M115" s="38"/>
      <c r="N115" s="37">
        <v>89503.74</v>
      </c>
      <c r="O115" s="8">
        <f>SUM(R115)</f>
        <v>0</v>
      </c>
      <c r="P115" s="9">
        <f>SUM(T115+V115+X115+Z115+AB115)</f>
        <v>0</v>
      </c>
      <c r="Q115" s="9"/>
      <c r="R115" s="9"/>
      <c r="S115" s="9"/>
      <c r="T115" s="9"/>
      <c r="U115" s="9"/>
      <c r="V115" s="9"/>
      <c r="W115" s="9"/>
      <c r="X115" s="9"/>
      <c r="Y115" s="9"/>
      <c r="Z115" s="9"/>
      <c r="AA115" s="9"/>
      <c r="AB115" s="9"/>
    </row>
    <row r="116" spans="1:28" ht="78.75" outlineLevel="5">
      <c r="A116" s="2" t="s">
        <v>71</v>
      </c>
      <c r="B116" s="23" t="s">
        <v>64</v>
      </c>
      <c r="C116" s="23" t="s">
        <v>66</v>
      </c>
      <c r="D116" s="23" t="s">
        <v>28</v>
      </c>
      <c r="E116" s="23" t="s">
        <v>72</v>
      </c>
      <c r="F116" s="23"/>
      <c r="G116" s="24">
        <f>SUM(I116:K116)-H116</f>
        <v>19000</v>
      </c>
      <c r="H116" s="24"/>
      <c r="I116" s="36">
        <v>19000</v>
      </c>
      <c r="J116" s="8">
        <f>SUM(Q116)</f>
        <v>0</v>
      </c>
      <c r="K116" s="9">
        <f>SUM(S116+U116+W116+Y116+AA116)</f>
        <v>0</v>
      </c>
      <c r="L116" s="37">
        <f>SUM(N116:P116)-M116</f>
        <v>19000</v>
      </c>
      <c r="M116" s="38"/>
      <c r="N116" s="37">
        <v>19000</v>
      </c>
      <c r="O116" s="8">
        <f>SUM(R116)</f>
        <v>0</v>
      </c>
      <c r="P116" s="9">
        <f>SUM(T116+V116+X116+Z116+AB116)</f>
        <v>0</v>
      </c>
      <c r="Q116" s="9"/>
      <c r="R116" s="9"/>
      <c r="S116" s="9"/>
      <c r="T116" s="9"/>
      <c r="U116" s="9"/>
      <c r="V116" s="9"/>
      <c r="W116" s="9"/>
      <c r="X116" s="9"/>
      <c r="Y116" s="9"/>
      <c r="Z116" s="9"/>
      <c r="AA116" s="9"/>
      <c r="AB116" s="9"/>
    </row>
    <row r="117" spans="1:28" ht="31.5" outlineLevel="5">
      <c r="A117" s="2" t="s">
        <v>73</v>
      </c>
      <c r="B117" s="23" t="s">
        <v>64</v>
      </c>
      <c r="C117" s="23" t="s">
        <v>66</v>
      </c>
      <c r="D117" s="23" t="s">
        <v>28</v>
      </c>
      <c r="E117" s="23" t="s">
        <v>74</v>
      </c>
      <c r="F117" s="23"/>
      <c r="G117" s="24">
        <f>SUM(I117:K117)-H117</f>
        <v>362999</v>
      </c>
      <c r="H117" s="24"/>
      <c r="I117" s="36">
        <v>362999</v>
      </c>
      <c r="J117" s="8">
        <f>SUM(Q117)</f>
        <v>0</v>
      </c>
      <c r="K117" s="9">
        <f>SUM(S117+U117+W117+Y117+AA117)</f>
        <v>0</v>
      </c>
      <c r="L117" s="37">
        <f>SUM(N117:P117)-M117</f>
        <v>362999</v>
      </c>
      <c r="M117" s="38"/>
      <c r="N117" s="37">
        <v>362999</v>
      </c>
      <c r="O117" s="8">
        <f>SUM(R117)</f>
        <v>0</v>
      </c>
      <c r="P117" s="9">
        <f>SUM(T117+V117+X117+Z117+AB117)</f>
        <v>0</v>
      </c>
      <c r="Q117" s="9"/>
      <c r="R117" s="9"/>
      <c r="S117" s="9"/>
      <c r="T117" s="9"/>
      <c r="U117" s="9"/>
      <c r="V117" s="9"/>
      <c r="W117" s="9"/>
      <c r="X117" s="9"/>
      <c r="Y117" s="9"/>
      <c r="Z117" s="9"/>
      <c r="AA117" s="9"/>
      <c r="AB117" s="9"/>
    </row>
    <row r="118" spans="1:28" outlineLevel="5">
      <c r="A118" s="2" t="s">
        <v>37</v>
      </c>
      <c r="B118" s="23" t="s">
        <v>64</v>
      </c>
      <c r="C118" s="23" t="s">
        <v>66</v>
      </c>
      <c r="D118" s="23" t="s">
        <v>28</v>
      </c>
      <c r="E118" s="23" t="s">
        <v>38</v>
      </c>
      <c r="F118" s="23"/>
      <c r="G118" s="24">
        <f>SUM(I118:K118)-H118</f>
        <v>203426.4</v>
      </c>
      <c r="H118" s="24"/>
      <c r="I118" s="36">
        <v>203426.4</v>
      </c>
      <c r="J118" s="8">
        <f>SUM(Q118)</f>
        <v>0</v>
      </c>
      <c r="K118" s="9">
        <f>SUM(S118+U118+W118+Y118+AA118)</f>
        <v>0</v>
      </c>
      <c r="L118" s="37">
        <f>SUM(N118:P118)-M118</f>
        <v>203426.4</v>
      </c>
      <c r="M118" s="38"/>
      <c r="N118" s="37">
        <v>203426.4</v>
      </c>
      <c r="O118" s="8">
        <f>SUM(R118)</f>
        <v>0</v>
      </c>
      <c r="P118" s="9">
        <f>SUM(T118+V118+X118+Z118+AB118)</f>
        <v>0</v>
      </c>
      <c r="Q118" s="9"/>
      <c r="R118" s="9"/>
      <c r="S118" s="9"/>
      <c r="T118" s="9"/>
      <c r="U118" s="9"/>
      <c r="V118" s="9"/>
      <c r="W118" s="9"/>
      <c r="X118" s="9"/>
      <c r="Y118" s="9"/>
      <c r="Z118" s="9"/>
      <c r="AA118" s="9"/>
      <c r="AB118" s="9"/>
    </row>
    <row r="119" spans="1:28" ht="47.25" outlineLevel="5">
      <c r="A119" s="2" t="s">
        <v>31</v>
      </c>
      <c r="B119" s="23" t="s">
        <v>64</v>
      </c>
      <c r="C119" s="23" t="s">
        <v>66</v>
      </c>
      <c r="D119" s="23" t="s">
        <v>28</v>
      </c>
      <c r="E119" s="23" t="s">
        <v>32</v>
      </c>
      <c r="F119" s="23"/>
      <c r="G119" s="24">
        <f>SUM(I119:K119)-H119</f>
        <v>128560.03</v>
      </c>
      <c r="H119" s="24"/>
      <c r="I119" s="36">
        <v>128560.03</v>
      </c>
      <c r="J119" s="8">
        <f>SUM(Q119)</f>
        <v>0</v>
      </c>
      <c r="K119" s="9">
        <f>SUM(S119+U119+W119+Y119+AA119)</f>
        <v>0</v>
      </c>
      <c r="L119" s="37">
        <f>SUM(N119:P119)-M119</f>
        <v>128560.03</v>
      </c>
      <c r="M119" s="38"/>
      <c r="N119" s="37">
        <v>128560.03</v>
      </c>
      <c r="O119" s="8">
        <f>SUM(R119)</f>
        <v>0</v>
      </c>
      <c r="P119" s="9">
        <f>SUM(T119+V119+X119+Z119+AB119)</f>
        <v>0</v>
      </c>
      <c r="Q119" s="9"/>
      <c r="R119" s="9"/>
      <c r="S119" s="9"/>
      <c r="T119" s="9"/>
      <c r="U119" s="9"/>
      <c r="V119" s="9"/>
      <c r="W119" s="9"/>
      <c r="X119" s="9"/>
      <c r="Y119" s="9"/>
      <c r="Z119" s="9"/>
      <c r="AA119" s="9"/>
      <c r="AB119" s="9"/>
    </row>
    <row r="120" spans="1:28" outlineLevel="3">
      <c r="A120" s="2" t="s">
        <v>41</v>
      </c>
      <c r="B120" s="23" t="s">
        <v>64</v>
      </c>
      <c r="C120" s="23" t="s">
        <v>66</v>
      </c>
      <c r="D120" s="23" t="s">
        <v>42</v>
      </c>
      <c r="E120" s="23" t="s">
        <v>2</v>
      </c>
      <c r="F120" s="23"/>
      <c r="G120" s="24">
        <f t="shared" ref="G120:I121" si="112">SUM(G121)</f>
        <v>2094</v>
      </c>
      <c r="H120" s="24">
        <f t="shared" si="112"/>
        <v>0</v>
      </c>
      <c r="I120" s="36">
        <f t="shared" si="112"/>
        <v>2094</v>
      </c>
      <c r="J120" s="36">
        <f t="shared" ref="J120:AB121" si="113">SUM(J121)</f>
        <v>0</v>
      </c>
      <c r="K120" s="36">
        <f t="shared" si="113"/>
        <v>0</v>
      </c>
      <c r="L120" s="36">
        <f t="shared" si="113"/>
        <v>2094</v>
      </c>
      <c r="M120" s="36">
        <f t="shared" si="113"/>
        <v>0</v>
      </c>
      <c r="N120" s="36">
        <f t="shared" si="113"/>
        <v>2094</v>
      </c>
      <c r="O120" s="28">
        <f t="shared" si="113"/>
        <v>0</v>
      </c>
      <c r="P120" s="28">
        <f t="shared" si="113"/>
        <v>0</v>
      </c>
      <c r="Q120" s="28">
        <f t="shared" si="113"/>
        <v>0</v>
      </c>
      <c r="R120" s="28">
        <f t="shared" si="113"/>
        <v>0</v>
      </c>
      <c r="S120" s="28">
        <f t="shared" si="113"/>
        <v>0</v>
      </c>
      <c r="T120" s="28">
        <f t="shared" si="113"/>
        <v>0</v>
      </c>
      <c r="U120" s="28">
        <f t="shared" si="113"/>
        <v>0</v>
      </c>
      <c r="V120" s="28">
        <f t="shared" si="113"/>
        <v>0</v>
      </c>
      <c r="W120" s="28">
        <f t="shared" si="113"/>
        <v>0</v>
      </c>
      <c r="X120" s="28">
        <f t="shared" si="113"/>
        <v>0</v>
      </c>
      <c r="Y120" s="28">
        <f t="shared" si="113"/>
        <v>0</v>
      </c>
      <c r="Z120" s="28">
        <f t="shared" si="113"/>
        <v>0</v>
      </c>
      <c r="AA120" s="28">
        <f t="shared" si="113"/>
        <v>0</v>
      </c>
      <c r="AB120" s="28">
        <f t="shared" si="113"/>
        <v>0</v>
      </c>
    </row>
    <row r="121" spans="1:28" outlineLevel="4">
      <c r="A121" s="2" t="s">
        <v>47</v>
      </c>
      <c r="B121" s="23" t="s">
        <v>64</v>
      </c>
      <c r="C121" s="23" t="s">
        <v>66</v>
      </c>
      <c r="D121" s="23" t="s">
        <v>48</v>
      </c>
      <c r="E121" s="23" t="s">
        <v>2</v>
      </c>
      <c r="F121" s="23"/>
      <c r="G121" s="24">
        <f t="shared" si="112"/>
        <v>2094</v>
      </c>
      <c r="H121" s="24">
        <f t="shared" si="112"/>
        <v>0</v>
      </c>
      <c r="I121" s="36">
        <f t="shared" si="112"/>
        <v>2094</v>
      </c>
      <c r="J121" s="36">
        <f t="shared" si="113"/>
        <v>0</v>
      </c>
      <c r="K121" s="36">
        <f t="shared" si="113"/>
        <v>0</v>
      </c>
      <c r="L121" s="36">
        <f t="shared" si="113"/>
        <v>2094</v>
      </c>
      <c r="M121" s="36">
        <f t="shared" si="113"/>
        <v>0</v>
      </c>
      <c r="N121" s="36">
        <f t="shared" si="113"/>
        <v>2094</v>
      </c>
      <c r="O121" s="28">
        <f t="shared" si="113"/>
        <v>0</v>
      </c>
      <c r="P121" s="28">
        <f t="shared" si="113"/>
        <v>0</v>
      </c>
      <c r="Q121" s="28">
        <f t="shared" si="113"/>
        <v>0</v>
      </c>
      <c r="R121" s="28">
        <f t="shared" si="113"/>
        <v>0</v>
      </c>
      <c r="S121" s="28">
        <f t="shared" si="113"/>
        <v>0</v>
      </c>
      <c r="T121" s="28">
        <f t="shared" si="113"/>
        <v>0</v>
      </c>
      <c r="U121" s="28">
        <f t="shared" si="113"/>
        <v>0</v>
      </c>
      <c r="V121" s="28">
        <f t="shared" si="113"/>
        <v>0</v>
      </c>
      <c r="W121" s="28">
        <f t="shared" si="113"/>
        <v>0</v>
      </c>
      <c r="X121" s="28">
        <f t="shared" si="113"/>
        <v>0</v>
      </c>
      <c r="Y121" s="28">
        <f t="shared" si="113"/>
        <v>0</v>
      </c>
      <c r="Z121" s="28">
        <f t="shared" si="113"/>
        <v>0</v>
      </c>
      <c r="AA121" s="28">
        <f t="shared" si="113"/>
        <v>0</v>
      </c>
      <c r="AB121" s="28">
        <f t="shared" si="113"/>
        <v>0</v>
      </c>
    </row>
    <row r="122" spans="1:28" outlineLevel="5">
      <c r="A122" s="2" t="s">
        <v>45</v>
      </c>
      <c r="B122" s="23" t="s">
        <v>64</v>
      </c>
      <c r="C122" s="23" t="s">
        <v>66</v>
      </c>
      <c r="D122" s="23" t="s">
        <v>48</v>
      </c>
      <c r="E122" s="23" t="s">
        <v>46</v>
      </c>
      <c r="F122" s="23"/>
      <c r="G122" s="24">
        <f>SUM(I122:K122)-H122</f>
        <v>2094</v>
      </c>
      <c r="H122" s="24"/>
      <c r="I122" s="36">
        <v>2094</v>
      </c>
      <c r="J122" s="8">
        <f>SUM(Q122)</f>
        <v>0</v>
      </c>
      <c r="K122" s="9">
        <f>SUM(S122+U122+W122+Y122+AA122)</f>
        <v>0</v>
      </c>
      <c r="L122" s="37">
        <f>SUM(N122:P122)-M122</f>
        <v>2094</v>
      </c>
      <c r="M122" s="38"/>
      <c r="N122" s="37">
        <v>2094</v>
      </c>
      <c r="O122" s="8">
        <f>SUM(R122)</f>
        <v>0</v>
      </c>
      <c r="P122" s="9">
        <f>SUM(T122+V122+X122+Z122+AB122)</f>
        <v>0</v>
      </c>
      <c r="Q122" s="9"/>
      <c r="R122" s="9"/>
      <c r="S122" s="9"/>
      <c r="T122" s="9"/>
      <c r="U122" s="9"/>
      <c r="V122" s="9"/>
      <c r="W122" s="9"/>
      <c r="X122" s="9"/>
      <c r="Y122" s="9"/>
      <c r="Z122" s="9"/>
      <c r="AA122" s="9"/>
      <c r="AB122" s="9"/>
    </row>
    <row r="123" spans="1:28" s="7" customFormat="1" ht="63" outlineLevel="2">
      <c r="A123" s="6" t="s">
        <v>75</v>
      </c>
      <c r="B123" s="49" t="s">
        <v>64</v>
      </c>
      <c r="C123" s="49" t="s">
        <v>76</v>
      </c>
      <c r="D123" s="49" t="s">
        <v>2</v>
      </c>
      <c r="E123" s="49" t="s">
        <v>2</v>
      </c>
      <c r="F123" s="49"/>
      <c r="G123" s="50">
        <f t="shared" ref="G123:I125" si="114">SUM(G124)</f>
        <v>35000</v>
      </c>
      <c r="H123" s="50">
        <f t="shared" si="114"/>
        <v>0</v>
      </c>
      <c r="I123" s="51">
        <f t="shared" si="114"/>
        <v>35000</v>
      </c>
      <c r="J123" s="51">
        <f t="shared" ref="J123:AB125" si="115">SUM(J124)</f>
        <v>0</v>
      </c>
      <c r="K123" s="51">
        <f t="shared" si="115"/>
        <v>0</v>
      </c>
      <c r="L123" s="51">
        <f t="shared" si="115"/>
        <v>34815.07</v>
      </c>
      <c r="M123" s="51">
        <f t="shared" si="115"/>
        <v>0</v>
      </c>
      <c r="N123" s="51">
        <f t="shared" si="115"/>
        <v>34815.07</v>
      </c>
      <c r="O123" s="52">
        <f t="shared" si="115"/>
        <v>0</v>
      </c>
      <c r="P123" s="52">
        <f t="shared" si="115"/>
        <v>0</v>
      </c>
      <c r="Q123" s="52">
        <f t="shared" si="115"/>
        <v>0</v>
      </c>
      <c r="R123" s="52">
        <f t="shared" si="115"/>
        <v>0</v>
      </c>
      <c r="S123" s="52">
        <f t="shared" si="115"/>
        <v>0</v>
      </c>
      <c r="T123" s="52">
        <f t="shared" si="115"/>
        <v>0</v>
      </c>
      <c r="U123" s="52">
        <f t="shared" si="115"/>
        <v>0</v>
      </c>
      <c r="V123" s="52">
        <f t="shared" si="115"/>
        <v>0</v>
      </c>
      <c r="W123" s="52">
        <f t="shared" si="115"/>
        <v>0</v>
      </c>
      <c r="X123" s="52">
        <f t="shared" si="115"/>
        <v>0</v>
      </c>
      <c r="Y123" s="52">
        <f t="shared" si="115"/>
        <v>0</v>
      </c>
      <c r="Z123" s="52">
        <f t="shared" si="115"/>
        <v>0</v>
      </c>
      <c r="AA123" s="52">
        <f t="shared" si="115"/>
        <v>0</v>
      </c>
      <c r="AB123" s="52">
        <f t="shared" si="115"/>
        <v>0</v>
      </c>
    </row>
    <row r="124" spans="1:28" ht="47.25" outlineLevel="3">
      <c r="A124" s="2" t="s">
        <v>25</v>
      </c>
      <c r="B124" s="23" t="s">
        <v>64</v>
      </c>
      <c r="C124" s="23" t="s">
        <v>76</v>
      </c>
      <c r="D124" s="23" t="s">
        <v>26</v>
      </c>
      <c r="E124" s="23" t="s">
        <v>2</v>
      </c>
      <c r="F124" s="23"/>
      <c r="G124" s="24">
        <f t="shared" si="114"/>
        <v>35000</v>
      </c>
      <c r="H124" s="24">
        <f t="shared" si="114"/>
        <v>0</v>
      </c>
      <c r="I124" s="36">
        <f t="shared" si="114"/>
        <v>35000</v>
      </c>
      <c r="J124" s="36">
        <f t="shared" si="115"/>
        <v>0</v>
      </c>
      <c r="K124" s="36">
        <f t="shared" si="115"/>
        <v>0</v>
      </c>
      <c r="L124" s="36">
        <f t="shared" si="115"/>
        <v>34815.07</v>
      </c>
      <c r="M124" s="36">
        <f t="shared" si="115"/>
        <v>0</v>
      </c>
      <c r="N124" s="36">
        <f t="shared" si="115"/>
        <v>34815.07</v>
      </c>
      <c r="O124" s="28">
        <f t="shared" si="115"/>
        <v>0</v>
      </c>
      <c r="P124" s="28">
        <f t="shared" si="115"/>
        <v>0</v>
      </c>
      <c r="Q124" s="28">
        <f t="shared" si="115"/>
        <v>0</v>
      </c>
      <c r="R124" s="28">
        <f t="shared" si="115"/>
        <v>0</v>
      </c>
      <c r="S124" s="28">
        <f t="shared" si="115"/>
        <v>0</v>
      </c>
      <c r="T124" s="28">
        <f t="shared" si="115"/>
        <v>0</v>
      </c>
      <c r="U124" s="28">
        <f t="shared" si="115"/>
        <v>0</v>
      </c>
      <c r="V124" s="28">
        <f t="shared" si="115"/>
        <v>0</v>
      </c>
      <c r="W124" s="28">
        <f t="shared" si="115"/>
        <v>0</v>
      </c>
      <c r="X124" s="28">
        <f t="shared" si="115"/>
        <v>0</v>
      </c>
      <c r="Y124" s="28">
        <f t="shared" si="115"/>
        <v>0</v>
      </c>
      <c r="Z124" s="28">
        <f t="shared" si="115"/>
        <v>0</v>
      </c>
      <c r="AA124" s="28">
        <f t="shared" si="115"/>
        <v>0</v>
      </c>
      <c r="AB124" s="28">
        <f t="shared" si="115"/>
        <v>0</v>
      </c>
    </row>
    <row r="125" spans="1:28" ht="31.5" outlineLevel="4">
      <c r="A125" s="2" t="s">
        <v>27</v>
      </c>
      <c r="B125" s="23" t="s">
        <v>64</v>
      </c>
      <c r="C125" s="23" t="s">
        <v>76</v>
      </c>
      <c r="D125" s="23" t="s">
        <v>28</v>
      </c>
      <c r="E125" s="23" t="s">
        <v>2</v>
      </c>
      <c r="F125" s="23"/>
      <c r="G125" s="24">
        <f t="shared" si="114"/>
        <v>35000</v>
      </c>
      <c r="H125" s="24">
        <f t="shared" si="114"/>
        <v>0</v>
      </c>
      <c r="I125" s="36">
        <f t="shared" si="114"/>
        <v>35000</v>
      </c>
      <c r="J125" s="36">
        <f t="shared" si="115"/>
        <v>0</v>
      </c>
      <c r="K125" s="36">
        <f t="shared" si="115"/>
        <v>0</v>
      </c>
      <c r="L125" s="36">
        <f t="shared" si="115"/>
        <v>34815.07</v>
      </c>
      <c r="M125" s="36">
        <f t="shared" si="115"/>
        <v>0</v>
      </c>
      <c r="N125" s="36">
        <f t="shared" si="115"/>
        <v>34815.07</v>
      </c>
      <c r="O125" s="28">
        <f t="shared" si="115"/>
        <v>0</v>
      </c>
      <c r="P125" s="28">
        <f t="shared" si="115"/>
        <v>0</v>
      </c>
      <c r="Q125" s="28">
        <f t="shared" si="115"/>
        <v>0</v>
      </c>
      <c r="R125" s="28">
        <f t="shared" si="115"/>
        <v>0</v>
      </c>
      <c r="S125" s="28">
        <f t="shared" si="115"/>
        <v>0</v>
      </c>
      <c r="T125" s="28">
        <f t="shared" si="115"/>
        <v>0</v>
      </c>
      <c r="U125" s="28">
        <f t="shared" si="115"/>
        <v>0</v>
      </c>
      <c r="V125" s="28">
        <f t="shared" si="115"/>
        <v>0</v>
      </c>
      <c r="W125" s="28">
        <f t="shared" si="115"/>
        <v>0</v>
      </c>
      <c r="X125" s="28">
        <f t="shared" si="115"/>
        <v>0</v>
      </c>
      <c r="Y125" s="28">
        <f t="shared" si="115"/>
        <v>0</v>
      </c>
      <c r="Z125" s="28">
        <f t="shared" si="115"/>
        <v>0</v>
      </c>
      <c r="AA125" s="28">
        <f t="shared" si="115"/>
        <v>0</v>
      </c>
      <c r="AB125" s="28">
        <f t="shared" si="115"/>
        <v>0</v>
      </c>
    </row>
    <row r="126" spans="1:28" outlineLevel="5">
      <c r="A126" s="2" t="s">
        <v>37</v>
      </c>
      <c r="B126" s="23" t="s">
        <v>64</v>
      </c>
      <c r="C126" s="23" t="s">
        <v>76</v>
      </c>
      <c r="D126" s="23" t="s">
        <v>28</v>
      </c>
      <c r="E126" s="23" t="s">
        <v>38</v>
      </c>
      <c r="F126" s="23"/>
      <c r="G126" s="24">
        <f>SUM(I126:K126)-H126</f>
        <v>35000</v>
      </c>
      <c r="H126" s="54"/>
      <c r="I126" s="25">
        <v>35000</v>
      </c>
      <c r="J126" s="10">
        <f>SUM(Q126)</f>
        <v>0</v>
      </c>
      <c r="K126" s="11">
        <f>SUM(S126+U126+W126+Y126+AA126)</f>
        <v>0</v>
      </c>
      <c r="L126" s="37">
        <f>SUM(N126:P126)-M126</f>
        <v>34815.07</v>
      </c>
      <c r="M126" s="56"/>
      <c r="N126" s="55">
        <v>34815.07</v>
      </c>
      <c r="O126" s="8">
        <f>SUM(R126)</f>
        <v>0</v>
      </c>
      <c r="P126" s="9">
        <f>SUM(T126+V126+X126+Z126+AB126)</f>
        <v>0</v>
      </c>
      <c r="Q126" s="9"/>
      <c r="R126" s="9"/>
      <c r="S126" s="9"/>
      <c r="T126" s="9"/>
      <c r="U126" s="9"/>
      <c r="V126" s="9"/>
      <c r="W126" s="9"/>
      <c r="X126" s="9"/>
      <c r="Y126" s="9"/>
      <c r="Z126" s="9"/>
      <c r="AA126" s="9"/>
      <c r="AB126" s="9"/>
    </row>
    <row r="127" spans="1:28" ht="47.25" outlineLevel="5">
      <c r="A127" s="6" t="s">
        <v>77</v>
      </c>
      <c r="B127" s="49" t="s">
        <v>64</v>
      </c>
      <c r="C127" s="49">
        <v>1130109001</v>
      </c>
      <c r="D127" s="49" t="s">
        <v>2</v>
      </c>
      <c r="E127" s="49" t="s">
        <v>2</v>
      </c>
      <c r="F127" s="23"/>
      <c r="G127" s="51">
        <f>SUM(G128)</f>
        <v>30238</v>
      </c>
      <c r="H127" s="51">
        <f t="shared" ref="H127:AB129" si="116">SUM(H128)</f>
        <v>0</v>
      </c>
      <c r="I127" s="51">
        <f t="shared" si="116"/>
        <v>0</v>
      </c>
      <c r="J127" s="51">
        <f t="shared" si="116"/>
        <v>13860</v>
      </c>
      <c r="K127" s="51">
        <f t="shared" si="116"/>
        <v>16378</v>
      </c>
      <c r="L127" s="51">
        <f t="shared" si="116"/>
        <v>29907</v>
      </c>
      <c r="M127" s="51">
        <f t="shared" si="116"/>
        <v>0</v>
      </c>
      <c r="N127" s="51">
        <f t="shared" si="116"/>
        <v>0</v>
      </c>
      <c r="O127" s="51">
        <f t="shared" si="116"/>
        <v>13860</v>
      </c>
      <c r="P127" s="51">
        <f t="shared" si="116"/>
        <v>16047</v>
      </c>
      <c r="Q127" s="51">
        <f t="shared" si="116"/>
        <v>13860</v>
      </c>
      <c r="R127" s="51">
        <f t="shared" si="116"/>
        <v>13860</v>
      </c>
      <c r="S127" s="51">
        <f t="shared" si="116"/>
        <v>3400</v>
      </c>
      <c r="T127" s="51">
        <f t="shared" si="116"/>
        <v>3159</v>
      </c>
      <c r="U127" s="51">
        <f t="shared" si="116"/>
        <v>4500</v>
      </c>
      <c r="V127" s="51">
        <f t="shared" si="116"/>
        <v>4410</v>
      </c>
      <c r="W127" s="51">
        <f t="shared" si="116"/>
        <v>3399</v>
      </c>
      <c r="X127" s="51">
        <f t="shared" si="116"/>
        <v>3399</v>
      </c>
      <c r="Y127" s="51">
        <f t="shared" si="116"/>
        <v>3171</v>
      </c>
      <c r="Z127" s="51">
        <f t="shared" si="116"/>
        <v>3171</v>
      </c>
      <c r="AA127" s="51">
        <f t="shared" si="116"/>
        <v>1908</v>
      </c>
      <c r="AB127" s="52">
        <f t="shared" si="116"/>
        <v>1908</v>
      </c>
    </row>
    <row r="128" spans="1:28" outlineLevel="5">
      <c r="A128" s="2" t="s">
        <v>41</v>
      </c>
      <c r="B128" s="23" t="s">
        <v>64</v>
      </c>
      <c r="C128" s="23">
        <v>1130109001</v>
      </c>
      <c r="D128" s="23" t="s">
        <v>42</v>
      </c>
      <c r="E128" s="23" t="s">
        <v>2</v>
      </c>
      <c r="F128" s="23"/>
      <c r="G128" s="36">
        <f>SUM(G129)</f>
        <v>30238</v>
      </c>
      <c r="H128" s="36">
        <f t="shared" si="116"/>
        <v>0</v>
      </c>
      <c r="I128" s="36">
        <f t="shared" si="116"/>
        <v>0</v>
      </c>
      <c r="J128" s="36">
        <f t="shared" si="116"/>
        <v>13860</v>
      </c>
      <c r="K128" s="36">
        <f t="shared" si="116"/>
        <v>16378</v>
      </c>
      <c r="L128" s="36">
        <f t="shared" si="116"/>
        <v>29907</v>
      </c>
      <c r="M128" s="36">
        <f t="shared" si="116"/>
        <v>0</v>
      </c>
      <c r="N128" s="36">
        <f t="shared" si="116"/>
        <v>0</v>
      </c>
      <c r="O128" s="36">
        <f t="shared" si="116"/>
        <v>13860</v>
      </c>
      <c r="P128" s="36">
        <f t="shared" si="116"/>
        <v>16047</v>
      </c>
      <c r="Q128" s="36">
        <f t="shared" si="116"/>
        <v>13860</v>
      </c>
      <c r="R128" s="36">
        <f t="shared" si="116"/>
        <v>13860</v>
      </c>
      <c r="S128" s="36">
        <f t="shared" si="116"/>
        <v>3400</v>
      </c>
      <c r="T128" s="36">
        <f t="shared" si="116"/>
        <v>3159</v>
      </c>
      <c r="U128" s="36">
        <f t="shared" si="116"/>
        <v>4500</v>
      </c>
      <c r="V128" s="36">
        <f t="shared" si="116"/>
        <v>4410</v>
      </c>
      <c r="W128" s="36">
        <f t="shared" si="116"/>
        <v>3399</v>
      </c>
      <c r="X128" s="36">
        <f t="shared" si="116"/>
        <v>3399</v>
      </c>
      <c r="Y128" s="36">
        <f t="shared" si="116"/>
        <v>3171</v>
      </c>
      <c r="Z128" s="36">
        <f t="shared" si="116"/>
        <v>3171</v>
      </c>
      <c r="AA128" s="36">
        <f t="shared" si="116"/>
        <v>1908</v>
      </c>
      <c r="AB128" s="28">
        <f t="shared" si="116"/>
        <v>1908</v>
      </c>
    </row>
    <row r="129" spans="1:28" outlineLevel="5">
      <c r="A129" s="2" t="s">
        <v>49</v>
      </c>
      <c r="B129" s="23" t="s">
        <v>64</v>
      </c>
      <c r="C129" s="23">
        <v>1130109001</v>
      </c>
      <c r="D129" s="23" t="s">
        <v>50</v>
      </c>
      <c r="E129" s="23" t="s">
        <v>2</v>
      </c>
      <c r="F129" s="23"/>
      <c r="G129" s="36">
        <f>SUM(G130)</f>
        <v>30238</v>
      </c>
      <c r="H129" s="36">
        <f t="shared" si="116"/>
        <v>0</v>
      </c>
      <c r="I129" s="36">
        <f t="shared" si="116"/>
        <v>0</v>
      </c>
      <c r="J129" s="36">
        <f t="shared" si="116"/>
        <v>13860</v>
      </c>
      <c r="K129" s="36">
        <f t="shared" si="116"/>
        <v>16378</v>
      </c>
      <c r="L129" s="36">
        <f t="shared" si="116"/>
        <v>29907</v>
      </c>
      <c r="M129" s="36">
        <f t="shared" si="116"/>
        <v>0</v>
      </c>
      <c r="N129" s="36">
        <f t="shared" si="116"/>
        <v>0</v>
      </c>
      <c r="O129" s="36">
        <f t="shared" si="116"/>
        <v>13860</v>
      </c>
      <c r="P129" s="36">
        <f t="shared" si="116"/>
        <v>16047</v>
      </c>
      <c r="Q129" s="36">
        <f t="shared" si="116"/>
        <v>13860</v>
      </c>
      <c r="R129" s="36">
        <f t="shared" si="116"/>
        <v>13860</v>
      </c>
      <c r="S129" s="36">
        <f t="shared" si="116"/>
        <v>3400</v>
      </c>
      <c r="T129" s="36">
        <f t="shared" si="116"/>
        <v>3159</v>
      </c>
      <c r="U129" s="36">
        <f t="shared" si="116"/>
        <v>4500</v>
      </c>
      <c r="V129" s="36">
        <f t="shared" si="116"/>
        <v>4410</v>
      </c>
      <c r="W129" s="36">
        <f t="shared" si="116"/>
        <v>3399</v>
      </c>
      <c r="X129" s="36">
        <f t="shared" si="116"/>
        <v>3399</v>
      </c>
      <c r="Y129" s="36">
        <f t="shared" si="116"/>
        <v>3171</v>
      </c>
      <c r="Z129" s="36">
        <f t="shared" si="116"/>
        <v>3171</v>
      </c>
      <c r="AA129" s="36">
        <f t="shared" si="116"/>
        <v>1908</v>
      </c>
      <c r="AB129" s="28">
        <f t="shared" si="116"/>
        <v>1908</v>
      </c>
    </row>
    <row r="130" spans="1:28" ht="31.5" outlineLevel="5">
      <c r="A130" s="2" t="s">
        <v>79</v>
      </c>
      <c r="B130" s="23" t="s">
        <v>64</v>
      </c>
      <c r="C130" s="23">
        <v>1130109001</v>
      </c>
      <c r="D130" s="23" t="s">
        <v>50</v>
      </c>
      <c r="E130" s="23" t="s">
        <v>80</v>
      </c>
      <c r="F130" s="23"/>
      <c r="G130" s="24">
        <f>SUM(I130:K130)-H130</f>
        <v>30238</v>
      </c>
      <c r="H130" s="28"/>
      <c r="I130" s="71"/>
      <c r="J130" s="8">
        <f>SUM(Q130)</f>
        <v>13860</v>
      </c>
      <c r="K130" s="9">
        <f>SUM(S130+U130+W130+Y130+AA130)</f>
        <v>16378</v>
      </c>
      <c r="L130" s="37">
        <f>SUM(N130:P130)-M130</f>
        <v>29907</v>
      </c>
      <c r="M130" s="38"/>
      <c r="N130" s="28"/>
      <c r="O130" s="8">
        <f>SUM(R130)</f>
        <v>13860</v>
      </c>
      <c r="P130" s="9">
        <f>SUM(T130+V130+X130+Z130+AB130)</f>
        <v>16047</v>
      </c>
      <c r="Q130" s="9">
        <v>13860</v>
      </c>
      <c r="R130" s="9">
        <v>13860</v>
      </c>
      <c r="S130" s="9">
        <v>3400</v>
      </c>
      <c r="T130" s="9">
        <v>3159</v>
      </c>
      <c r="U130" s="9">
        <v>4500</v>
      </c>
      <c r="V130" s="9">
        <v>4410</v>
      </c>
      <c r="W130" s="9">
        <v>3399</v>
      </c>
      <c r="X130" s="9">
        <v>3399</v>
      </c>
      <c r="Y130" s="9">
        <v>3171</v>
      </c>
      <c r="Z130" s="9">
        <v>3171</v>
      </c>
      <c r="AA130" s="9">
        <v>1908</v>
      </c>
      <c r="AB130" s="9">
        <v>1908</v>
      </c>
    </row>
    <row r="131" spans="1:28" s="7" customFormat="1" ht="47.25" outlineLevel="2">
      <c r="A131" s="6" t="s">
        <v>77</v>
      </c>
      <c r="B131" s="49" t="s">
        <v>64</v>
      </c>
      <c r="C131" s="49" t="s">
        <v>78</v>
      </c>
      <c r="D131" s="49" t="s">
        <v>2</v>
      </c>
      <c r="E131" s="49" t="s">
        <v>2</v>
      </c>
      <c r="F131" s="49"/>
      <c r="G131" s="50">
        <f t="shared" ref="G131:I133" si="117">SUM(G132)</f>
        <v>29907</v>
      </c>
      <c r="H131" s="72">
        <f t="shared" si="117"/>
        <v>0</v>
      </c>
      <c r="I131" s="73">
        <f t="shared" si="117"/>
        <v>29907</v>
      </c>
      <c r="J131" s="52">
        <f t="shared" ref="J131:AB132" si="118">SUM(J132)</f>
        <v>0</v>
      </c>
      <c r="K131" s="52">
        <f t="shared" si="118"/>
        <v>0</v>
      </c>
      <c r="L131" s="52">
        <f t="shared" si="118"/>
        <v>29907</v>
      </c>
      <c r="M131" s="52">
        <f t="shared" si="118"/>
        <v>0</v>
      </c>
      <c r="N131" s="52">
        <f t="shared" si="118"/>
        <v>29907</v>
      </c>
      <c r="O131" s="52">
        <f t="shared" si="118"/>
        <v>0</v>
      </c>
      <c r="P131" s="52">
        <f t="shared" si="118"/>
        <v>0</v>
      </c>
      <c r="Q131" s="52">
        <f t="shared" si="118"/>
        <v>0</v>
      </c>
      <c r="R131" s="52">
        <f t="shared" si="118"/>
        <v>0</v>
      </c>
      <c r="S131" s="52">
        <f t="shared" si="118"/>
        <v>0</v>
      </c>
      <c r="T131" s="52">
        <f t="shared" si="118"/>
        <v>0</v>
      </c>
      <c r="U131" s="52">
        <f t="shared" si="118"/>
        <v>0</v>
      </c>
      <c r="V131" s="52">
        <f t="shared" si="118"/>
        <v>0</v>
      </c>
      <c r="W131" s="52">
        <f t="shared" si="118"/>
        <v>0</v>
      </c>
      <c r="X131" s="52">
        <f t="shared" si="118"/>
        <v>0</v>
      </c>
      <c r="Y131" s="52">
        <f t="shared" si="118"/>
        <v>0</v>
      </c>
      <c r="Z131" s="52">
        <f t="shared" si="118"/>
        <v>0</v>
      </c>
      <c r="AA131" s="52">
        <f t="shared" si="118"/>
        <v>0</v>
      </c>
      <c r="AB131" s="52">
        <f t="shared" si="118"/>
        <v>0</v>
      </c>
    </row>
    <row r="132" spans="1:28" outlineLevel="3">
      <c r="A132" s="2" t="s">
        <v>41</v>
      </c>
      <c r="B132" s="23" t="s">
        <v>64</v>
      </c>
      <c r="C132" s="23" t="s">
        <v>78</v>
      </c>
      <c r="D132" s="23" t="s">
        <v>42</v>
      </c>
      <c r="E132" s="23" t="s">
        <v>2</v>
      </c>
      <c r="F132" s="23"/>
      <c r="G132" s="24">
        <f t="shared" si="117"/>
        <v>29907</v>
      </c>
      <c r="H132" s="24">
        <f t="shared" si="117"/>
        <v>0</v>
      </c>
      <c r="I132" s="36">
        <f t="shared" si="117"/>
        <v>29907</v>
      </c>
      <c r="J132" s="69">
        <f t="shared" si="118"/>
        <v>0</v>
      </c>
      <c r="K132" s="69">
        <f t="shared" si="118"/>
        <v>0</v>
      </c>
      <c r="L132" s="69">
        <f t="shared" si="118"/>
        <v>29907</v>
      </c>
      <c r="M132" s="69">
        <f t="shared" si="118"/>
        <v>0</v>
      </c>
      <c r="N132" s="69">
        <f t="shared" si="118"/>
        <v>29907</v>
      </c>
      <c r="O132" s="28">
        <f t="shared" si="118"/>
        <v>0</v>
      </c>
      <c r="P132" s="28">
        <f t="shared" si="118"/>
        <v>0</v>
      </c>
      <c r="Q132" s="28">
        <f t="shared" si="118"/>
        <v>0</v>
      </c>
      <c r="R132" s="28">
        <f t="shared" si="118"/>
        <v>0</v>
      </c>
      <c r="S132" s="28">
        <f t="shared" si="118"/>
        <v>0</v>
      </c>
      <c r="T132" s="28">
        <f t="shared" si="118"/>
        <v>0</v>
      </c>
      <c r="U132" s="28">
        <f t="shared" si="118"/>
        <v>0</v>
      </c>
      <c r="V132" s="28">
        <f t="shared" si="118"/>
        <v>0</v>
      </c>
      <c r="W132" s="28">
        <f t="shared" si="118"/>
        <v>0</v>
      </c>
      <c r="X132" s="28">
        <f t="shared" si="118"/>
        <v>0</v>
      </c>
      <c r="Y132" s="28">
        <f t="shared" si="118"/>
        <v>0</v>
      </c>
      <c r="Z132" s="28">
        <f t="shared" si="118"/>
        <v>0</v>
      </c>
      <c r="AA132" s="28">
        <f t="shared" si="118"/>
        <v>0</v>
      </c>
      <c r="AB132" s="28">
        <f t="shared" si="118"/>
        <v>0</v>
      </c>
    </row>
    <row r="133" spans="1:28" outlineLevel="4">
      <c r="A133" s="2" t="s">
        <v>49</v>
      </c>
      <c r="B133" s="23" t="s">
        <v>64</v>
      </c>
      <c r="C133" s="23" t="s">
        <v>78</v>
      </c>
      <c r="D133" s="23" t="s">
        <v>50</v>
      </c>
      <c r="E133" s="23" t="s">
        <v>2</v>
      </c>
      <c r="F133" s="23"/>
      <c r="G133" s="24">
        <f t="shared" si="117"/>
        <v>29907</v>
      </c>
      <c r="H133" s="24">
        <f t="shared" si="117"/>
        <v>0</v>
      </c>
      <c r="I133" s="36">
        <f t="shared" si="117"/>
        <v>29907</v>
      </c>
      <c r="J133" s="36">
        <f t="shared" ref="J133:AB133" si="119">SUM(J134)</f>
        <v>0</v>
      </c>
      <c r="K133" s="36">
        <f t="shared" si="119"/>
        <v>0</v>
      </c>
      <c r="L133" s="36">
        <f t="shared" si="119"/>
        <v>29907</v>
      </c>
      <c r="M133" s="36">
        <f t="shared" si="119"/>
        <v>0</v>
      </c>
      <c r="N133" s="36">
        <f t="shared" si="119"/>
        <v>29907</v>
      </c>
      <c r="O133" s="28">
        <f t="shared" si="119"/>
        <v>0</v>
      </c>
      <c r="P133" s="28">
        <f t="shared" si="119"/>
        <v>0</v>
      </c>
      <c r="Q133" s="28">
        <f t="shared" si="119"/>
        <v>0</v>
      </c>
      <c r="R133" s="28">
        <f t="shared" si="119"/>
        <v>0</v>
      </c>
      <c r="S133" s="28">
        <f t="shared" si="119"/>
        <v>0</v>
      </c>
      <c r="T133" s="28">
        <f t="shared" si="119"/>
        <v>0</v>
      </c>
      <c r="U133" s="28">
        <f t="shared" si="119"/>
        <v>0</v>
      </c>
      <c r="V133" s="28">
        <f t="shared" si="119"/>
        <v>0</v>
      </c>
      <c r="W133" s="28">
        <f t="shared" si="119"/>
        <v>0</v>
      </c>
      <c r="X133" s="28">
        <f t="shared" si="119"/>
        <v>0</v>
      </c>
      <c r="Y133" s="28">
        <f t="shared" si="119"/>
        <v>0</v>
      </c>
      <c r="Z133" s="28">
        <f t="shared" si="119"/>
        <v>0</v>
      </c>
      <c r="AA133" s="28">
        <f t="shared" si="119"/>
        <v>0</v>
      </c>
      <c r="AB133" s="28">
        <f t="shared" si="119"/>
        <v>0</v>
      </c>
    </row>
    <row r="134" spans="1:28" ht="31.5" outlineLevel="5">
      <c r="A134" s="2" t="s">
        <v>79</v>
      </c>
      <c r="B134" s="23" t="s">
        <v>64</v>
      </c>
      <c r="C134" s="23" t="s">
        <v>78</v>
      </c>
      <c r="D134" s="23" t="s">
        <v>50</v>
      </c>
      <c r="E134" s="23" t="s">
        <v>80</v>
      </c>
      <c r="F134" s="23"/>
      <c r="G134" s="24">
        <f>SUM(I134:K134)-H134</f>
        <v>29907</v>
      </c>
      <c r="H134" s="24"/>
      <c r="I134" s="25">
        <v>29907</v>
      </c>
      <c r="J134" s="10">
        <f>SUM(Q134)</f>
        <v>0</v>
      </c>
      <c r="K134" s="11">
        <f>SUM(S134+U134+W134+Y134+AA134)</f>
        <v>0</v>
      </c>
      <c r="L134" s="55">
        <f>SUM(N134:P134)-M134</f>
        <v>29907</v>
      </c>
      <c r="M134" s="56"/>
      <c r="N134" s="55">
        <v>29907</v>
      </c>
      <c r="O134" s="10">
        <f>SUM(R134)</f>
        <v>0</v>
      </c>
      <c r="P134" s="11">
        <f>SUM(T134+V134+X134+Z134+AB134)</f>
        <v>0</v>
      </c>
      <c r="Q134" s="11"/>
      <c r="R134" s="11"/>
      <c r="S134" s="11"/>
      <c r="T134" s="11"/>
      <c r="U134" s="11"/>
      <c r="V134" s="11"/>
      <c r="W134" s="11"/>
      <c r="X134" s="11"/>
      <c r="Y134" s="11"/>
      <c r="Z134" s="11"/>
      <c r="AA134" s="11"/>
      <c r="AB134" s="11"/>
    </row>
    <row r="135" spans="1:28" ht="118.5" customHeight="1" outlineLevel="5">
      <c r="A135" s="5" t="s">
        <v>582</v>
      </c>
      <c r="B135" s="49" t="s">
        <v>64</v>
      </c>
      <c r="C135" s="49">
        <v>1130202011</v>
      </c>
      <c r="D135" s="49" t="s">
        <v>2</v>
      </c>
      <c r="E135" s="49" t="s">
        <v>2</v>
      </c>
      <c r="F135" s="23"/>
      <c r="G135" s="50">
        <f>SUM(G136)</f>
        <v>158703.25</v>
      </c>
      <c r="H135" s="50">
        <f t="shared" ref="H135:AB137" si="120">SUM(H136)</f>
        <v>0</v>
      </c>
      <c r="I135" s="50">
        <f t="shared" si="120"/>
        <v>0</v>
      </c>
      <c r="J135" s="50">
        <f t="shared" si="120"/>
        <v>0</v>
      </c>
      <c r="K135" s="50">
        <f t="shared" si="120"/>
        <v>158703.25</v>
      </c>
      <c r="L135" s="50">
        <f t="shared" si="120"/>
        <v>121286.85</v>
      </c>
      <c r="M135" s="50">
        <f t="shared" si="120"/>
        <v>0</v>
      </c>
      <c r="N135" s="50">
        <f t="shared" si="120"/>
        <v>0</v>
      </c>
      <c r="O135" s="50">
        <f t="shared" si="120"/>
        <v>0</v>
      </c>
      <c r="P135" s="50">
        <f t="shared" si="120"/>
        <v>121286.85</v>
      </c>
      <c r="Q135" s="50">
        <f t="shared" si="120"/>
        <v>0</v>
      </c>
      <c r="R135" s="50">
        <f t="shared" si="120"/>
        <v>0</v>
      </c>
      <c r="S135" s="50">
        <f t="shared" si="120"/>
        <v>39000</v>
      </c>
      <c r="T135" s="50">
        <f t="shared" si="120"/>
        <v>20925</v>
      </c>
      <c r="U135" s="50">
        <f t="shared" si="120"/>
        <v>16703.25</v>
      </c>
      <c r="V135" s="50">
        <f t="shared" si="120"/>
        <v>16703.25</v>
      </c>
      <c r="W135" s="50">
        <f t="shared" si="120"/>
        <v>30000</v>
      </c>
      <c r="X135" s="50">
        <f t="shared" si="120"/>
        <v>25899.75</v>
      </c>
      <c r="Y135" s="50">
        <f t="shared" si="120"/>
        <v>25000</v>
      </c>
      <c r="Z135" s="50">
        <f t="shared" si="120"/>
        <v>23280.6</v>
      </c>
      <c r="AA135" s="50">
        <f t="shared" si="120"/>
        <v>48000</v>
      </c>
      <c r="AB135" s="50">
        <f t="shared" si="120"/>
        <v>34478.25</v>
      </c>
    </row>
    <row r="136" spans="1:28" ht="47.25" outlineLevel="5">
      <c r="A136" s="2" t="s">
        <v>25</v>
      </c>
      <c r="B136" s="23" t="s">
        <v>64</v>
      </c>
      <c r="C136" s="23">
        <v>1130202011</v>
      </c>
      <c r="D136" s="23" t="s">
        <v>26</v>
      </c>
      <c r="E136" s="23" t="s">
        <v>2</v>
      </c>
      <c r="F136" s="23"/>
      <c r="G136" s="24">
        <f>SUM(G137)</f>
        <v>158703.25</v>
      </c>
      <c r="H136" s="24">
        <f t="shared" si="120"/>
        <v>0</v>
      </c>
      <c r="I136" s="24">
        <f t="shared" si="120"/>
        <v>0</v>
      </c>
      <c r="J136" s="24">
        <f t="shared" si="120"/>
        <v>0</v>
      </c>
      <c r="K136" s="24">
        <f t="shared" si="120"/>
        <v>158703.25</v>
      </c>
      <c r="L136" s="24">
        <f t="shared" si="120"/>
        <v>121286.85</v>
      </c>
      <c r="M136" s="24">
        <f t="shared" si="120"/>
        <v>0</v>
      </c>
      <c r="N136" s="24">
        <f t="shared" si="120"/>
        <v>0</v>
      </c>
      <c r="O136" s="24">
        <f t="shared" si="120"/>
        <v>0</v>
      </c>
      <c r="P136" s="24">
        <f t="shared" si="120"/>
        <v>121286.85</v>
      </c>
      <c r="Q136" s="24">
        <f t="shared" si="120"/>
        <v>0</v>
      </c>
      <c r="R136" s="24">
        <f t="shared" si="120"/>
        <v>0</v>
      </c>
      <c r="S136" s="24">
        <f t="shared" si="120"/>
        <v>39000</v>
      </c>
      <c r="T136" s="24">
        <f t="shared" si="120"/>
        <v>20925</v>
      </c>
      <c r="U136" s="24">
        <f t="shared" si="120"/>
        <v>16703.25</v>
      </c>
      <c r="V136" s="24">
        <f t="shared" si="120"/>
        <v>16703.25</v>
      </c>
      <c r="W136" s="24">
        <f t="shared" si="120"/>
        <v>30000</v>
      </c>
      <c r="X136" s="24">
        <f t="shared" si="120"/>
        <v>25899.75</v>
      </c>
      <c r="Y136" s="24">
        <f t="shared" si="120"/>
        <v>25000</v>
      </c>
      <c r="Z136" s="24">
        <f t="shared" si="120"/>
        <v>23280.6</v>
      </c>
      <c r="AA136" s="24">
        <f t="shared" si="120"/>
        <v>48000</v>
      </c>
      <c r="AB136" s="24">
        <f t="shared" si="120"/>
        <v>34478.25</v>
      </c>
    </row>
    <row r="137" spans="1:28" ht="31.5" outlineLevel="5">
      <c r="A137" s="2" t="s">
        <v>27</v>
      </c>
      <c r="B137" s="23" t="s">
        <v>64</v>
      </c>
      <c r="C137" s="23">
        <v>1130202011</v>
      </c>
      <c r="D137" s="23" t="s">
        <v>28</v>
      </c>
      <c r="E137" s="23" t="s">
        <v>2</v>
      </c>
      <c r="F137" s="23"/>
      <c r="G137" s="24">
        <f>SUM(G138)</f>
        <v>158703.25</v>
      </c>
      <c r="H137" s="24">
        <f t="shared" si="120"/>
        <v>0</v>
      </c>
      <c r="I137" s="24">
        <f t="shared" si="120"/>
        <v>0</v>
      </c>
      <c r="J137" s="24">
        <f t="shared" si="120"/>
        <v>0</v>
      </c>
      <c r="K137" s="24">
        <f t="shared" si="120"/>
        <v>158703.25</v>
      </c>
      <c r="L137" s="24">
        <f t="shared" si="120"/>
        <v>121286.85</v>
      </c>
      <c r="M137" s="24">
        <f t="shared" si="120"/>
        <v>0</v>
      </c>
      <c r="N137" s="24">
        <f t="shared" si="120"/>
        <v>0</v>
      </c>
      <c r="O137" s="24">
        <f t="shared" si="120"/>
        <v>0</v>
      </c>
      <c r="P137" s="24">
        <f t="shared" si="120"/>
        <v>121286.85</v>
      </c>
      <c r="Q137" s="24">
        <f t="shared" si="120"/>
        <v>0</v>
      </c>
      <c r="R137" s="24">
        <f t="shared" si="120"/>
        <v>0</v>
      </c>
      <c r="S137" s="24">
        <f t="shared" si="120"/>
        <v>39000</v>
      </c>
      <c r="T137" s="24">
        <f t="shared" si="120"/>
        <v>20925</v>
      </c>
      <c r="U137" s="24">
        <f t="shared" si="120"/>
        <v>16703.25</v>
      </c>
      <c r="V137" s="24">
        <f t="shared" si="120"/>
        <v>16703.25</v>
      </c>
      <c r="W137" s="24">
        <f t="shared" si="120"/>
        <v>30000</v>
      </c>
      <c r="X137" s="24">
        <f t="shared" si="120"/>
        <v>25899.75</v>
      </c>
      <c r="Y137" s="24">
        <f t="shared" si="120"/>
        <v>25000</v>
      </c>
      <c r="Z137" s="24">
        <f t="shared" si="120"/>
        <v>23280.6</v>
      </c>
      <c r="AA137" s="24">
        <f t="shared" si="120"/>
        <v>48000</v>
      </c>
      <c r="AB137" s="24">
        <f t="shared" si="120"/>
        <v>34478.25</v>
      </c>
    </row>
    <row r="138" spans="1:28" outlineLevel="5">
      <c r="A138" s="2" t="s">
        <v>37</v>
      </c>
      <c r="B138" s="23" t="s">
        <v>64</v>
      </c>
      <c r="C138" s="23">
        <v>1130202011</v>
      </c>
      <c r="D138" s="23" t="s">
        <v>28</v>
      </c>
      <c r="E138" s="23" t="s">
        <v>38</v>
      </c>
      <c r="F138" s="23"/>
      <c r="G138" s="36">
        <f>SUM(I138:K138)-H138</f>
        <v>158703.25</v>
      </c>
      <c r="H138" s="28"/>
      <c r="I138" s="28"/>
      <c r="J138" s="8">
        <f>SUM(Q138)</f>
        <v>0</v>
      </c>
      <c r="K138" s="9">
        <f>SUM(S138+U138+W138+Y138+AA138)</f>
        <v>158703.25</v>
      </c>
      <c r="L138" s="28">
        <f>SUM(N138:P138)-M138</f>
        <v>121286.85</v>
      </c>
      <c r="M138" s="38"/>
      <c r="N138" s="28"/>
      <c r="O138" s="8">
        <f>SUM(R138)</f>
        <v>0</v>
      </c>
      <c r="P138" s="9">
        <f>SUM(T138+V138+X138+Z138+AB138)</f>
        <v>121286.85</v>
      </c>
      <c r="Q138" s="9"/>
      <c r="R138" s="32"/>
      <c r="S138" s="9">
        <v>39000</v>
      </c>
      <c r="T138" s="9">
        <v>20925</v>
      </c>
      <c r="U138" s="9">
        <v>16703.25</v>
      </c>
      <c r="V138" s="9">
        <v>16703.25</v>
      </c>
      <c r="W138" s="9">
        <v>30000</v>
      </c>
      <c r="X138" s="9">
        <v>25899.75</v>
      </c>
      <c r="Y138" s="9">
        <v>25000</v>
      </c>
      <c r="Z138" s="9">
        <v>23280.6</v>
      </c>
      <c r="AA138" s="9">
        <v>48000</v>
      </c>
      <c r="AB138" s="9">
        <v>34478.25</v>
      </c>
    </row>
    <row r="139" spans="1:28" outlineLevel="5">
      <c r="A139" s="5" t="s">
        <v>583</v>
      </c>
      <c r="B139" s="49" t="s">
        <v>64</v>
      </c>
      <c r="C139" s="49">
        <v>1130202012</v>
      </c>
      <c r="D139" s="49" t="s">
        <v>2</v>
      </c>
      <c r="E139" s="49" t="s">
        <v>2</v>
      </c>
      <c r="F139" s="23"/>
      <c r="G139" s="51">
        <f>SUM(G140)</f>
        <v>75160</v>
      </c>
      <c r="H139" s="51">
        <f t="shared" ref="H139:AB141" si="121">SUM(H140)</f>
        <v>0</v>
      </c>
      <c r="I139" s="51">
        <f t="shared" si="121"/>
        <v>0</v>
      </c>
      <c r="J139" s="51">
        <f t="shared" si="121"/>
        <v>0</v>
      </c>
      <c r="K139" s="51">
        <f t="shared" si="121"/>
        <v>75160</v>
      </c>
      <c r="L139" s="51">
        <f t="shared" si="121"/>
        <v>75160</v>
      </c>
      <c r="M139" s="51">
        <f t="shared" si="121"/>
        <v>0</v>
      </c>
      <c r="N139" s="51">
        <f t="shared" si="121"/>
        <v>0</v>
      </c>
      <c r="O139" s="51">
        <f t="shared" si="121"/>
        <v>0</v>
      </c>
      <c r="P139" s="51">
        <f t="shared" si="121"/>
        <v>75160</v>
      </c>
      <c r="Q139" s="51">
        <f t="shared" si="121"/>
        <v>0</v>
      </c>
      <c r="R139" s="51">
        <f t="shared" si="121"/>
        <v>0</v>
      </c>
      <c r="S139" s="51">
        <f t="shared" si="121"/>
        <v>0</v>
      </c>
      <c r="T139" s="51">
        <f t="shared" si="121"/>
        <v>0</v>
      </c>
      <c r="U139" s="51">
        <f t="shared" si="121"/>
        <v>3000</v>
      </c>
      <c r="V139" s="51">
        <f t="shared" si="121"/>
        <v>3000</v>
      </c>
      <c r="W139" s="51">
        <f t="shared" si="121"/>
        <v>45560</v>
      </c>
      <c r="X139" s="51">
        <f t="shared" si="121"/>
        <v>45560</v>
      </c>
      <c r="Y139" s="51">
        <f t="shared" si="121"/>
        <v>11000</v>
      </c>
      <c r="Z139" s="51">
        <f t="shared" si="121"/>
        <v>11000</v>
      </c>
      <c r="AA139" s="51">
        <f t="shared" si="121"/>
        <v>15600</v>
      </c>
      <c r="AB139" s="52">
        <f t="shared" si="121"/>
        <v>15600</v>
      </c>
    </row>
    <row r="140" spans="1:28" ht="47.25" outlineLevel="5">
      <c r="A140" s="2" t="s">
        <v>25</v>
      </c>
      <c r="B140" s="23" t="s">
        <v>64</v>
      </c>
      <c r="C140" s="23">
        <v>1130202012</v>
      </c>
      <c r="D140" s="23" t="s">
        <v>26</v>
      </c>
      <c r="E140" s="23" t="s">
        <v>2</v>
      </c>
      <c r="F140" s="23"/>
      <c r="G140" s="36">
        <f>SUM(G141)</f>
        <v>75160</v>
      </c>
      <c r="H140" s="36">
        <f t="shared" si="121"/>
        <v>0</v>
      </c>
      <c r="I140" s="36">
        <f t="shared" si="121"/>
        <v>0</v>
      </c>
      <c r="J140" s="36">
        <f t="shared" si="121"/>
        <v>0</v>
      </c>
      <c r="K140" s="36">
        <f t="shared" si="121"/>
        <v>75160</v>
      </c>
      <c r="L140" s="36">
        <f t="shared" si="121"/>
        <v>75160</v>
      </c>
      <c r="M140" s="36">
        <f t="shared" si="121"/>
        <v>0</v>
      </c>
      <c r="N140" s="36">
        <f t="shared" si="121"/>
        <v>0</v>
      </c>
      <c r="O140" s="36">
        <f t="shared" si="121"/>
        <v>0</v>
      </c>
      <c r="P140" s="36">
        <f t="shared" si="121"/>
        <v>75160</v>
      </c>
      <c r="Q140" s="36">
        <f t="shared" si="121"/>
        <v>0</v>
      </c>
      <c r="R140" s="36">
        <f t="shared" si="121"/>
        <v>0</v>
      </c>
      <c r="S140" s="36">
        <f t="shared" si="121"/>
        <v>0</v>
      </c>
      <c r="T140" s="36">
        <f t="shared" si="121"/>
        <v>0</v>
      </c>
      <c r="U140" s="36">
        <f t="shared" si="121"/>
        <v>3000</v>
      </c>
      <c r="V140" s="36">
        <f t="shared" si="121"/>
        <v>3000</v>
      </c>
      <c r="W140" s="36">
        <f t="shared" si="121"/>
        <v>45560</v>
      </c>
      <c r="X140" s="36">
        <f t="shared" si="121"/>
        <v>45560</v>
      </c>
      <c r="Y140" s="36">
        <f t="shared" si="121"/>
        <v>11000</v>
      </c>
      <c r="Z140" s="36">
        <f t="shared" si="121"/>
        <v>11000</v>
      </c>
      <c r="AA140" s="36">
        <f t="shared" si="121"/>
        <v>15600</v>
      </c>
      <c r="AB140" s="28">
        <f t="shared" si="121"/>
        <v>15600</v>
      </c>
    </row>
    <row r="141" spans="1:28" ht="31.5" outlineLevel="5">
      <c r="A141" s="2" t="s">
        <v>27</v>
      </c>
      <c r="B141" s="23" t="s">
        <v>64</v>
      </c>
      <c r="C141" s="23">
        <v>1130202012</v>
      </c>
      <c r="D141" s="23" t="s">
        <v>28</v>
      </c>
      <c r="E141" s="23" t="s">
        <v>2</v>
      </c>
      <c r="F141" s="23"/>
      <c r="G141" s="36">
        <f>SUM(G142)</f>
        <v>75160</v>
      </c>
      <c r="H141" s="36">
        <f t="shared" si="121"/>
        <v>0</v>
      </c>
      <c r="I141" s="36">
        <f t="shared" si="121"/>
        <v>0</v>
      </c>
      <c r="J141" s="36">
        <f t="shared" si="121"/>
        <v>0</v>
      </c>
      <c r="K141" s="36">
        <f t="shared" si="121"/>
        <v>75160</v>
      </c>
      <c r="L141" s="36">
        <f t="shared" si="121"/>
        <v>75160</v>
      </c>
      <c r="M141" s="36">
        <f t="shared" si="121"/>
        <v>0</v>
      </c>
      <c r="N141" s="36">
        <f t="shared" si="121"/>
        <v>0</v>
      </c>
      <c r="O141" s="36">
        <f t="shared" si="121"/>
        <v>0</v>
      </c>
      <c r="P141" s="36">
        <f t="shared" si="121"/>
        <v>75160</v>
      </c>
      <c r="Q141" s="36">
        <f t="shared" si="121"/>
        <v>0</v>
      </c>
      <c r="R141" s="36">
        <f t="shared" si="121"/>
        <v>0</v>
      </c>
      <c r="S141" s="36">
        <f t="shared" si="121"/>
        <v>0</v>
      </c>
      <c r="T141" s="36">
        <f t="shared" si="121"/>
        <v>0</v>
      </c>
      <c r="U141" s="36">
        <f t="shared" si="121"/>
        <v>3000</v>
      </c>
      <c r="V141" s="36">
        <f t="shared" si="121"/>
        <v>3000</v>
      </c>
      <c r="W141" s="36">
        <f t="shared" si="121"/>
        <v>45560</v>
      </c>
      <c r="X141" s="36">
        <f t="shared" si="121"/>
        <v>45560</v>
      </c>
      <c r="Y141" s="36">
        <f t="shared" si="121"/>
        <v>11000</v>
      </c>
      <c r="Z141" s="36">
        <f t="shared" si="121"/>
        <v>11000</v>
      </c>
      <c r="AA141" s="36">
        <f t="shared" si="121"/>
        <v>15600</v>
      </c>
      <c r="AB141" s="28">
        <f t="shared" si="121"/>
        <v>15600</v>
      </c>
    </row>
    <row r="142" spans="1:28" outlineLevel="5">
      <c r="A142" s="2" t="s">
        <v>37</v>
      </c>
      <c r="B142" s="23" t="s">
        <v>64</v>
      </c>
      <c r="C142" s="23">
        <v>1130202012</v>
      </c>
      <c r="D142" s="23" t="s">
        <v>28</v>
      </c>
      <c r="E142" s="23" t="s">
        <v>38</v>
      </c>
      <c r="F142" s="23"/>
      <c r="G142" s="36">
        <f>SUM(I142:K142)-H142</f>
        <v>75160</v>
      </c>
      <c r="H142" s="28"/>
      <c r="I142" s="28"/>
      <c r="J142" s="8">
        <f>SUM(Q142)</f>
        <v>0</v>
      </c>
      <c r="K142" s="9">
        <f>SUM(S142+U142+W142+Y142+AA142)</f>
        <v>75160</v>
      </c>
      <c r="L142" s="28">
        <f>SUM(N142:P142)-M142</f>
        <v>75160</v>
      </c>
      <c r="M142" s="38"/>
      <c r="N142" s="28"/>
      <c r="O142" s="8">
        <f>SUM(R142)</f>
        <v>0</v>
      </c>
      <c r="P142" s="9">
        <f>SUM(T142+V142+X142+Z142+AB142)</f>
        <v>75160</v>
      </c>
      <c r="Q142" s="15"/>
      <c r="R142" s="9"/>
      <c r="S142" s="9"/>
      <c r="T142" s="9"/>
      <c r="U142" s="9">
        <v>3000</v>
      </c>
      <c r="V142" s="9">
        <v>3000</v>
      </c>
      <c r="W142" s="9">
        <v>45560</v>
      </c>
      <c r="X142" s="9">
        <v>45560</v>
      </c>
      <c r="Y142" s="9">
        <v>11000</v>
      </c>
      <c r="Z142" s="9">
        <v>11000</v>
      </c>
      <c r="AA142" s="15">
        <v>15600</v>
      </c>
      <c r="AB142" s="9">
        <v>15600</v>
      </c>
    </row>
    <row r="143" spans="1:28" ht="63" outlineLevel="5">
      <c r="A143" s="5" t="s">
        <v>445</v>
      </c>
      <c r="B143" s="49" t="s">
        <v>64</v>
      </c>
      <c r="C143" s="49">
        <v>1130202013</v>
      </c>
      <c r="D143" s="49" t="s">
        <v>2</v>
      </c>
      <c r="E143" s="49" t="s">
        <v>2</v>
      </c>
      <c r="F143" s="23"/>
      <c r="G143" s="51">
        <f>SUM(G144)</f>
        <v>66600</v>
      </c>
      <c r="H143" s="51">
        <f t="shared" ref="H143:AB144" si="122">SUM(H144)</f>
        <v>0</v>
      </c>
      <c r="I143" s="51">
        <f t="shared" si="122"/>
        <v>0</v>
      </c>
      <c r="J143" s="51">
        <f t="shared" si="122"/>
        <v>0</v>
      </c>
      <c r="K143" s="51">
        <f t="shared" si="122"/>
        <v>66600</v>
      </c>
      <c r="L143" s="51">
        <f t="shared" si="122"/>
        <v>56126</v>
      </c>
      <c r="M143" s="51">
        <f t="shared" si="122"/>
        <v>0</v>
      </c>
      <c r="N143" s="51">
        <f t="shared" si="122"/>
        <v>0</v>
      </c>
      <c r="O143" s="51">
        <f t="shared" si="122"/>
        <v>0</v>
      </c>
      <c r="P143" s="51">
        <f t="shared" si="122"/>
        <v>56126</v>
      </c>
      <c r="Q143" s="51">
        <f t="shared" si="122"/>
        <v>0</v>
      </c>
      <c r="R143" s="51">
        <f t="shared" si="122"/>
        <v>0</v>
      </c>
      <c r="S143" s="51">
        <f t="shared" si="122"/>
        <v>13000</v>
      </c>
      <c r="T143" s="51">
        <f t="shared" si="122"/>
        <v>13000</v>
      </c>
      <c r="U143" s="51">
        <f t="shared" si="122"/>
        <v>0</v>
      </c>
      <c r="V143" s="51">
        <f t="shared" si="122"/>
        <v>0</v>
      </c>
      <c r="W143" s="51">
        <f t="shared" si="122"/>
        <v>5000</v>
      </c>
      <c r="X143" s="51">
        <f t="shared" si="122"/>
        <v>0</v>
      </c>
      <c r="Y143" s="51">
        <f t="shared" si="122"/>
        <v>13600</v>
      </c>
      <c r="Z143" s="51">
        <f t="shared" si="122"/>
        <v>13600</v>
      </c>
      <c r="AA143" s="51">
        <f t="shared" si="122"/>
        <v>35000</v>
      </c>
      <c r="AB143" s="52">
        <f t="shared" si="122"/>
        <v>29526</v>
      </c>
    </row>
    <row r="144" spans="1:28" ht="47.25" outlineLevel="5">
      <c r="A144" s="2" t="s">
        <v>25</v>
      </c>
      <c r="B144" s="23" t="s">
        <v>64</v>
      </c>
      <c r="C144" s="23">
        <v>1130202013</v>
      </c>
      <c r="D144" s="23" t="s">
        <v>26</v>
      </c>
      <c r="E144" s="23" t="s">
        <v>2</v>
      </c>
      <c r="F144" s="23"/>
      <c r="G144" s="36">
        <f>SUM(G145)</f>
        <v>66600</v>
      </c>
      <c r="H144" s="36">
        <f t="shared" si="122"/>
        <v>0</v>
      </c>
      <c r="I144" s="36">
        <f t="shared" si="122"/>
        <v>0</v>
      </c>
      <c r="J144" s="36">
        <f t="shared" si="122"/>
        <v>0</v>
      </c>
      <c r="K144" s="36">
        <f t="shared" si="122"/>
        <v>66600</v>
      </c>
      <c r="L144" s="36">
        <f t="shared" si="122"/>
        <v>56126</v>
      </c>
      <c r="M144" s="36">
        <f t="shared" si="122"/>
        <v>0</v>
      </c>
      <c r="N144" s="36">
        <f t="shared" si="122"/>
        <v>0</v>
      </c>
      <c r="O144" s="36">
        <f t="shared" si="122"/>
        <v>0</v>
      </c>
      <c r="P144" s="36">
        <f t="shared" si="122"/>
        <v>56126</v>
      </c>
      <c r="Q144" s="36">
        <f t="shared" si="122"/>
        <v>0</v>
      </c>
      <c r="R144" s="36">
        <f t="shared" si="122"/>
        <v>0</v>
      </c>
      <c r="S144" s="36">
        <f t="shared" si="122"/>
        <v>13000</v>
      </c>
      <c r="T144" s="36">
        <f t="shared" si="122"/>
        <v>13000</v>
      </c>
      <c r="U144" s="36">
        <f t="shared" si="122"/>
        <v>0</v>
      </c>
      <c r="V144" s="36">
        <f t="shared" si="122"/>
        <v>0</v>
      </c>
      <c r="W144" s="36">
        <f t="shared" si="122"/>
        <v>5000</v>
      </c>
      <c r="X144" s="36">
        <f t="shared" si="122"/>
        <v>0</v>
      </c>
      <c r="Y144" s="36">
        <f t="shared" si="122"/>
        <v>13600</v>
      </c>
      <c r="Z144" s="36">
        <f t="shared" si="122"/>
        <v>13600</v>
      </c>
      <c r="AA144" s="36">
        <f t="shared" si="122"/>
        <v>35000</v>
      </c>
      <c r="AB144" s="28">
        <f t="shared" si="122"/>
        <v>29526</v>
      </c>
    </row>
    <row r="145" spans="1:28" ht="31.5" outlineLevel="5">
      <c r="A145" s="2" t="s">
        <v>27</v>
      </c>
      <c r="B145" s="23" t="s">
        <v>64</v>
      </c>
      <c r="C145" s="23">
        <v>1130202013</v>
      </c>
      <c r="D145" s="23" t="s">
        <v>28</v>
      </c>
      <c r="E145" s="23" t="s">
        <v>2</v>
      </c>
      <c r="F145" s="23"/>
      <c r="G145" s="36">
        <f>SUM(G146:G147)</f>
        <v>66600</v>
      </c>
      <c r="H145" s="36">
        <f t="shared" ref="H145:AB145" si="123">SUM(H146:H147)</f>
        <v>0</v>
      </c>
      <c r="I145" s="36">
        <f t="shared" si="123"/>
        <v>0</v>
      </c>
      <c r="J145" s="36">
        <f t="shared" si="123"/>
        <v>0</v>
      </c>
      <c r="K145" s="36">
        <f t="shared" si="123"/>
        <v>66600</v>
      </c>
      <c r="L145" s="36">
        <f t="shared" si="123"/>
        <v>56126</v>
      </c>
      <c r="M145" s="36">
        <f t="shared" si="123"/>
        <v>0</v>
      </c>
      <c r="N145" s="36">
        <f t="shared" si="123"/>
        <v>0</v>
      </c>
      <c r="O145" s="36">
        <f t="shared" si="123"/>
        <v>0</v>
      </c>
      <c r="P145" s="36">
        <f t="shared" si="123"/>
        <v>56126</v>
      </c>
      <c r="Q145" s="36">
        <f t="shared" si="123"/>
        <v>0</v>
      </c>
      <c r="R145" s="36">
        <f t="shared" si="123"/>
        <v>0</v>
      </c>
      <c r="S145" s="36">
        <f t="shared" si="123"/>
        <v>13000</v>
      </c>
      <c r="T145" s="36">
        <f t="shared" si="123"/>
        <v>13000</v>
      </c>
      <c r="U145" s="36">
        <f t="shared" si="123"/>
        <v>0</v>
      </c>
      <c r="V145" s="36">
        <f t="shared" si="123"/>
        <v>0</v>
      </c>
      <c r="W145" s="36">
        <f t="shared" si="123"/>
        <v>5000</v>
      </c>
      <c r="X145" s="36">
        <f t="shared" si="123"/>
        <v>0</v>
      </c>
      <c r="Y145" s="36">
        <f t="shared" si="123"/>
        <v>13600</v>
      </c>
      <c r="Z145" s="36">
        <f t="shared" si="123"/>
        <v>13600</v>
      </c>
      <c r="AA145" s="36">
        <f t="shared" si="123"/>
        <v>35000</v>
      </c>
      <c r="AB145" s="28">
        <f t="shared" si="123"/>
        <v>29526</v>
      </c>
    </row>
    <row r="146" spans="1:28" ht="31.5" outlineLevel="5">
      <c r="A146" s="2" t="s">
        <v>73</v>
      </c>
      <c r="B146" s="23" t="s">
        <v>64</v>
      </c>
      <c r="C146" s="23">
        <v>1130202013</v>
      </c>
      <c r="D146" s="23" t="s">
        <v>28</v>
      </c>
      <c r="E146" s="23">
        <v>225</v>
      </c>
      <c r="F146" s="23"/>
      <c r="G146" s="36">
        <f>SUM(I146:K146)-H146</f>
        <v>5000</v>
      </c>
      <c r="H146" s="28"/>
      <c r="I146" s="28"/>
      <c r="J146" s="8">
        <f>SUM(Q146)</f>
        <v>0</v>
      </c>
      <c r="K146" s="9">
        <f>SUM(S146+U146+W146+Y146+AA146)</f>
        <v>5000</v>
      </c>
      <c r="L146" s="28">
        <f>SUM(N146:P146)-M146</f>
        <v>0</v>
      </c>
      <c r="M146" s="38"/>
      <c r="N146" s="28"/>
      <c r="O146" s="8">
        <f>SUM(R146)</f>
        <v>0</v>
      </c>
      <c r="P146" s="9">
        <f>SUM(T146+V146+X146+Z146+AB146)</f>
        <v>0</v>
      </c>
      <c r="Q146" s="15"/>
      <c r="R146" s="9"/>
      <c r="S146" s="9"/>
      <c r="T146" s="9"/>
      <c r="U146" s="9"/>
      <c r="V146" s="9"/>
      <c r="W146" s="9">
        <v>5000</v>
      </c>
      <c r="X146" s="9"/>
      <c r="Y146" s="9"/>
      <c r="Z146" s="9"/>
      <c r="AA146" s="9"/>
      <c r="AB146" s="9"/>
    </row>
    <row r="147" spans="1:28" outlineLevel="5">
      <c r="A147" s="2" t="s">
        <v>37</v>
      </c>
      <c r="B147" s="23" t="s">
        <v>64</v>
      </c>
      <c r="C147" s="23">
        <v>1130202013</v>
      </c>
      <c r="D147" s="23" t="s">
        <v>28</v>
      </c>
      <c r="E147" s="23">
        <v>226</v>
      </c>
      <c r="F147" s="23"/>
      <c r="G147" s="36">
        <f>SUM(I147:K147)-H147</f>
        <v>61600</v>
      </c>
      <c r="H147" s="28"/>
      <c r="I147" s="28"/>
      <c r="J147" s="8">
        <f>SUM(Q147)</f>
        <v>0</v>
      </c>
      <c r="K147" s="9">
        <f>SUM(S147+U147+W147+Y147+AA147)</f>
        <v>61600</v>
      </c>
      <c r="L147" s="28">
        <f>SUM(N147:P147)-M147</f>
        <v>56126</v>
      </c>
      <c r="M147" s="38"/>
      <c r="N147" s="28"/>
      <c r="O147" s="8">
        <f>SUM(R147)</f>
        <v>0</v>
      </c>
      <c r="P147" s="9">
        <f>SUM(T147+V147+X147+Z147+AB147)</f>
        <v>56126</v>
      </c>
      <c r="Q147" s="15"/>
      <c r="R147" s="9"/>
      <c r="S147" s="9">
        <v>13000</v>
      </c>
      <c r="T147" s="9">
        <v>13000</v>
      </c>
      <c r="U147" s="9"/>
      <c r="V147" s="9"/>
      <c r="W147" s="9"/>
      <c r="X147" s="9"/>
      <c r="Y147" s="9">
        <v>13600</v>
      </c>
      <c r="Z147" s="9">
        <v>13600</v>
      </c>
      <c r="AA147" s="9">
        <v>35000</v>
      </c>
      <c r="AB147" s="9">
        <v>29526</v>
      </c>
    </row>
    <row r="148" spans="1:28" ht="110.25" outlineLevel="5">
      <c r="A148" s="5" t="s">
        <v>444</v>
      </c>
      <c r="B148" s="49" t="s">
        <v>64</v>
      </c>
      <c r="C148" s="49">
        <v>1130202018</v>
      </c>
      <c r="D148" s="49" t="s">
        <v>2</v>
      </c>
      <c r="E148" s="49" t="s">
        <v>2</v>
      </c>
      <c r="F148" s="23"/>
      <c r="G148" s="51">
        <f>SUM(G149)</f>
        <v>35826.300000000003</v>
      </c>
      <c r="H148" s="52">
        <f t="shared" ref="H148:AB150" si="124">SUM(H149)</f>
        <v>0</v>
      </c>
      <c r="I148" s="52">
        <f t="shared" si="124"/>
        <v>0</v>
      </c>
      <c r="J148" s="52">
        <f t="shared" si="124"/>
        <v>35826.300000000003</v>
      </c>
      <c r="K148" s="52">
        <f t="shared" si="124"/>
        <v>0</v>
      </c>
      <c r="L148" s="52">
        <f t="shared" si="124"/>
        <v>35826.300000000003</v>
      </c>
      <c r="M148" s="52">
        <f t="shared" si="124"/>
        <v>0</v>
      </c>
      <c r="N148" s="52">
        <f t="shared" si="124"/>
        <v>0</v>
      </c>
      <c r="O148" s="52">
        <f t="shared" si="124"/>
        <v>35826.300000000003</v>
      </c>
      <c r="P148" s="52">
        <f t="shared" si="124"/>
        <v>0</v>
      </c>
      <c r="Q148" s="74">
        <f t="shared" si="124"/>
        <v>35826.300000000003</v>
      </c>
      <c r="R148" s="52">
        <f t="shared" si="124"/>
        <v>35826.300000000003</v>
      </c>
      <c r="S148" s="52">
        <f t="shared" si="124"/>
        <v>0</v>
      </c>
      <c r="T148" s="52">
        <f t="shared" si="124"/>
        <v>0</v>
      </c>
      <c r="U148" s="52">
        <f t="shared" si="124"/>
        <v>0</v>
      </c>
      <c r="V148" s="52">
        <f t="shared" si="124"/>
        <v>0</v>
      </c>
      <c r="W148" s="52">
        <f t="shared" si="124"/>
        <v>0</v>
      </c>
      <c r="X148" s="52">
        <f t="shared" si="124"/>
        <v>0</v>
      </c>
      <c r="Y148" s="52">
        <f t="shared" si="124"/>
        <v>0</v>
      </c>
      <c r="Z148" s="52">
        <f t="shared" si="124"/>
        <v>0</v>
      </c>
      <c r="AA148" s="52">
        <f t="shared" si="124"/>
        <v>0</v>
      </c>
      <c r="AB148" s="52">
        <f t="shared" si="124"/>
        <v>0</v>
      </c>
    </row>
    <row r="149" spans="1:28" ht="47.25" outlineLevel="5">
      <c r="A149" s="2" t="s">
        <v>25</v>
      </c>
      <c r="B149" s="23" t="s">
        <v>64</v>
      </c>
      <c r="C149" s="23">
        <v>1130202018</v>
      </c>
      <c r="D149" s="23" t="s">
        <v>26</v>
      </c>
      <c r="E149" s="23" t="s">
        <v>2</v>
      </c>
      <c r="F149" s="23"/>
      <c r="G149" s="24">
        <f>SUM(G150)</f>
        <v>35826.300000000003</v>
      </c>
      <c r="H149" s="68">
        <f t="shared" si="124"/>
        <v>0</v>
      </c>
      <c r="I149" s="68">
        <f t="shared" si="124"/>
        <v>0</v>
      </c>
      <c r="J149" s="68">
        <f t="shared" si="124"/>
        <v>35826.300000000003</v>
      </c>
      <c r="K149" s="68">
        <f t="shared" si="124"/>
        <v>0</v>
      </c>
      <c r="L149" s="68">
        <f t="shared" si="124"/>
        <v>35826.300000000003</v>
      </c>
      <c r="M149" s="68">
        <f t="shared" si="124"/>
        <v>0</v>
      </c>
      <c r="N149" s="68">
        <f t="shared" si="124"/>
        <v>0</v>
      </c>
      <c r="O149" s="68">
        <f t="shared" si="124"/>
        <v>35826.300000000003</v>
      </c>
      <c r="P149" s="68">
        <f t="shared" si="124"/>
        <v>0</v>
      </c>
      <c r="Q149" s="69">
        <f t="shared" si="124"/>
        <v>35826.300000000003</v>
      </c>
      <c r="R149" s="28">
        <f t="shared" si="124"/>
        <v>35826.300000000003</v>
      </c>
      <c r="S149" s="28">
        <f t="shared" si="124"/>
        <v>0</v>
      </c>
      <c r="T149" s="28">
        <f t="shared" si="124"/>
        <v>0</v>
      </c>
      <c r="U149" s="28">
        <f t="shared" si="124"/>
        <v>0</v>
      </c>
      <c r="V149" s="28">
        <f t="shared" si="124"/>
        <v>0</v>
      </c>
      <c r="W149" s="28">
        <f t="shared" si="124"/>
        <v>0</v>
      </c>
      <c r="X149" s="28">
        <f t="shared" si="124"/>
        <v>0</v>
      </c>
      <c r="Y149" s="28">
        <f t="shared" si="124"/>
        <v>0</v>
      </c>
      <c r="Z149" s="28">
        <f t="shared" si="124"/>
        <v>0</v>
      </c>
      <c r="AA149" s="28">
        <f t="shared" si="124"/>
        <v>0</v>
      </c>
      <c r="AB149" s="28">
        <f t="shared" si="124"/>
        <v>0</v>
      </c>
    </row>
    <row r="150" spans="1:28" ht="31.5" outlineLevel="5">
      <c r="A150" s="2" t="s">
        <v>27</v>
      </c>
      <c r="B150" s="23" t="s">
        <v>64</v>
      </c>
      <c r="C150" s="23">
        <v>1130202018</v>
      </c>
      <c r="D150" s="23" t="s">
        <v>28</v>
      </c>
      <c r="E150" s="23" t="s">
        <v>2</v>
      </c>
      <c r="F150" s="23"/>
      <c r="G150" s="24">
        <f>SUM(G151)</f>
        <v>35826.300000000003</v>
      </c>
      <c r="H150" s="24">
        <f t="shared" si="124"/>
        <v>0</v>
      </c>
      <c r="I150" s="24">
        <f t="shared" si="124"/>
        <v>0</v>
      </c>
      <c r="J150" s="24">
        <f t="shared" si="124"/>
        <v>35826.300000000003</v>
      </c>
      <c r="K150" s="24">
        <f t="shared" si="124"/>
        <v>0</v>
      </c>
      <c r="L150" s="24">
        <f t="shared" si="124"/>
        <v>35826.300000000003</v>
      </c>
      <c r="M150" s="24">
        <f t="shared" si="124"/>
        <v>0</v>
      </c>
      <c r="N150" s="24">
        <f t="shared" si="124"/>
        <v>0</v>
      </c>
      <c r="O150" s="24">
        <f t="shared" si="124"/>
        <v>35826.300000000003</v>
      </c>
      <c r="P150" s="24">
        <f t="shared" si="124"/>
        <v>0</v>
      </c>
      <c r="Q150" s="36">
        <f t="shared" si="124"/>
        <v>35826.300000000003</v>
      </c>
      <c r="R150" s="28">
        <f t="shared" si="124"/>
        <v>35826.300000000003</v>
      </c>
      <c r="S150" s="28">
        <f t="shared" si="124"/>
        <v>0</v>
      </c>
      <c r="T150" s="28">
        <f t="shared" si="124"/>
        <v>0</v>
      </c>
      <c r="U150" s="28">
        <f t="shared" si="124"/>
        <v>0</v>
      </c>
      <c r="V150" s="28">
        <f t="shared" si="124"/>
        <v>0</v>
      </c>
      <c r="W150" s="28">
        <f t="shared" si="124"/>
        <v>0</v>
      </c>
      <c r="X150" s="28">
        <f t="shared" si="124"/>
        <v>0</v>
      </c>
      <c r="Y150" s="28">
        <f t="shared" si="124"/>
        <v>0</v>
      </c>
      <c r="Z150" s="28">
        <f t="shared" si="124"/>
        <v>0</v>
      </c>
      <c r="AA150" s="28">
        <f t="shared" si="124"/>
        <v>0</v>
      </c>
      <c r="AB150" s="28">
        <f t="shared" si="124"/>
        <v>0</v>
      </c>
    </row>
    <row r="151" spans="1:28" outlineLevel="5">
      <c r="A151" s="2" t="s">
        <v>37</v>
      </c>
      <c r="B151" s="23" t="s">
        <v>64</v>
      </c>
      <c r="C151" s="23">
        <v>1130202018</v>
      </c>
      <c r="D151" s="23" t="s">
        <v>28</v>
      </c>
      <c r="E151" s="23" t="s">
        <v>38</v>
      </c>
      <c r="F151" s="23"/>
      <c r="G151" s="24">
        <f>SUM(I151:K151)-H151</f>
        <v>35826.300000000003</v>
      </c>
      <c r="H151" s="36"/>
      <c r="I151" s="28"/>
      <c r="J151" s="10">
        <f>SUM(Q151)</f>
        <v>35826.300000000003</v>
      </c>
      <c r="K151" s="11">
        <f>SUM(S151+U151+W151+Y151+AA151)</f>
        <v>0</v>
      </c>
      <c r="L151" s="37">
        <f>SUM(N151:P151)-M151</f>
        <v>35826.300000000003</v>
      </c>
      <c r="M151" s="56"/>
      <c r="N151" s="55"/>
      <c r="O151" s="8">
        <f>SUM(R151)</f>
        <v>35826.300000000003</v>
      </c>
      <c r="P151" s="9">
        <f>SUM(T151+V151+X151+Z151+AB151)</f>
        <v>0</v>
      </c>
      <c r="Q151" s="15">
        <v>35826.300000000003</v>
      </c>
      <c r="R151" s="9">
        <v>35826.300000000003</v>
      </c>
      <c r="S151" s="9"/>
      <c r="T151" s="9"/>
      <c r="U151" s="9"/>
      <c r="V151" s="9"/>
      <c r="W151" s="9"/>
      <c r="X151" s="9"/>
      <c r="Y151" s="9"/>
      <c r="Z151" s="9"/>
      <c r="AA151" s="9"/>
      <c r="AB151" s="9"/>
    </row>
    <row r="152" spans="1:28" ht="63" outlineLevel="5">
      <c r="A152" s="5" t="s">
        <v>445</v>
      </c>
      <c r="B152" s="49" t="s">
        <v>64</v>
      </c>
      <c r="C152" s="49">
        <v>1130202020</v>
      </c>
      <c r="D152" s="49" t="s">
        <v>2</v>
      </c>
      <c r="E152" s="49" t="s">
        <v>2</v>
      </c>
      <c r="F152" s="23"/>
      <c r="G152" s="50">
        <f>SUM(G153)</f>
        <v>22450</v>
      </c>
      <c r="H152" s="50">
        <f t="shared" ref="H152:AB154" si="125">SUM(H153)</f>
        <v>0</v>
      </c>
      <c r="I152" s="50">
        <f t="shared" si="125"/>
        <v>0</v>
      </c>
      <c r="J152" s="50">
        <f t="shared" si="125"/>
        <v>22450</v>
      </c>
      <c r="K152" s="50">
        <f t="shared" si="125"/>
        <v>0</v>
      </c>
      <c r="L152" s="50">
        <f t="shared" si="125"/>
        <v>22450</v>
      </c>
      <c r="M152" s="50">
        <f t="shared" si="125"/>
        <v>0</v>
      </c>
      <c r="N152" s="50">
        <f t="shared" si="125"/>
        <v>0</v>
      </c>
      <c r="O152" s="50">
        <f t="shared" si="125"/>
        <v>22450</v>
      </c>
      <c r="P152" s="50">
        <f t="shared" si="125"/>
        <v>0</v>
      </c>
      <c r="Q152" s="51">
        <f t="shared" si="125"/>
        <v>22450</v>
      </c>
      <c r="R152" s="52">
        <f t="shared" si="125"/>
        <v>22450</v>
      </c>
      <c r="S152" s="52">
        <f t="shared" si="125"/>
        <v>0</v>
      </c>
      <c r="T152" s="52">
        <f t="shared" si="125"/>
        <v>0</v>
      </c>
      <c r="U152" s="52">
        <f t="shared" si="125"/>
        <v>0</v>
      </c>
      <c r="V152" s="52">
        <f t="shared" si="125"/>
        <v>0</v>
      </c>
      <c r="W152" s="52">
        <f t="shared" si="125"/>
        <v>0</v>
      </c>
      <c r="X152" s="52">
        <f t="shared" si="125"/>
        <v>0</v>
      </c>
      <c r="Y152" s="52">
        <f t="shared" si="125"/>
        <v>0</v>
      </c>
      <c r="Z152" s="52">
        <f t="shared" si="125"/>
        <v>0</v>
      </c>
      <c r="AA152" s="52">
        <f t="shared" si="125"/>
        <v>0</v>
      </c>
      <c r="AB152" s="52">
        <f t="shared" si="125"/>
        <v>0</v>
      </c>
    </row>
    <row r="153" spans="1:28" ht="47.25" outlineLevel="5">
      <c r="A153" s="2" t="s">
        <v>25</v>
      </c>
      <c r="B153" s="23" t="s">
        <v>64</v>
      </c>
      <c r="C153" s="23">
        <v>1130202020</v>
      </c>
      <c r="D153" s="23" t="s">
        <v>26</v>
      </c>
      <c r="E153" s="23" t="s">
        <v>2</v>
      </c>
      <c r="F153" s="23"/>
      <c r="G153" s="24">
        <f>SUM(G154)</f>
        <v>22450</v>
      </c>
      <c r="H153" s="24">
        <f t="shared" si="125"/>
        <v>0</v>
      </c>
      <c r="I153" s="24">
        <f t="shared" si="125"/>
        <v>0</v>
      </c>
      <c r="J153" s="24">
        <f t="shared" si="125"/>
        <v>22450</v>
      </c>
      <c r="K153" s="24">
        <f t="shared" si="125"/>
        <v>0</v>
      </c>
      <c r="L153" s="24">
        <f t="shared" si="125"/>
        <v>22450</v>
      </c>
      <c r="M153" s="24">
        <f t="shared" si="125"/>
        <v>0</v>
      </c>
      <c r="N153" s="24">
        <f t="shared" si="125"/>
        <v>0</v>
      </c>
      <c r="O153" s="24">
        <f t="shared" si="125"/>
        <v>22450</v>
      </c>
      <c r="P153" s="24">
        <f t="shared" si="125"/>
        <v>0</v>
      </c>
      <c r="Q153" s="36">
        <f t="shared" si="125"/>
        <v>22450</v>
      </c>
      <c r="R153" s="28">
        <f t="shared" si="125"/>
        <v>22450</v>
      </c>
      <c r="S153" s="28">
        <f t="shared" si="125"/>
        <v>0</v>
      </c>
      <c r="T153" s="28">
        <f t="shared" si="125"/>
        <v>0</v>
      </c>
      <c r="U153" s="28">
        <f t="shared" si="125"/>
        <v>0</v>
      </c>
      <c r="V153" s="28">
        <f t="shared" si="125"/>
        <v>0</v>
      </c>
      <c r="W153" s="28">
        <f t="shared" si="125"/>
        <v>0</v>
      </c>
      <c r="X153" s="28">
        <f t="shared" si="125"/>
        <v>0</v>
      </c>
      <c r="Y153" s="28">
        <f t="shared" si="125"/>
        <v>0</v>
      </c>
      <c r="Z153" s="28">
        <f t="shared" si="125"/>
        <v>0</v>
      </c>
      <c r="AA153" s="28">
        <f t="shared" si="125"/>
        <v>0</v>
      </c>
      <c r="AB153" s="28">
        <f t="shared" si="125"/>
        <v>0</v>
      </c>
    </row>
    <row r="154" spans="1:28" ht="31.5" outlineLevel="5">
      <c r="A154" s="2" t="s">
        <v>27</v>
      </c>
      <c r="B154" s="23" t="s">
        <v>64</v>
      </c>
      <c r="C154" s="23">
        <v>1130202020</v>
      </c>
      <c r="D154" s="23" t="s">
        <v>28</v>
      </c>
      <c r="E154" s="23" t="s">
        <v>2</v>
      </c>
      <c r="F154" s="23"/>
      <c r="G154" s="24">
        <f>SUM(G155)</f>
        <v>22450</v>
      </c>
      <c r="H154" s="24">
        <f t="shared" si="125"/>
        <v>0</v>
      </c>
      <c r="I154" s="24">
        <f t="shared" si="125"/>
        <v>0</v>
      </c>
      <c r="J154" s="24">
        <f t="shared" si="125"/>
        <v>22450</v>
      </c>
      <c r="K154" s="24">
        <f t="shared" si="125"/>
        <v>0</v>
      </c>
      <c r="L154" s="24">
        <f t="shared" si="125"/>
        <v>22450</v>
      </c>
      <c r="M154" s="24">
        <f t="shared" si="125"/>
        <v>0</v>
      </c>
      <c r="N154" s="24">
        <f t="shared" si="125"/>
        <v>0</v>
      </c>
      <c r="O154" s="24">
        <f t="shared" si="125"/>
        <v>22450</v>
      </c>
      <c r="P154" s="24">
        <f t="shared" si="125"/>
        <v>0</v>
      </c>
      <c r="Q154" s="36">
        <f t="shared" si="125"/>
        <v>22450</v>
      </c>
      <c r="R154" s="28">
        <f t="shared" si="125"/>
        <v>22450</v>
      </c>
      <c r="S154" s="28">
        <f t="shared" si="125"/>
        <v>0</v>
      </c>
      <c r="T154" s="28">
        <f t="shared" si="125"/>
        <v>0</v>
      </c>
      <c r="U154" s="28">
        <f t="shared" si="125"/>
        <v>0</v>
      </c>
      <c r="V154" s="28">
        <f t="shared" si="125"/>
        <v>0</v>
      </c>
      <c r="W154" s="28">
        <f t="shared" si="125"/>
        <v>0</v>
      </c>
      <c r="X154" s="28">
        <f t="shared" si="125"/>
        <v>0</v>
      </c>
      <c r="Y154" s="28">
        <f t="shared" si="125"/>
        <v>0</v>
      </c>
      <c r="Z154" s="28">
        <f t="shared" si="125"/>
        <v>0</v>
      </c>
      <c r="AA154" s="28">
        <f t="shared" si="125"/>
        <v>0</v>
      </c>
      <c r="AB154" s="28">
        <f t="shared" si="125"/>
        <v>0</v>
      </c>
    </row>
    <row r="155" spans="1:28" outlineLevel="5">
      <c r="A155" s="2" t="s">
        <v>37</v>
      </c>
      <c r="B155" s="23" t="s">
        <v>64</v>
      </c>
      <c r="C155" s="23">
        <v>1130202020</v>
      </c>
      <c r="D155" s="23" t="s">
        <v>28</v>
      </c>
      <c r="E155" s="23" t="s">
        <v>38</v>
      </c>
      <c r="F155" s="23"/>
      <c r="G155" s="24">
        <f>SUM(I155:K155)-H155</f>
        <v>22450</v>
      </c>
      <c r="H155" s="36"/>
      <c r="I155" s="28"/>
      <c r="J155" s="10">
        <f>SUM(Q155)</f>
        <v>22450</v>
      </c>
      <c r="K155" s="11">
        <f>SUM(S155+U155+W155+Y155+AA155)</f>
        <v>0</v>
      </c>
      <c r="L155" s="37">
        <f>SUM(N155:P155)-M155</f>
        <v>22450</v>
      </c>
      <c r="M155" s="56"/>
      <c r="N155" s="55"/>
      <c r="O155" s="8">
        <f>SUM(R155)</f>
        <v>22450</v>
      </c>
      <c r="P155" s="9">
        <f>SUM(T155+V155+X155+Z155+AB155)</f>
        <v>0</v>
      </c>
      <c r="Q155" s="15">
        <v>22450</v>
      </c>
      <c r="R155" s="9">
        <v>22450</v>
      </c>
      <c r="S155" s="9"/>
      <c r="T155" s="9"/>
      <c r="U155" s="9"/>
      <c r="V155" s="9"/>
      <c r="W155" s="9"/>
      <c r="X155" s="9"/>
      <c r="Y155" s="9"/>
      <c r="Z155" s="9"/>
      <c r="AA155" s="9"/>
      <c r="AB155" s="9"/>
    </row>
    <row r="156" spans="1:28" s="7" customFormat="1" ht="110.25" outlineLevel="2">
      <c r="A156" s="6" t="s">
        <v>81</v>
      </c>
      <c r="B156" s="49" t="s">
        <v>64</v>
      </c>
      <c r="C156" s="49" t="s">
        <v>82</v>
      </c>
      <c r="D156" s="49" t="s">
        <v>2</v>
      </c>
      <c r="E156" s="49" t="s">
        <v>2</v>
      </c>
      <c r="F156" s="49"/>
      <c r="G156" s="50">
        <f t="shared" ref="G156:I158" si="126">SUM(G157)</f>
        <v>178151.43</v>
      </c>
      <c r="H156" s="51">
        <f t="shared" si="126"/>
        <v>0</v>
      </c>
      <c r="I156" s="52">
        <f t="shared" si="126"/>
        <v>178151.43</v>
      </c>
      <c r="J156" s="52">
        <f t="shared" ref="J156:AB158" si="127">SUM(J157)</f>
        <v>0</v>
      </c>
      <c r="K156" s="52">
        <f t="shared" si="127"/>
        <v>0</v>
      </c>
      <c r="L156" s="52">
        <f t="shared" si="127"/>
        <v>163627.28</v>
      </c>
      <c r="M156" s="52">
        <f t="shared" si="127"/>
        <v>0</v>
      </c>
      <c r="N156" s="52">
        <f t="shared" si="127"/>
        <v>163627.28</v>
      </c>
      <c r="O156" s="52">
        <f t="shared" si="127"/>
        <v>0</v>
      </c>
      <c r="P156" s="52">
        <f t="shared" si="127"/>
        <v>0</v>
      </c>
      <c r="Q156" s="74">
        <f t="shared" si="127"/>
        <v>0</v>
      </c>
      <c r="R156" s="52">
        <f t="shared" si="127"/>
        <v>0</v>
      </c>
      <c r="S156" s="52">
        <f t="shared" si="127"/>
        <v>0</v>
      </c>
      <c r="T156" s="52">
        <f t="shared" si="127"/>
        <v>0</v>
      </c>
      <c r="U156" s="52">
        <f t="shared" si="127"/>
        <v>0</v>
      </c>
      <c r="V156" s="52">
        <f t="shared" si="127"/>
        <v>0</v>
      </c>
      <c r="W156" s="52">
        <f t="shared" si="127"/>
        <v>0</v>
      </c>
      <c r="X156" s="52">
        <f t="shared" si="127"/>
        <v>0</v>
      </c>
      <c r="Y156" s="52">
        <f t="shared" si="127"/>
        <v>0</v>
      </c>
      <c r="Z156" s="52">
        <f t="shared" si="127"/>
        <v>0</v>
      </c>
      <c r="AA156" s="52">
        <f t="shared" si="127"/>
        <v>0</v>
      </c>
      <c r="AB156" s="52">
        <f t="shared" si="127"/>
        <v>0</v>
      </c>
    </row>
    <row r="157" spans="1:28" ht="47.25" outlineLevel="3">
      <c r="A157" s="2" t="s">
        <v>25</v>
      </c>
      <c r="B157" s="23" t="s">
        <v>64</v>
      </c>
      <c r="C157" s="23" t="s">
        <v>82</v>
      </c>
      <c r="D157" s="23" t="s">
        <v>26</v>
      </c>
      <c r="E157" s="23" t="s">
        <v>2</v>
      </c>
      <c r="F157" s="23"/>
      <c r="G157" s="24">
        <f t="shared" si="126"/>
        <v>178151.43</v>
      </c>
      <c r="H157" s="36">
        <f t="shared" si="126"/>
        <v>0</v>
      </c>
      <c r="I157" s="28">
        <f t="shared" si="126"/>
        <v>178151.43</v>
      </c>
      <c r="J157" s="28">
        <f t="shared" si="127"/>
        <v>0</v>
      </c>
      <c r="K157" s="28">
        <f t="shared" si="127"/>
        <v>0</v>
      </c>
      <c r="L157" s="28">
        <f t="shared" si="127"/>
        <v>163627.28</v>
      </c>
      <c r="M157" s="28">
        <f t="shared" si="127"/>
        <v>0</v>
      </c>
      <c r="N157" s="28">
        <f t="shared" si="127"/>
        <v>163627.28</v>
      </c>
      <c r="O157" s="28">
        <f t="shared" si="127"/>
        <v>0</v>
      </c>
      <c r="P157" s="28">
        <f t="shared" si="127"/>
        <v>0</v>
      </c>
      <c r="Q157" s="28">
        <f t="shared" si="127"/>
        <v>0</v>
      </c>
      <c r="R157" s="28">
        <f t="shared" si="127"/>
        <v>0</v>
      </c>
      <c r="S157" s="28">
        <f t="shared" si="127"/>
        <v>0</v>
      </c>
      <c r="T157" s="28">
        <f t="shared" si="127"/>
        <v>0</v>
      </c>
      <c r="U157" s="28">
        <f t="shared" si="127"/>
        <v>0</v>
      </c>
      <c r="V157" s="28">
        <f t="shared" si="127"/>
        <v>0</v>
      </c>
      <c r="W157" s="28">
        <f t="shared" si="127"/>
        <v>0</v>
      </c>
      <c r="X157" s="28">
        <f t="shared" si="127"/>
        <v>0</v>
      </c>
      <c r="Y157" s="28">
        <f t="shared" si="127"/>
        <v>0</v>
      </c>
      <c r="Z157" s="28">
        <f t="shared" si="127"/>
        <v>0</v>
      </c>
      <c r="AA157" s="28">
        <f t="shared" si="127"/>
        <v>0</v>
      </c>
      <c r="AB157" s="28">
        <f t="shared" si="127"/>
        <v>0</v>
      </c>
    </row>
    <row r="158" spans="1:28" ht="31.5" outlineLevel="4">
      <c r="A158" s="2" t="s">
        <v>27</v>
      </c>
      <c r="B158" s="23" t="s">
        <v>64</v>
      </c>
      <c r="C158" s="23" t="s">
        <v>82</v>
      </c>
      <c r="D158" s="23" t="s">
        <v>28</v>
      </c>
      <c r="E158" s="23" t="s">
        <v>2</v>
      </c>
      <c r="F158" s="23"/>
      <c r="G158" s="24">
        <f t="shared" si="126"/>
        <v>178151.43</v>
      </c>
      <c r="H158" s="24">
        <f t="shared" si="126"/>
        <v>0</v>
      </c>
      <c r="I158" s="69">
        <f t="shared" si="126"/>
        <v>178151.43</v>
      </c>
      <c r="J158" s="69">
        <f t="shared" si="127"/>
        <v>0</v>
      </c>
      <c r="K158" s="69">
        <f t="shared" si="127"/>
        <v>0</v>
      </c>
      <c r="L158" s="69">
        <f t="shared" si="127"/>
        <v>163627.28</v>
      </c>
      <c r="M158" s="69">
        <f t="shared" si="127"/>
        <v>0</v>
      </c>
      <c r="N158" s="69">
        <f t="shared" si="127"/>
        <v>163627.28</v>
      </c>
      <c r="O158" s="28">
        <f t="shared" si="127"/>
        <v>0</v>
      </c>
      <c r="P158" s="28">
        <f t="shared" si="127"/>
        <v>0</v>
      </c>
      <c r="Q158" s="28">
        <f t="shared" si="127"/>
        <v>0</v>
      </c>
      <c r="R158" s="28">
        <f t="shared" si="127"/>
        <v>0</v>
      </c>
      <c r="S158" s="28">
        <f t="shared" si="127"/>
        <v>0</v>
      </c>
      <c r="T158" s="28">
        <f t="shared" si="127"/>
        <v>0</v>
      </c>
      <c r="U158" s="28">
        <f t="shared" si="127"/>
        <v>0</v>
      </c>
      <c r="V158" s="28">
        <f t="shared" si="127"/>
        <v>0</v>
      </c>
      <c r="W158" s="28">
        <f t="shared" si="127"/>
        <v>0</v>
      </c>
      <c r="X158" s="28">
        <f t="shared" si="127"/>
        <v>0</v>
      </c>
      <c r="Y158" s="28">
        <f t="shared" si="127"/>
        <v>0</v>
      </c>
      <c r="Z158" s="28">
        <f t="shared" si="127"/>
        <v>0</v>
      </c>
      <c r="AA158" s="28">
        <f t="shared" si="127"/>
        <v>0</v>
      </c>
      <c r="AB158" s="28">
        <f t="shared" si="127"/>
        <v>0</v>
      </c>
    </row>
    <row r="159" spans="1:28" outlineLevel="5">
      <c r="A159" s="2" t="s">
        <v>37</v>
      </c>
      <c r="B159" s="23" t="s">
        <v>64</v>
      </c>
      <c r="C159" s="23" t="s">
        <v>82</v>
      </c>
      <c r="D159" s="23" t="s">
        <v>28</v>
      </c>
      <c r="E159" s="23" t="s">
        <v>38</v>
      </c>
      <c r="F159" s="23"/>
      <c r="G159" s="24">
        <f>SUM(I159:K159)-H159</f>
        <v>178151.43</v>
      </c>
      <c r="H159" s="24"/>
      <c r="I159" s="36">
        <v>178151.43</v>
      </c>
      <c r="J159" s="8">
        <f>SUM(Q159)</f>
        <v>0</v>
      </c>
      <c r="K159" s="9">
        <f>SUM(S159+U159+W159+Y159+AA159)</f>
        <v>0</v>
      </c>
      <c r="L159" s="37">
        <f>SUM(N159:P159)-M159</f>
        <v>163627.28</v>
      </c>
      <c r="M159" s="38"/>
      <c r="N159" s="37">
        <v>163627.28</v>
      </c>
      <c r="O159" s="8">
        <f>SUM(R159)</f>
        <v>0</v>
      </c>
      <c r="P159" s="9">
        <f>SUM(T159+V159+X159+Z159+AB159)</f>
        <v>0</v>
      </c>
      <c r="Q159" s="9"/>
      <c r="R159" s="9"/>
      <c r="S159" s="9"/>
      <c r="T159" s="9"/>
      <c r="U159" s="9"/>
      <c r="V159" s="9"/>
      <c r="W159" s="9"/>
      <c r="X159" s="9"/>
      <c r="Y159" s="9"/>
      <c r="Z159" s="9"/>
      <c r="AA159" s="9"/>
      <c r="AB159" s="9"/>
    </row>
    <row r="160" spans="1:28" s="7" customFormat="1" ht="63" outlineLevel="2">
      <c r="A160" s="6" t="s">
        <v>83</v>
      </c>
      <c r="B160" s="49" t="s">
        <v>64</v>
      </c>
      <c r="C160" s="49" t="s">
        <v>84</v>
      </c>
      <c r="D160" s="49" t="s">
        <v>2</v>
      </c>
      <c r="E160" s="49" t="s">
        <v>2</v>
      </c>
      <c r="F160" s="49"/>
      <c r="G160" s="50">
        <f t="shared" ref="G160:I161" si="128">SUM(G161)</f>
        <v>1283255.33</v>
      </c>
      <c r="H160" s="50">
        <f t="shared" si="128"/>
        <v>0</v>
      </c>
      <c r="I160" s="51">
        <f t="shared" si="128"/>
        <v>1283255.33</v>
      </c>
      <c r="J160" s="51">
        <f t="shared" ref="J160:AB161" si="129">SUM(J161)</f>
        <v>0</v>
      </c>
      <c r="K160" s="51">
        <f t="shared" si="129"/>
        <v>0</v>
      </c>
      <c r="L160" s="51">
        <f t="shared" si="129"/>
        <v>1282781.3399999999</v>
      </c>
      <c r="M160" s="51">
        <f t="shared" si="129"/>
        <v>0</v>
      </c>
      <c r="N160" s="51">
        <f t="shared" si="129"/>
        <v>1282781.3399999999</v>
      </c>
      <c r="O160" s="52">
        <f t="shared" si="129"/>
        <v>0</v>
      </c>
      <c r="P160" s="52">
        <f t="shared" si="129"/>
        <v>0</v>
      </c>
      <c r="Q160" s="52">
        <f t="shared" si="129"/>
        <v>0</v>
      </c>
      <c r="R160" s="52">
        <f t="shared" si="129"/>
        <v>0</v>
      </c>
      <c r="S160" s="52">
        <f t="shared" si="129"/>
        <v>0</v>
      </c>
      <c r="T160" s="52">
        <f t="shared" si="129"/>
        <v>0</v>
      </c>
      <c r="U160" s="52">
        <f t="shared" si="129"/>
        <v>0</v>
      </c>
      <c r="V160" s="52">
        <f t="shared" si="129"/>
        <v>0</v>
      </c>
      <c r="W160" s="52">
        <f t="shared" si="129"/>
        <v>0</v>
      </c>
      <c r="X160" s="52">
        <f t="shared" si="129"/>
        <v>0</v>
      </c>
      <c r="Y160" s="52">
        <f t="shared" si="129"/>
        <v>0</v>
      </c>
      <c r="Z160" s="52">
        <f t="shared" si="129"/>
        <v>0</v>
      </c>
      <c r="AA160" s="52">
        <f t="shared" si="129"/>
        <v>0</v>
      </c>
      <c r="AB160" s="52">
        <f t="shared" si="129"/>
        <v>0</v>
      </c>
    </row>
    <row r="161" spans="1:28" ht="47.25" outlineLevel="3">
      <c r="A161" s="2" t="s">
        <v>25</v>
      </c>
      <c r="B161" s="23" t="s">
        <v>64</v>
      </c>
      <c r="C161" s="23" t="s">
        <v>84</v>
      </c>
      <c r="D161" s="23" t="s">
        <v>26</v>
      </c>
      <c r="E161" s="23" t="s">
        <v>2</v>
      </c>
      <c r="F161" s="23"/>
      <c r="G161" s="24">
        <f t="shared" si="128"/>
        <v>1283255.33</v>
      </c>
      <c r="H161" s="24">
        <f t="shared" si="128"/>
        <v>0</v>
      </c>
      <c r="I161" s="36">
        <f t="shared" si="128"/>
        <v>1283255.33</v>
      </c>
      <c r="J161" s="36">
        <f t="shared" si="129"/>
        <v>0</v>
      </c>
      <c r="K161" s="36">
        <f t="shared" si="129"/>
        <v>0</v>
      </c>
      <c r="L161" s="36">
        <f t="shared" si="129"/>
        <v>1282781.3399999999</v>
      </c>
      <c r="M161" s="36">
        <f t="shared" si="129"/>
        <v>0</v>
      </c>
      <c r="N161" s="36">
        <f t="shared" si="129"/>
        <v>1282781.3399999999</v>
      </c>
      <c r="O161" s="28">
        <f t="shared" si="129"/>
        <v>0</v>
      </c>
      <c r="P161" s="28">
        <f t="shared" si="129"/>
        <v>0</v>
      </c>
      <c r="Q161" s="28">
        <f t="shared" si="129"/>
        <v>0</v>
      </c>
      <c r="R161" s="28">
        <f t="shared" si="129"/>
        <v>0</v>
      </c>
      <c r="S161" s="28">
        <f t="shared" si="129"/>
        <v>0</v>
      </c>
      <c r="T161" s="28">
        <f t="shared" si="129"/>
        <v>0</v>
      </c>
      <c r="U161" s="28">
        <f t="shared" si="129"/>
        <v>0</v>
      </c>
      <c r="V161" s="28">
        <f t="shared" si="129"/>
        <v>0</v>
      </c>
      <c r="W161" s="28">
        <f t="shared" si="129"/>
        <v>0</v>
      </c>
      <c r="X161" s="28">
        <f t="shared" si="129"/>
        <v>0</v>
      </c>
      <c r="Y161" s="28">
        <f t="shared" si="129"/>
        <v>0</v>
      </c>
      <c r="Z161" s="28">
        <f t="shared" si="129"/>
        <v>0</v>
      </c>
      <c r="AA161" s="28">
        <f t="shared" si="129"/>
        <v>0</v>
      </c>
      <c r="AB161" s="28">
        <f t="shared" si="129"/>
        <v>0</v>
      </c>
    </row>
    <row r="162" spans="1:28" ht="31.5" outlineLevel="4">
      <c r="A162" s="2" t="s">
        <v>27</v>
      </c>
      <c r="B162" s="23" t="s">
        <v>64</v>
      </c>
      <c r="C162" s="23" t="s">
        <v>84</v>
      </c>
      <c r="D162" s="23" t="s">
        <v>28</v>
      </c>
      <c r="E162" s="23" t="s">
        <v>2</v>
      </c>
      <c r="F162" s="23"/>
      <c r="G162" s="24">
        <f>SUM(G163:G166)</f>
        <v>1283255.33</v>
      </c>
      <c r="H162" s="24">
        <f>SUM(H163:H166)</f>
        <v>0</v>
      </c>
      <c r="I162" s="36">
        <f>SUM(I163:I166)</f>
        <v>1283255.33</v>
      </c>
      <c r="J162" s="36">
        <f t="shared" ref="J162:AB162" si="130">SUM(J163:J166)</f>
        <v>0</v>
      </c>
      <c r="K162" s="36">
        <f t="shared" si="130"/>
        <v>0</v>
      </c>
      <c r="L162" s="36">
        <f t="shared" si="130"/>
        <v>1282781.3399999999</v>
      </c>
      <c r="M162" s="36">
        <f t="shared" si="130"/>
        <v>0</v>
      </c>
      <c r="N162" s="36">
        <f t="shared" si="130"/>
        <v>1282781.3399999999</v>
      </c>
      <c r="O162" s="28">
        <f t="shared" si="130"/>
        <v>0</v>
      </c>
      <c r="P162" s="28">
        <f t="shared" si="130"/>
        <v>0</v>
      </c>
      <c r="Q162" s="28">
        <f t="shared" si="130"/>
        <v>0</v>
      </c>
      <c r="R162" s="28">
        <f t="shared" si="130"/>
        <v>0</v>
      </c>
      <c r="S162" s="28">
        <f t="shared" si="130"/>
        <v>0</v>
      </c>
      <c r="T162" s="28">
        <f t="shared" si="130"/>
        <v>0</v>
      </c>
      <c r="U162" s="28">
        <f t="shared" si="130"/>
        <v>0</v>
      </c>
      <c r="V162" s="28">
        <f t="shared" si="130"/>
        <v>0</v>
      </c>
      <c r="W162" s="28">
        <f t="shared" si="130"/>
        <v>0</v>
      </c>
      <c r="X162" s="28">
        <f t="shared" si="130"/>
        <v>0</v>
      </c>
      <c r="Y162" s="28">
        <f t="shared" si="130"/>
        <v>0</v>
      </c>
      <c r="Z162" s="28">
        <f t="shared" si="130"/>
        <v>0</v>
      </c>
      <c r="AA162" s="28">
        <f t="shared" si="130"/>
        <v>0</v>
      </c>
      <c r="AB162" s="28">
        <f t="shared" si="130"/>
        <v>0</v>
      </c>
    </row>
    <row r="163" spans="1:28" ht="31.5" outlineLevel="5">
      <c r="A163" s="2" t="s">
        <v>73</v>
      </c>
      <c r="B163" s="23" t="s">
        <v>64</v>
      </c>
      <c r="C163" s="23" t="s">
        <v>84</v>
      </c>
      <c r="D163" s="23" t="s">
        <v>28</v>
      </c>
      <c r="E163" s="23" t="s">
        <v>74</v>
      </c>
      <c r="F163" s="23"/>
      <c r="G163" s="24">
        <f>SUM(I163:K163)-H163</f>
        <v>11200</v>
      </c>
      <c r="H163" s="24"/>
      <c r="I163" s="36">
        <v>11200</v>
      </c>
      <c r="J163" s="8">
        <f>SUM(Q163)</f>
        <v>0</v>
      </c>
      <c r="K163" s="9">
        <f>SUM(S163+U163+W163+Y163+AA163)</f>
        <v>0</v>
      </c>
      <c r="L163" s="37">
        <f>SUM(N163:P163)-M163</f>
        <v>11200</v>
      </c>
      <c r="M163" s="38"/>
      <c r="N163" s="37">
        <v>11200</v>
      </c>
      <c r="O163" s="8">
        <f>SUM(R163)</f>
        <v>0</v>
      </c>
      <c r="P163" s="9">
        <f>SUM(T163+V163+X163+Z163+AB163)</f>
        <v>0</v>
      </c>
      <c r="Q163" s="9"/>
      <c r="R163" s="9"/>
      <c r="S163" s="9"/>
      <c r="T163" s="9"/>
      <c r="U163" s="9"/>
      <c r="V163" s="9"/>
      <c r="W163" s="9"/>
      <c r="X163" s="9"/>
      <c r="Y163" s="9"/>
      <c r="Z163" s="9"/>
      <c r="AA163" s="9"/>
      <c r="AB163" s="9"/>
    </row>
    <row r="164" spans="1:28" outlineLevel="5">
      <c r="A164" s="2" t="s">
        <v>37</v>
      </c>
      <c r="B164" s="23" t="s">
        <v>64</v>
      </c>
      <c r="C164" s="23" t="s">
        <v>84</v>
      </c>
      <c r="D164" s="23" t="s">
        <v>28</v>
      </c>
      <c r="E164" s="23" t="s">
        <v>38</v>
      </c>
      <c r="F164" s="23"/>
      <c r="G164" s="24">
        <f>SUM(I164:K164)-H164</f>
        <v>761988.84</v>
      </c>
      <c r="H164" s="24"/>
      <c r="I164" s="36">
        <v>761988.84</v>
      </c>
      <c r="J164" s="8">
        <f>SUM(Q164)</f>
        <v>0</v>
      </c>
      <c r="K164" s="9">
        <f>SUM(S164+U164+W164+Y164+AA164)</f>
        <v>0</v>
      </c>
      <c r="L164" s="37">
        <f>SUM(N164:P164)-M164</f>
        <v>761988.84</v>
      </c>
      <c r="M164" s="38"/>
      <c r="N164" s="37">
        <v>761988.84</v>
      </c>
      <c r="O164" s="8">
        <f>SUM(R164)</f>
        <v>0</v>
      </c>
      <c r="P164" s="9">
        <f>SUM(T164+V164+X164+Z164+AB164)</f>
        <v>0</v>
      </c>
      <c r="Q164" s="9"/>
      <c r="R164" s="9"/>
      <c r="S164" s="9"/>
      <c r="T164" s="9"/>
      <c r="U164" s="9"/>
      <c r="V164" s="9"/>
      <c r="W164" s="9"/>
      <c r="X164" s="9"/>
      <c r="Y164" s="9"/>
      <c r="Z164" s="9"/>
      <c r="AA164" s="9"/>
      <c r="AB164" s="9"/>
    </row>
    <row r="165" spans="1:28" ht="31.5" outlineLevel="5">
      <c r="A165" s="2" t="s">
        <v>55</v>
      </c>
      <c r="B165" s="23" t="s">
        <v>64</v>
      </c>
      <c r="C165" s="23" t="s">
        <v>84</v>
      </c>
      <c r="D165" s="23" t="s">
        <v>28</v>
      </c>
      <c r="E165" s="23" t="s">
        <v>56</v>
      </c>
      <c r="F165" s="23"/>
      <c r="G165" s="24">
        <f>SUM(I165:K165)-H165</f>
        <v>385068.99</v>
      </c>
      <c r="H165" s="24"/>
      <c r="I165" s="36">
        <v>385068.99</v>
      </c>
      <c r="J165" s="8">
        <f>SUM(Q165)</f>
        <v>0</v>
      </c>
      <c r="K165" s="9">
        <f>SUM(S165+U165+W165+Y165+AA165)</f>
        <v>0</v>
      </c>
      <c r="L165" s="37">
        <f>SUM(N165:P165)-M165</f>
        <v>384595</v>
      </c>
      <c r="M165" s="38"/>
      <c r="N165" s="37">
        <v>384595</v>
      </c>
      <c r="O165" s="8">
        <f>SUM(R165)</f>
        <v>0</v>
      </c>
      <c r="P165" s="9">
        <f>SUM(T165+V165+X165+Z165+AB165)</f>
        <v>0</v>
      </c>
      <c r="Q165" s="9"/>
      <c r="R165" s="9"/>
      <c r="S165" s="9"/>
      <c r="T165" s="9"/>
      <c r="U165" s="9"/>
      <c r="V165" s="9"/>
      <c r="W165" s="9"/>
      <c r="X165" s="9"/>
      <c r="Y165" s="9"/>
      <c r="Z165" s="9"/>
      <c r="AA165" s="9"/>
      <c r="AB165" s="9"/>
    </row>
    <row r="166" spans="1:28" ht="47.25" outlineLevel="5">
      <c r="A166" s="2" t="s">
        <v>31</v>
      </c>
      <c r="B166" s="23" t="s">
        <v>64</v>
      </c>
      <c r="C166" s="23" t="s">
        <v>84</v>
      </c>
      <c r="D166" s="23" t="s">
        <v>28</v>
      </c>
      <c r="E166" s="23" t="s">
        <v>32</v>
      </c>
      <c r="F166" s="23"/>
      <c r="G166" s="24">
        <f>SUM(I166:K166)-H166</f>
        <v>124997.5</v>
      </c>
      <c r="H166" s="24"/>
      <c r="I166" s="36">
        <v>124997.5</v>
      </c>
      <c r="J166" s="8">
        <f>SUM(Q166)</f>
        <v>0</v>
      </c>
      <c r="K166" s="9">
        <f>SUM(S166+U166+W166+Y166+AA166)</f>
        <v>0</v>
      </c>
      <c r="L166" s="37">
        <f>SUM(N166:P166)-M166</f>
        <v>124997.5</v>
      </c>
      <c r="M166" s="38"/>
      <c r="N166" s="37">
        <v>124997.5</v>
      </c>
      <c r="O166" s="8">
        <f>SUM(R166)</f>
        <v>0</v>
      </c>
      <c r="P166" s="9">
        <f>SUM(T166+V166+X166+Z166+AB166)</f>
        <v>0</v>
      </c>
      <c r="Q166" s="9"/>
      <c r="R166" s="9"/>
      <c r="S166" s="9"/>
      <c r="T166" s="9"/>
      <c r="U166" s="9"/>
      <c r="V166" s="9"/>
      <c r="W166" s="9"/>
      <c r="X166" s="9"/>
      <c r="Y166" s="9"/>
      <c r="Z166" s="9"/>
      <c r="AA166" s="9"/>
      <c r="AB166" s="9"/>
    </row>
    <row r="167" spans="1:28" s="7" customFormat="1" ht="63" outlineLevel="2">
      <c r="A167" s="6" t="s">
        <v>85</v>
      </c>
      <c r="B167" s="49" t="s">
        <v>64</v>
      </c>
      <c r="C167" s="49" t="s">
        <v>86</v>
      </c>
      <c r="D167" s="49" t="s">
        <v>2</v>
      </c>
      <c r="E167" s="49" t="s">
        <v>2</v>
      </c>
      <c r="F167" s="49"/>
      <c r="G167" s="50">
        <f t="shared" ref="G167:I169" si="131">SUM(G168)</f>
        <v>55000</v>
      </c>
      <c r="H167" s="50">
        <f t="shared" si="131"/>
        <v>0</v>
      </c>
      <c r="I167" s="51">
        <f t="shared" si="131"/>
        <v>55000</v>
      </c>
      <c r="J167" s="51">
        <f t="shared" ref="J167:AB169" si="132">SUM(J168)</f>
        <v>0</v>
      </c>
      <c r="K167" s="51">
        <f t="shared" si="132"/>
        <v>0</v>
      </c>
      <c r="L167" s="51">
        <f t="shared" si="132"/>
        <v>54923.09</v>
      </c>
      <c r="M167" s="51">
        <f t="shared" si="132"/>
        <v>0</v>
      </c>
      <c r="N167" s="51">
        <f t="shared" si="132"/>
        <v>54923.09</v>
      </c>
      <c r="O167" s="52">
        <f t="shared" si="132"/>
        <v>0</v>
      </c>
      <c r="P167" s="52">
        <f t="shared" si="132"/>
        <v>0</v>
      </c>
      <c r="Q167" s="52">
        <f t="shared" si="132"/>
        <v>0</v>
      </c>
      <c r="R167" s="52">
        <f t="shared" si="132"/>
        <v>0</v>
      </c>
      <c r="S167" s="52">
        <f t="shared" si="132"/>
        <v>0</v>
      </c>
      <c r="T167" s="52">
        <f t="shared" si="132"/>
        <v>0</v>
      </c>
      <c r="U167" s="52">
        <f t="shared" si="132"/>
        <v>0</v>
      </c>
      <c r="V167" s="52">
        <f t="shared" si="132"/>
        <v>0</v>
      </c>
      <c r="W167" s="52">
        <f t="shared" si="132"/>
        <v>0</v>
      </c>
      <c r="X167" s="52">
        <f t="shared" si="132"/>
        <v>0</v>
      </c>
      <c r="Y167" s="52">
        <f t="shared" si="132"/>
        <v>0</v>
      </c>
      <c r="Z167" s="52">
        <f t="shared" si="132"/>
        <v>0</v>
      </c>
      <c r="AA167" s="52">
        <f t="shared" si="132"/>
        <v>0</v>
      </c>
      <c r="AB167" s="52">
        <f t="shared" si="132"/>
        <v>0</v>
      </c>
    </row>
    <row r="168" spans="1:28" ht="47.25" outlineLevel="3">
      <c r="A168" s="2" t="s">
        <v>25</v>
      </c>
      <c r="B168" s="23" t="s">
        <v>64</v>
      </c>
      <c r="C168" s="23" t="s">
        <v>86</v>
      </c>
      <c r="D168" s="23" t="s">
        <v>26</v>
      </c>
      <c r="E168" s="23" t="s">
        <v>2</v>
      </c>
      <c r="F168" s="23"/>
      <c r="G168" s="24">
        <f t="shared" si="131"/>
        <v>55000</v>
      </c>
      <c r="H168" s="24">
        <f t="shared" si="131"/>
        <v>0</v>
      </c>
      <c r="I168" s="36">
        <f t="shared" si="131"/>
        <v>55000</v>
      </c>
      <c r="J168" s="36">
        <f t="shared" si="132"/>
        <v>0</v>
      </c>
      <c r="K168" s="36">
        <f t="shared" si="132"/>
        <v>0</v>
      </c>
      <c r="L168" s="36">
        <f t="shared" si="132"/>
        <v>54923.09</v>
      </c>
      <c r="M168" s="36">
        <f t="shared" si="132"/>
        <v>0</v>
      </c>
      <c r="N168" s="36">
        <f t="shared" si="132"/>
        <v>54923.09</v>
      </c>
      <c r="O168" s="28">
        <f t="shared" si="132"/>
        <v>0</v>
      </c>
      <c r="P168" s="28">
        <f t="shared" si="132"/>
        <v>0</v>
      </c>
      <c r="Q168" s="28">
        <f t="shared" si="132"/>
        <v>0</v>
      </c>
      <c r="R168" s="28">
        <f t="shared" si="132"/>
        <v>0</v>
      </c>
      <c r="S168" s="28">
        <f t="shared" si="132"/>
        <v>0</v>
      </c>
      <c r="T168" s="28">
        <f t="shared" si="132"/>
        <v>0</v>
      </c>
      <c r="U168" s="28">
        <f t="shared" si="132"/>
        <v>0</v>
      </c>
      <c r="V168" s="28">
        <f t="shared" si="132"/>
        <v>0</v>
      </c>
      <c r="W168" s="28">
        <f t="shared" si="132"/>
        <v>0</v>
      </c>
      <c r="X168" s="28">
        <f t="shared" si="132"/>
        <v>0</v>
      </c>
      <c r="Y168" s="28">
        <f t="shared" si="132"/>
        <v>0</v>
      </c>
      <c r="Z168" s="28">
        <f t="shared" si="132"/>
        <v>0</v>
      </c>
      <c r="AA168" s="28">
        <f t="shared" si="132"/>
        <v>0</v>
      </c>
      <c r="AB168" s="28">
        <f t="shared" si="132"/>
        <v>0</v>
      </c>
    </row>
    <row r="169" spans="1:28" ht="31.5" outlineLevel="4">
      <c r="A169" s="2" t="s">
        <v>27</v>
      </c>
      <c r="B169" s="23" t="s">
        <v>64</v>
      </c>
      <c r="C169" s="23" t="s">
        <v>86</v>
      </c>
      <c r="D169" s="23" t="s">
        <v>28</v>
      </c>
      <c r="E169" s="23" t="s">
        <v>2</v>
      </c>
      <c r="F169" s="23"/>
      <c r="G169" s="24">
        <f t="shared" si="131"/>
        <v>55000</v>
      </c>
      <c r="H169" s="24">
        <f t="shared" si="131"/>
        <v>0</v>
      </c>
      <c r="I169" s="36">
        <f t="shared" si="131"/>
        <v>55000</v>
      </c>
      <c r="J169" s="36">
        <f t="shared" si="132"/>
        <v>0</v>
      </c>
      <c r="K169" s="36">
        <f t="shared" si="132"/>
        <v>0</v>
      </c>
      <c r="L169" s="36">
        <f t="shared" si="132"/>
        <v>54923.09</v>
      </c>
      <c r="M169" s="36">
        <f t="shared" si="132"/>
        <v>0</v>
      </c>
      <c r="N169" s="36">
        <f t="shared" si="132"/>
        <v>54923.09</v>
      </c>
      <c r="O169" s="28">
        <f t="shared" si="132"/>
        <v>0</v>
      </c>
      <c r="P169" s="28">
        <f t="shared" si="132"/>
        <v>0</v>
      </c>
      <c r="Q169" s="28">
        <f t="shared" si="132"/>
        <v>0</v>
      </c>
      <c r="R169" s="28">
        <f t="shared" si="132"/>
        <v>0</v>
      </c>
      <c r="S169" s="28">
        <f t="shared" si="132"/>
        <v>0</v>
      </c>
      <c r="T169" s="28">
        <f t="shared" si="132"/>
        <v>0</v>
      </c>
      <c r="U169" s="28">
        <f t="shared" si="132"/>
        <v>0</v>
      </c>
      <c r="V169" s="28">
        <f t="shared" si="132"/>
        <v>0</v>
      </c>
      <c r="W169" s="28">
        <f t="shared" si="132"/>
        <v>0</v>
      </c>
      <c r="X169" s="28">
        <f t="shared" si="132"/>
        <v>0</v>
      </c>
      <c r="Y169" s="28">
        <f t="shared" si="132"/>
        <v>0</v>
      </c>
      <c r="Z169" s="28">
        <f t="shared" si="132"/>
        <v>0</v>
      </c>
      <c r="AA169" s="28">
        <f t="shared" si="132"/>
        <v>0</v>
      </c>
      <c r="AB169" s="28">
        <f t="shared" si="132"/>
        <v>0</v>
      </c>
    </row>
    <row r="170" spans="1:28" outlineLevel="5">
      <c r="A170" s="2" t="s">
        <v>37</v>
      </c>
      <c r="B170" s="23" t="s">
        <v>64</v>
      </c>
      <c r="C170" s="23" t="s">
        <v>86</v>
      </c>
      <c r="D170" s="23" t="s">
        <v>28</v>
      </c>
      <c r="E170" s="23" t="s">
        <v>38</v>
      </c>
      <c r="F170" s="23"/>
      <c r="G170" s="24">
        <f>SUM(I170:K170)-H170</f>
        <v>55000</v>
      </c>
      <c r="H170" s="24"/>
      <c r="I170" s="36">
        <v>55000</v>
      </c>
      <c r="J170" s="8">
        <f>SUM(Q170)</f>
        <v>0</v>
      </c>
      <c r="K170" s="9">
        <f>SUM(S170+U170+W170+Y170+AA170)</f>
        <v>0</v>
      </c>
      <c r="L170" s="37">
        <f>SUM(N170:P170)-M170</f>
        <v>54923.09</v>
      </c>
      <c r="M170" s="38"/>
      <c r="N170" s="75">
        <v>54923.09</v>
      </c>
      <c r="O170" s="8">
        <f>SUM(R170)</f>
        <v>0</v>
      </c>
      <c r="P170" s="9">
        <f>SUM(T170+V170+X170+Z170+AB170)</f>
        <v>0</v>
      </c>
      <c r="Q170" s="9"/>
      <c r="R170" s="9"/>
      <c r="S170" s="9"/>
      <c r="T170" s="9"/>
      <c r="U170" s="9"/>
      <c r="V170" s="9"/>
      <c r="W170" s="9"/>
      <c r="X170" s="9"/>
      <c r="Y170" s="9"/>
      <c r="Z170" s="9"/>
      <c r="AA170" s="9"/>
      <c r="AB170" s="9"/>
    </row>
    <row r="171" spans="1:28" s="7" customFormat="1" ht="94.5" outlineLevel="2">
      <c r="A171" s="6" t="s">
        <v>87</v>
      </c>
      <c r="B171" s="49" t="s">
        <v>64</v>
      </c>
      <c r="C171" s="49" t="s">
        <v>88</v>
      </c>
      <c r="D171" s="49" t="s">
        <v>2</v>
      </c>
      <c r="E171" s="49" t="s">
        <v>2</v>
      </c>
      <c r="F171" s="49"/>
      <c r="G171" s="50">
        <f t="shared" ref="G171:I173" si="133">SUM(G172)</f>
        <v>18000</v>
      </c>
      <c r="H171" s="50">
        <f t="shared" si="133"/>
        <v>0</v>
      </c>
      <c r="I171" s="51">
        <f t="shared" si="133"/>
        <v>18000</v>
      </c>
      <c r="J171" s="51">
        <f t="shared" ref="J171:AB173" si="134">SUM(J172)</f>
        <v>0</v>
      </c>
      <c r="K171" s="51">
        <f t="shared" si="134"/>
        <v>0</v>
      </c>
      <c r="L171" s="51">
        <f t="shared" si="134"/>
        <v>18000</v>
      </c>
      <c r="M171" s="51">
        <f t="shared" si="134"/>
        <v>0</v>
      </c>
      <c r="N171" s="51">
        <f t="shared" si="134"/>
        <v>18000</v>
      </c>
      <c r="O171" s="52">
        <f t="shared" si="134"/>
        <v>0</v>
      </c>
      <c r="P171" s="52">
        <f t="shared" si="134"/>
        <v>0</v>
      </c>
      <c r="Q171" s="52">
        <f t="shared" si="134"/>
        <v>0</v>
      </c>
      <c r="R171" s="52">
        <f t="shared" si="134"/>
        <v>0</v>
      </c>
      <c r="S171" s="52">
        <f t="shared" si="134"/>
        <v>0</v>
      </c>
      <c r="T171" s="52">
        <f t="shared" si="134"/>
        <v>0</v>
      </c>
      <c r="U171" s="52">
        <f t="shared" si="134"/>
        <v>0</v>
      </c>
      <c r="V171" s="52">
        <f t="shared" si="134"/>
        <v>0</v>
      </c>
      <c r="W171" s="52">
        <f t="shared" si="134"/>
        <v>0</v>
      </c>
      <c r="X171" s="52">
        <f t="shared" si="134"/>
        <v>0</v>
      </c>
      <c r="Y171" s="52">
        <f t="shared" si="134"/>
        <v>0</v>
      </c>
      <c r="Z171" s="52">
        <f t="shared" si="134"/>
        <v>0</v>
      </c>
      <c r="AA171" s="52">
        <f t="shared" si="134"/>
        <v>0</v>
      </c>
      <c r="AB171" s="52">
        <f t="shared" si="134"/>
        <v>0</v>
      </c>
    </row>
    <row r="172" spans="1:28" ht="47.25" outlineLevel="3">
      <c r="A172" s="2" t="s">
        <v>25</v>
      </c>
      <c r="B172" s="23" t="s">
        <v>64</v>
      </c>
      <c r="C172" s="23" t="s">
        <v>88</v>
      </c>
      <c r="D172" s="23" t="s">
        <v>26</v>
      </c>
      <c r="E172" s="23" t="s">
        <v>2</v>
      </c>
      <c r="F172" s="23"/>
      <c r="G172" s="24">
        <f t="shared" si="133"/>
        <v>18000</v>
      </c>
      <c r="H172" s="24">
        <f t="shared" si="133"/>
        <v>0</v>
      </c>
      <c r="I172" s="36">
        <f t="shared" si="133"/>
        <v>18000</v>
      </c>
      <c r="J172" s="36">
        <f t="shared" si="134"/>
        <v>0</v>
      </c>
      <c r="K172" s="36">
        <f t="shared" si="134"/>
        <v>0</v>
      </c>
      <c r="L172" s="36">
        <f t="shared" si="134"/>
        <v>18000</v>
      </c>
      <c r="M172" s="36">
        <f t="shared" si="134"/>
        <v>0</v>
      </c>
      <c r="N172" s="36">
        <f t="shared" si="134"/>
        <v>18000</v>
      </c>
      <c r="O172" s="28">
        <f t="shared" si="134"/>
        <v>0</v>
      </c>
      <c r="P172" s="28">
        <f t="shared" si="134"/>
        <v>0</v>
      </c>
      <c r="Q172" s="28">
        <f t="shared" si="134"/>
        <v>0</v>
      </c>
      <c r="R172" s="28">
        <f t="shared" si="134"/>
        <v>0</v>
      </c>
      <c r="S172" s="28">
        <f t="shared" si="134"/>
        <v>0</v>
      </c>
      <c r="T172" s="28">
        <f t="shared" si="134"/>
        <v>0</v>
      </c>
      <c r="U172" s="28">
        <f t="shared" si="134"/>
        <v>0</v>
      </c>
      <c r="V172" s="28">
        <f t="shared" si="134"/>
        <v>0</v>
      </c>
      <c r="W172" s="28">
        <f t="shared" si="134"/>
        <v>0</v>
      </c>
      <c r="X172" s="28">
        <f t="shared" si="134"/>
        <v>0</v>
      </c>
      <c r="Y172" s="28">
        <f t="shared" si="134"/>
        <v>0</v>
      </c>
      <c r="Z172" s="28">
        <f t="shared" si="134"/>
        <v>0</v>
      </c>
      <c r="AA172" s="28">
        <f t="shared" si="134"/>
        <v>0</v>
      </c>
      <c r="AB172" s="28">
        <f t="shared" si="134"/>
        <v>0</v>
      </c>
    </row>
    <row r="173" spans="1:28" ht="31.5" outlineLevel="4">
      <c r="A173" s="2" t="s">
        <v>27</v>
      </c>
      <c r="B173" s="23" t="s">
        <v>64</v>
      </c>
      <c r="C173" s="23" t="s">
        <v>88</v>
      </c>
      <c r="D173" s="23" t="s">
        <v>28</v>
      </c>
      <c r="E173" s="23" t="s">
        <v>2</v>
      </c>
      <c r="F173" s="23"/>
      <c r="G173" s="24">
        <f t="shared" si="133"/>
        <v>18000</v>
      </c>
      <c r="H173" s="24">
        <f t="shared" si="133"/>
        <v>0</v>
      </c>
      <c r="I173" s="36">
        <f t="shared" si="133"/>
        <v>18000</v>
      </c>
      <c r="J173" s="36">
        <f t="shared" si="134"/>
        <v>0</v>
      </c>
      <c r="K173" s="36">
        <f t="shared" si="134"/>
        <v>0</v>
      </c>
      <c r="L173" s="36">
        <f t="shared" si="134"/>
        <v>18000</v>
      </c>
      <c r="M173" s="36">
        <f t="shared" si="134"/>
        <v>0</v>
      </c>
      <c r="N173" s="36">
        <f t="shared" si="134"/>
        <v>18000</v>
      </c>
      <c r="O173" s="28">
        <f t="shared" si="134"/>
        <v>0</v>
      </c>
      <c r="P173" s="28">
        <f t="shared" si="134"/>
        <v>0</v>
      </c>
      <c r="Q173" s="28">
        <f t="shared" si="134"/>
        <v>0</v>
      </c>
      <c r="R173" s="28">
        <f t="shared" si="134"/>
        <v>0</v>
      </c>
      <c r="S173" s="28">
        <f t="shared" si="134"/>
        <v>0</v>
      </c>
      <c r="T173" s="28">
        <f t="shared" si="134"/>
        <v>0</v>
      </c>
      <c r="U173" s="28">
        <f t="shared" si="134"/>
        <v>0</v>
      </c>
      <c r="V173" s="28">
        <f t="shared" si="134"/>
        <v>0</v>
      </c>
      <c r="W173" s="28">
        <f t="shared" si="134"/>
        <v>0</v>
      </c>
      <c r="X173" s="28">
        <f t="shared" si="134"/>
        <v>0</v>
      </c>
      <c r="Y173" s="28">
        <f t="shared" si="134"/>
        <v>0</v>
      </c>
      <c r="Z173" s="28">
        <f t="shared" si="134"/>
        <v>0</v>
      </c>
      <c r="AA173" s="28">
        <f t="shared" si="134"/>
        <v>0</v>
      </c>
      <c r="AB173" s="28">
        <f t="shared" si="134"/>
        <v>0</v>
      </c>
    </row>
    <row r="174" spans="1:28" outlineLevel="5">
      <c r="A174" s="2" t="s">
        <v>37</v>
      </c>
      <c r="B174" s="23" t="s">
        <v>64</v>
      </c>
      <c r="C174" s="23" t="s">
        <v>88</v>
      </c>
      <c r="D174" s="23" t="s">
        <v>28</v>
      </c>
      <c r="E174" s="23" t="s">
        <v>38</v>
      </c>
      <c r="F174" s="23"/>
      <c r="G174" s="24">
        <f>SUM(I174:K174)-H174</f>
        <v>18000</v>
      </c>
      <c r="H174" s="24"/>
      <c r="I174" s="36">
        <v>18000</v>
      </c>
      <c r="J174" s="8">
        <f>SUM(Q174)</f>
        <v>0</v>
      </c>
      <c r="K174" s="9">
        <f>SUM(S174+U174+W174+Y174+AA174)</f>
        <v>0</v>
      </c>
      <c r="L174" s="37">
        <f>SUM(N174:P174)-M174</f>
        <v>18000</v>
      </c>
      <c r="M174" s="38"/>
      <c r="N174" s="37">
        <v>18000</v>
      </c>
      <c r="O174" s="8">
        <f>SUM(R174)</f>
        <v>0</v>
      </c>
      <c r="P174" s="9">
        <f>SUM(T174+V174+X174+Z174+AB174)</f>
        <v>0</v>
      </c>
      <c r="Q174" s="9"/>
      <c r="R174" s="9"/>
      <c r="S174" s="9"/>
      <c r="T174" s="9"/>
      <c r="U174" s="9"/>
      <c r="V174" s="9"/>
      <c r="W174" s="9"/>
      <c r="X174" s="9"/>
      <c r="Y174" s="9"/>
      <c r="Z174" s="9"/>
      <c r="AA174" s="9"/>
      <c r="AB174" s="9"/>
    </row>
    <row r="175" spans="1:28" s="7" customFormat="1" ht="47.25" outlineLevel="2">
      <c r="A175" s="6" t="s">
        <v>89</v>
      </c>
      <c r="B175" s="49" t="s">
        <v>64</v>
      </c>
      <c r="C175" s="49" t="s">
        <v>90</v>
      </c>
      <c r="D175" s="49" t="s">
        <v>2</v>
      </c>
      <c r="E175" s="49" t="s">
        <v>2</v>
      </c>
      <c r="F175" s="49"/>
      <c r="G175" s="50">
        <f>SUM(G176)</f>
        <v>3952424.59</v>
      </c>
      <c r="H175" s="50">
        <f>SUM(H176)</f>
        <v>0</v>
      </c>
      <c r="I175" s="51">
        <f>SUM(I176)</f>
        <v>3952424.59</v>
      </c>
      <c r="J175" s="51">
        <f t="shared" ref="J175:AB175" si="135">SUM(J176)</f>
        <v>0</v>
      </c>
      <c r="K175" s="51">
        <f t="shared" si="135"/>
        <v>0</v>
      </c>
      <c r="L175" s="51">
        <f t="shared" si="135"/>
        <v>3719656.8499999996</v>
      </c>
      <c r="M175" s="51">
        <f t="shared" si="135"/>
        <v>0</v>
      </c>
      <c r="N175" s="51">
        <f t="shared" si="135"/>
        <v>3719656.8499999996</v>
      </c>
      <c r="O175" s="52">
        <f t="shared" si="135"/>
        <v>0</v>
      </c>
      <c r="P175" s="52">
        <f t="shared" si="135"/>
        <v>0</v>
      </c>
      <c r="Q175" s="52">
        <f t="shared" si="135"/>
        <v>0</v>
      </c>
      <c r="R175" s="52">
        <f t="shared" si="135"/>
        <v>0</v>
      </c>
      <c r="S175" s="52">
        <f t="shared" si="135"/>
        <v>0</v>
      </c>
      <c r="T175" s="52">
        <f t="shared" si="135"/>
        <v>0</v>
      </c>
      <c r="U175" s="52">
        <f t="shared" si="135"/>
        <v>0</v>
      </c>
      <c r="V175" s="52">
        <f t="shared" si="135"/>
        <v>0</v>
      </c>
      <c r="W175" s="52">
        <f t="shared" si="135"/>
        <v>0</v>
      </c>
      <c r="X175" s="52">
        <f t="shared" si="135"/>
        <v>0</v>
      </c>
      <c r="Y175" s="52">
        <f t="shared" si="135"/>
        <v>0</v>
      </c>
      <c r="Z175" s="52">
        <f t="shared" si="135"/>
        <v>0</v>
      </c>
      <c r="AA175" s="52">
        <f t="shared" si="135"/>
        <v>0</v>
      </c>
      <c r="AB175" s="52">
        <f t="shared" si="135"/>
        <v>0</v>
      </c>
    </row>
    <row r="176" spans="1:28" ht="47.25" outlineLevel="3">
      <c r="A176" s="2" t="s">
        <v>25</v>
      </c>
      <c r="B176" s="23" t="s">
        <v>64</v>
      </c>
      <c r="C176" s="23" t="s">
        <v>90</v>
      </c>
      <c r="D176" s="23" t="s">
        <v>26</v>
      </c>
      <c r="E176" s="23" t="s">
        <v>2</v>
      </c>
      <c r="F176" s="23"/>
      <c r="G176" s="24">
        <f>SUM(G177+G183)</f>
        <v>3952424.59</v>
      </c>
      <c r="H176" s="24">
        <f>SUM(H177+H183)</f>
        <v>0</v>
      </c>
      <c r="I176" s="36">
        <f>SUM(I177+I183)</f>
        <v>3952424.59</v>
      </c>
      <c r="J176" s="36">
        <f t="shared" ref="J176:AB176" si="136">SUM(J177+J183)</f>
        <v>0</v>
      </c>
      <c r="K176" s="36">
        <f t="shared" si="136"/>
        <v>0</v>
      </c>
      <c r="L176" s="36">
        <f t="shared" si="136"/>
        <v>3719656.8499999996</v>
      </c>
      <c r="M176" s="36">
        <f t="shared" si="136"/>
        <v>0</v>
      </c>
      <c r="N176" s="36">
        <f t="shared" si="136"/>
        <v>3719656.8499999996</v>
      </c>
      <c r="O176" s="28">
        <f t="shared" si="136"/>
        <v>0</v>
      </c>
      <c r="P176" s="28">
        <f t="shared" si="136"/>
        <v>0</v>
      </c>
      <c r="Q176" s="28">
        <f t="shared" si="136"/>
        <v>0</v>
      </c>
      <c r="R176" s="28">
        <f t="shared" si="136"/>
        <v>0</v>
      </c>
      <c r="S176" s="28">
        <f t="shared" si="136"/>
        <v>0</v>
      </c>
      <c r="T176" s="28">
        <f t="shared" si="136"/>
        <v>0</v>
      </c>
      <c r="U176" s="28">
        <f t="shared" si="136"/>
        <v>0</v>
      </c>
      <c r="V176" s="28">
        <f t="shared" si="136"/>
        <v>0</v>
      </c>
      <c r="W176" s="28">
        <f t="shared" si="136"/>
        <v>0</v>
      </c>
      <c r="X176" s="28">
        <f t="shared" si="136"/>
        <v>0</v>
      </c>
      <c r="Y176" s="28">
        <f t="shared" si="136"/>
        <v>0</v>
      </c>
      <c r="Z176" s="28">
        <f t="shared" si="136"/>
        <v>0</v>
      </c>
      <c r="AA176" s="28">
        <f t="shared" si="136"/>
        <v>0</v>
      </c>
      <c r="AB176" s="28">
        <f t="shared" si="136"/>
        <v>0</v>
      </c>
    </row>
    <row r="177" spans="1:28" ht="31.5" outlineLevel="4">
      <c r="A177" s="2" t="s">
        <v>27</v>
      </c>
      <c r="B177" s="23" t="s">
        <v>64</v>
      </c>
      <c r="C177" s="23" t="s">
        <v>90</v>
      </c>
      <c r="D177" s="23" t="s">
        <v>28</v>
      </c>
      <c r="E177" s="23" t="s">
        <v>2</v>
      </c>
      <c r="F177" s="23"/>
      <c r="G177" s="24">
        <f>SUM(G178:G182)</f>
        <v>1668456.38</v>
      </c>
      <c r="H177" s="24">
        <f>SUM(H178:H182)</f>
        <v>0</v>
      </c>
      <c r="I177" s="36">
        <f>SUM(I178:I182)</f>
        <v>1668456.38</v>
      </c>
      <c r="J177" s="36">
        <f t="shared" ref="J177:AB177" si="137">SUM(J178:J182)</f>
        <v>0</v>
      </c>
      <c r="K177" s="36">
        <f t="shared" si="137"/>
        <v>0</v>
      </c>
      <c r="L177" s="36">
        <f t="shared" si="137"/>
        <v>1633056.94</v>
      </c>
      <c r="M177" s="36">
        <f t="shared" si="137"/>
        <v>0</v>
      </c>
      <c r="N177" s="36">
        <f t="shared" si="137"/>
        <v>1633056.94</v>
      </c>
      <c r="O177" s="28">
        <f t="shared" si="137"/>
        <v>0</v>
      </c>
      <c r="P177" s="28">
        <f t="shared" si="137"/>
        <v>0</v>
      </c>
      <c r="Q177" s="28">
        <f t="shared" si="137"/>
        <v>0</v>
      </c>
      <c r="R177" s="28">
        <f t="shared" si="137"/>
        <v>0</v>
      </c>
      <c r="S177" s="28">
        <f t="shared" si="137"/>
        <v>0</v>
      </c>
      <c r="T177" s="28">
        <f t="shared" si="137"/>
        <v>0</v>
      </c>
      <c r="U177" s="28">
        <f t="shared" si="137"/>
        <v>0</v>
      </c>
      <c r="V177" s="28">
        <f t="shared" si="137"/>
        <v>0</v>
      </c>
      <c r="W177" s="28">
        <f t="shared" si="137"/>
        <v>0</v>
      </c>
      <c r="X177" s="28">
        <f t="shared" si="137"/>
        <v>0</v>
      </c>
      <c r="Y177" s="28">
        <f t="shared" si="137"/>
        <v>0</v>
      </c>
      <c r="Z177" s="28">
        <f t="shared" si="137"/>
        <v>0</v>
      </c>
      <c r="AA177" s="28">
        <f t="shared" si="137"/>
        <v>0</v>
      </c>
      <c r="AB177" s="28">
        <f t="shared" si="137"/>
        <v>0</v>
      </c>
    </row>
    <row r="178" spans="1:28" outlineLevel="5">
      <c r="A178" s="2" t="s">
        <v>91</v>
      </c>
      <c r="B178" s="23" t="s">
        <v>64</v>
      </c>
      <c r="C178" s="23" t="s">
        <v>90</v>
      </c>
      <c r="D178" s="23" t="s">
        <v>28</v>
      </c>
      <c r="E178" s="23" t="s">
        <v>92</v>
      </c>
      <c r="F178" s="23"/>
      <c r="G178" s="24">
        <f>SUM(I178:K178)-H178</f>
        <v>43942.13</v>
      </c>
      <c r="H178" s="24"/>
      <c r="I178" s="36">
        <v>43942.13</v>
      </c>
      <c r="J178" s="8">
        <f>SUM(Q178)</f>
        <v>0</v>
      </c>
      <c r="K178" s="9">
        <f>SUM(S178+U178+W178+Y178+AA178)</f>
        <v>0</v>
      </c>
      <c r="L178" s="37">
        <f>SUM(N178:P178)-M178</f>
        <v>28304.79</v>
      </c>
      <c r="M178" s="38"/>
      <c r="N178" s="37">
        <v>28304.79</v>
      </c>
      <c r="O178" s="8">
        <f>SUM(R178)</f>
        <v>0</v>
      </c>
      <c r="P178" s="9">
        <f>SUM(T178+V178+X178+Z178+AB178)</f>
        <v>0</v>
      </c>
      <c r="Q178" s="9"/>
      <c r="R178" s="9"/>
      <c r="S178" s="9"/>
      <c r="T178" s="9"/>
      <c r="U178" s="9"/>
      <c r="V178" s="9"/>
      <c r="W178" s="9"/>
      <c r="X178" s="9"/>
      <c r="Y178" s="9"/>
      <c r="Z178" s="9"/>
      <c r="AA178" s="9"/>
      <c r="AB178" s="9"/>
    </row>
    <row r="179" spans="1:28" ht="31.5" outlineLevel="5">
      <c r="A179" s="2" t="s">
        <v>73</v>
      </c>
      <c r="B179" s="23" t="s">
        <v>64</v>
      </c>
      <c r="C179" s="23" t="s">
        <v>90</v>
      </c>
      <c r="D179" s="23" t="s">
        <v>28</v>
      </c>
      <c r="E179" s="23" t="s">
        <v>74</v>
      </c>
      <c r="F179" s="23"/>
      <c r="G179" s="24">
        <f>SUM(I179:K179)-H179</f>
        <v>541634.26</v>
      </c>
      <c r="H179" s="24"/>
      <c r="I179" s="36">
        <v>541634.26</v>
      </c>
      <c r="J179" s="8">
        <f>SUM(Q179)</f>
        <v>0</v>
      </c>
      <c r="K179" s="9">
        <f>SUM(S179+U179+W179+Y179+AA179)</f>
        <v>0</v>
      </c>
      <c r="L179" s="37">
        <f>SUM(N179:P179)-M179</f>
        <v>541162.76</v>
      </c>
      <c r="M179" s="38"/>
      <c r="N179" s="37">
        <v>541162.76</v>
      </c>
      <c r="O179" s="8">
        <f>SUM(R179)</f>
        <v>0</v>
      </c>
      <c r="P179" s="9">
        <f>SUM(T179+V179+X179+Z179+AB179)</f>
        <v>0</v>
      </c>
      <c r="Q179" s="9"/>
      <c r="R179" s="9"/>
      <c r="S179" s="9"/>
      <c r="T179" s="9"/>
      <c r="U179" s="9"/>
      <c r="V179" s="9"/>
      <c r="W179" s="9"/>
      <c r="X179" s="9"/>
      <c r="Y179" s="9"/>
      <c r="Z179" s="9"/>
      <c r="AA179" s="9"/>
      <c r="AB179" s="9"/>
    </row>
    <row r="180" spans="1:28" outlineLevel="5">
      <c r="A180" s="2" t="s">
        <v>37</v>
      </c>
      <c r="B180" s="23" t="s">
        <v>64</v>
      </c>
      <c r="C180" s="23" t="s">
        <v>90</v>
      </c>
      <c r="D180" s="23" t="s">
        <v>28</v>
      </c>
      <c r="E180" s="23" t="s">
        <v>38</v>
      </c>
      <c r="F180" s="23"/>
      <c r="G180" s="24">
        <f>SUM(I180:K180)-H180</f>
        <v>316206.99</v>
      </c>
      <c r="H180" s="24"/>
      <c r="I180" s="36">
        <v>316206.99</v>
      </c>
      <c r="J180" s="8">
        <f>SUM(Q180)</f>
        <v>0</v>
      </c>
      <c r="K180" s="9">
        <f>SUM(S180+U180+W180+Y180+AA180)</f>
        <v>0</v>
      </c>
      <c r="L180" s="37">
        <f>SUM(N180:P180)-M180</f>
        <v>316206.99</v>
      </c>
      <c r="M180" s="38"/>
      <c r="N180" s="37">
        <v>316206.99</v>
      </c>
      <c r="O180" s="8">
        <f>SUM(R180)</f>
        <v>0</v>
      </c>
      <c r="P180" s="9">
        <f>SUM(T180+V180+X180+Z180+AB180)</f>
        <v>0</v>
      </c>
      <c r="Q180" s="9"/>
      <c r="R180" s="9"/>
      <c r="S180" s="9"/>
      <c r="T180" s="9"/>
      <c r="U180" s="9"/>
      <c r="V180" s="9"/>
      <c r="W180" s="9"/>
      <c r="X180" s="9"/>
      <c r="Y180" s="9"/>
      <c r="Z180" s="9"/>
      <c r="AA180" s="9"/>
      <c r="AB180" s="9"/>
    </row>
    <row r="181" spans="1:28" ht="31.5" outlineLevel="5">
      <c r="A181" s="2" t="s">
        <v>93</v>
      </c>
      <c r="B181" s="23" t="s">
        <v>64</v>
      </c>
      <c r="C181" s="23" t="s">
        <v>90</v>
      </c>
      <c r="D181" s="23" t="s">
        <v>28</v>
      </c>
      <c r="E181" s="23" t="s">
        <v>94</v>
      </c>
      <c r="F181" s="23"/>
      <c r="G181" s="24">
        <f>SUM(I181:K181)-H181</f>
        <v>616163</v>
      </c>
      <c r="H181" s="24"/>
      <c r="I181" s="36">
        <v>616163</v>
      </c>
      <c r="J181" s="8">
        <f>SUM(Q181)</f>
        <v>0</v>
      </c>
      <c r="K181" s="9">
        <f>SUM(S181+U181+W181+Y181+AA181)</f>
        <v>0</v>
      </c>
      <c r="L181" s="37">
        <f>SUM(N181:P181)-M181</f>
        <v>596872.4</v>
      </c>
      <c r="M181" s="38"/>
      <c r="N181" s="37">
        <v>596872.4</v>
      </c>
      <c r="O181" s="8">
        <f>SUM(R181)</f>
        <v>0</v>
      </c>
      <c r="P181" s="9">
        <f>SUM(T181+V181+X181+Z181+AB181)</f>
        <v>0</v>
      </c>
      <c r="Q181" s="9"/>
      <c r="R181" s="9"/>
      <c r="S181" s="9"/>
      <c r="T181" s="9"/>
      <c r="U181" s="9"/>
      <c r="V181" s="9"/>
      <c r="W181" s="9"/>
      <c r="X181" s="9"/>
      <c r="Y181" s="9"/>
      <c r="Z181" s="9"/>
      <c r="AA181" s="9"/>
      <c r="AB181" s="9"/>
    </row>
    <row r="182" spans="1:28" ht="47.25" outlineLevel="5">
      <c r="A182" s="2" t="s">
        <v>31</v>
      </c>
      <c r="B182" s="23" t="s">
        <v>64</v>
      </c>
      <c r="C182" s="23" t="s">
        <v>90</v>
      </c>
      <c r="D182" s="23" t="s">
        <v>28</v>
      </c>
      <c r="E182" s="23" t="s">
        <v>32</v>
      </c>
      <c r="F182" s="23"/>
      <c r="G182" s="24">
        <f>SUM(I182:K182)-H182</f>
        <v>150510</v>
      </c>
      <c r="H182" s="24"/>
      <c r="I182" s="36">
        <v>150510</v>
      </c>
      <c r="J182" s="8">
        <f>SUM(Q182)</f>
        <v>0</v>
      </c>
      <c r="K182" s="9">
        <f>SUM(S182+U182+W182+Y182+AA182)</f>
        <v>0</v>
      </c>
      <c r="L182" s="37">
        <f>SUM(N182:P182)-M182</f>
        <v>150510</v>
      </c>
      <c r="M182" s="38"/>
      <c r="N182" s="37">
        <v>150510</v>
      </c>
      <c r="O182" s="8">
        <f>SUM(R182)</f>
        <v>0</v>
      </c>
      <c r="P182" s="9">
        <f>SUM(T182+V182+X182+Z182+AB182)</f>
        <v>0</v>
      </c>
      <c r="Q182" s="9"/>
      <c r="R182" s="9"/>
      <c r="S182" s="9"/>
      <c r="T182" s="9"/>
      <c r="U182" s="9"/>
      <c r="V182" s="9"/>
      <c r="W182" s="9"/>
      <c r="X182" s="9"/>
      <c r="Y182" s="9"/>
      <c r="Z182" s="9"/>
      <c r="AA182" s="9"/>
      <c r="AB182" s="9"/>
    </row>
    <row r="183" spans="1:28" ht="31.5" outlineLevel="4">
      <c r="A183" s="2" t="s">
        <v>95</v>
      </c>
      <c r="B183" s="23" t="s">
        <v>64</v>
      </c>
      <c r="C183" s="23" t="s">
        <v>90</v>
      </c>
      <c r="D183" s="23" t="s">
        <v>96</v>
      </c>
      <c r="E183" s="23" t="s">
        <v>2</v>
      </c>
      <c r="F183" s="23"/>
      <c r="G183" s="24">
        <f>SUM(G184)</f>
        <v>2283968.21</v>
      </c>
      <c r="H183" s="24">
        <f>SUM(H184)</f>
        <v>0</v>
      </c>
      <c r="I183" s="36">
        <f>SUM(I184)</f>
        <v>2283968.21</v>
      </c>
      <c r="J183" s="36">
        <f t="shared" ref="J183:AB183" si="138">SUM(J184)</f>
        <v>0</v>
      </c>
      <c r="K183" s="36">
        <f t="shared" si="138"/>
        <v>0</v>
      </c>
      <c r="L183" s="36">
        <f t="shared" si="138"/>
        <v>2086599.91</v>
      </c>
      <c r="M183" s="36">
        <f t="shared" si="138"/>
        <v>0</v>
      </c>
      <c r="N183" s="36">
        <f t="shared" si="138"/>
        <v>2086599.91</v>
      </c>
      <c r="O183" s="28">
        <f t="shared" si="138"/>
        <v>0</v>
      </c>
      <c r="P183" s="28">
        <f t="shared" si="138"/>
        <v>0</v>
      </c>
      <c r="Q183" s="28">
        <f t="shared" si="138"/>
        <v>0</v>
      </c>
      <c r="R183" s="28">
        <f t="shared" si="138"/>
        <v>0</v>
      </c>
      <c r="S183" s="28">
        <f t="shared" si="138"/>
        <v>0</v>
      </c>
      <c r="T183" s="28">
        <f t="shared" si="138"/>
        <v>0</v>
      </c>
      <c r="U183" s="28">
        <f t="shared" si="138"/>
        <v>0</v>
      </c>
      <c r="V183" s="28">
        <f t="shared" si="138"/>
        <v>0</v>
      </c>
      <c r="W183" s="28">
        <f t="shared" si="138"/>
        <v>0</v>
      </c>
      <c r="X183" s="28">
        <f t="shared" si="138"/>
        <v>0</v>
      </c>
      <c r="Y183" s="28">
        <f t="shared" si="138"/>
        <v>0</v>
      </c>
      <c r="Z183" s="28">
        <f t="shared" si="138"/>
        <v>0</v>
      </c>
      <c r="AA183" s="28">
        <f t="shared" si="138"/>
        <v>0</v>
      </c>
      <c r="AB183" s="28">
        <f t="shared" si="138"/>
        <v>0</v>
      </c>
    </row>
    <row r="184" spans="1:28" outlineLevel="5">
      <c r="A184" s="2" t="s">
        <v>91</v>
      </c>
      <c r="B184" s="23" t="s">
        <v>64</v>
      </c>
      <c r="C184" s="23" t="s">
        <v>90</v>
      </c>
      <c r="D184" s="23" t="s">
        <v>96</v>
      </c>
      <c r="E184" s="23" t="s">
        <v>92</v>
      </c>
      <c r="F184" s="23"/>
      <c r="G184" s="24">
        <f>SUM(I184:K184)-H184</f>
        <v>2283968.21</v>
      </c>
      <c r="H184" s="24"/>
      <c r="I184" s="36">
        <v>2283968.21</v>
      </c>
      <c r="J184" s="8">
        <f>SUM(Q184)</f>
        <v>0</v>
      </c>
      <c r="K184" s="9">
        <f>SUM(S184+U184+W184+Y184+AA184)</f>
        <v>0</v>
      </c>
      <c r="L184" s="37">
        <f>SUM(N184:P184)-M184</f>
        <v>2086599.91</v>
      </c>
      <c r="M184" s="38"/>
      <c r="N184" s="37">
        <v>2086599.91</v>
      </c>
      <c r="O184" s="8">
        <f>SUM(R184)</f>
        <v>0</v>
      </c>
      <c r="P184" s="9">
        <f>SUM(T184+V184+X184+Z184+AB184)</f>
        <v>0</v>
      </c>
      <c r="Q184" s="9"/>
      <c r="R184" s="9"/>
      <c r="S184" s="9"/>
      <c r="T184" s="9"/>
      <c r="U184" s="9"/>
      <c r="V184" s="9"/>
      <c r="W184" s="9"/>
      <c r="X184" s="9"/>
      <c r="Y184" s="9"/>
      <c r="Z184" s="9"/>
      <c r="AA184" s="9"/>
      <c r="AB184" s="9"/>
    </row>
    <row r="185" spans="1:28" s="7" customFormat="1" ht="47.25" outlineLevel="2">
      <c r="A185" s="6" t="s">
        <v>97</v>
      </c>
      <c r="B185" s="49" t="s">
        <v>64</v>
      </c>
      <c r="C185" s="49" t="s">
        <v>98</v>
      </c>
      <c r="D185" s="49" t="s">
        <v>2</v>
      </c>
      <c r="E185" s="49" t="s">
        <v>2</v>
      </c>
      <c r="F185" s="49"/>
      <c r="G185" s="50">
        <f t="shared" ref="G185:I187" si="139">SUM(G186)</f>
        <v>850000</v>
      </c>
      <c r="H185" s="50">
        <f t="shared" si="139"/>
        <v>0</v>
      </c>
      <c r="I185" s="51">
        <f t="shared" si="139"/>
        <v>850000</v>
      </c>
      <c r="J185" s="51">
        <f t="shared" ref="J185:AB187" si="140">SUM(J186)</f>
        <v>0</v>
      </c>
      <c r="K185" s="51">
        <f t="shared" si="140"/>
        <v>0</v>
      </c>
      <c r="L185" s="51">
        <f t="shared" si="140"/>
        <v>850000</v>
      </c>
      <c r="M185" s="51">
        <f t="shared" si="140"/>
        <v>0</v>
      </c>
      <c r="N185" s="51">
        <f t="shared" si="140"/>
        <v>850000</v>
      </c>
      <c r="O185" s="52">
        <f t="shared" si="140"/>
        <v>0</v>
      </c>
      <c r="P185" s="52">
        <f t="shared" si="140"/>
        <v>0</v>
      </c>
      <c r="Q185" s="52">
        <f t="shared" si="140"/>
        <v>0</v>
      </c>
      <c r="R185" s="52">
        <f t="shared" si="140"/>
        <v>0</v>
      </c>
      <c r="S185" s="52">
        <f t="shared" si="140"/>
        <v>0</v>
      </c>
      <c r="T185" s="52">
        <f t="shared" si="140"/>
        <v>0</v>
      </c>
      <c r="U185" s="52">
        <f t="shared" si="140"/>
        <v>0</v>
      </c>
      <c r="V185" s="52">
        <f t="shared" si="140"/>
        <v>0</v>
      </c>
      <c r="W185" s="52">
        <f t="shared" si="140"/>
        <v>0</v>
      </c>
      <c r="X185" s="52">
        <f t="shared" si="140"/>
        <v>0</v>
      </c>
      <c r="Y185" s="52">
        <f t="shared" si="140"/>
        <v>0</v>
      </c>
      <c r="Z185" s="52">
        <f t="shared" si="140"/>
        <v>0</v>
      </c>
      <c r="AA185" s="52">
        <f t="shared" si="140"/>
        <v>0</v>
      </c>
      <c r="AB185" s="52">
        <f t="shared" si="140"/>
        <v>0</v>
      </c>
    </row>
    <row r="186" spans="1:28" ht="47.25" outlineLevel="3">
      <c r="A186" s="2" t="s">
        <v>99</v>
      </c>
      <c r="B186" s="23" t="s">
        <v>64</v>
      </c>
      <c r="C186" s="23" t="s">
        <v>98</v>
      </c>
      <c r="D186" s="23" t="s">
        <v>100</v>
      </c>
      <c r="E186" s="23" t="s">
        <v>2</v>
      </c>
      <c r="F186" s="23"/>
      <c r="G186" s="24">
        <f t="shared" si="139"/>
        <v>850000</v>
      </c>
      <c r="H186" s="24">
        <f t="shared" si="139"/>
        <v>0</v>
      </c>
      <c r="I186" s="36">
        <f t="shared" si="139"/>
        <v>850000</v>
      </c>
      <c r="J186" s="36">
        <f t="shared" si="140"/>
        <v>0</v>
      </c>
      <c r="K186" s="36">
        <f t="shared" si="140"/>
        <v>0</v>
      </c>
      <c r="L186" s="36">
        <f t="shared" si="140"/>
        <v>850000</v>
      </c>
      <c r="M186" s="36">
        <f t="shared" si="140"/>
        <v>0</v>
      </c>
      <c r="N186" s="36">
        <f t="shared" si="140"/>
        <v>850000</v>
      </c>
      <c r="O186" s="28">
        <f t="shared" si="140"/>
        <v>0</v>
      </c>
      <c r="P186" s="28">
        <f t="shared" si="140"/>
        <v>0</v>
      </c>
      <c r="Q186" s="28">
        <f t="shared" si="140"/>
        <v>0</v>
      </c>
      <c r="R186" s="28">
        <f t="shared" si="140"/>
        <v>0</v>
      </c>
      <c r="S186" s="28">
        <f t="shared" si="140"/>
        <v>0</v>
      </c>
      <c r="T186" s="28">
        <f t="shared" si="140"/>
        <v>0</v>
      </c>
      <c r="U186" s="28">
        <f t="shared" si="140"/>
        <v>0</v>
      </c>
      <c r="V186" s="28">
        <f t="shared" si="140"/>
        <v>0</v>
      </c>
      <c r="W186" s="28">
        <f t="shared" si="140"/>
        <v>0</v>
      </c>
      <c r="X186" s="28">
        <f t="shared" si="140"/>
        <v>0</v>
      </c>
      <c r="Y186" s="28">
        <f t="shared" si="140"/>
        <v>0</v>
      </c>
      <c r="Z186" s="28">
        <f t="shared" si="140"/>
        <v>0</v>
      </c>
      <c r="AA186" s="28">
        <f t="shared" si="140"/>
        <v>0</v>
      </c>
      <c r="AB186" s="28">
        <f t="shared" si="140"/>
        <v>0</v>
      </c>
    </row>
    <row r="187" spans="1:28" ht="63" outlineLevel="4">
      <c r="A187" s="2" t="s">
        <v>101</v>
      </c>
      <c r="B187" s="23" t="s">
        <v>64</v>
      </c>
      <c r="C187" s="23" t="s">
        <v>98</v>
      </c>
      <c r="D187" s="23" t="s">
        <v>102</v>
      </c>
      <c r="E187" s="23" t="s">
        <v>2</v>
      </c>
      <c r="F187" s="23"/>
      <c r="G187" s="24">
        <f t="shared" si="139"/>
        <v>850000</v>
      </c>
      <c r="H187" s="24">
        <f t="shared" si="139"/>
        <v>0</v>
      </c>
      <c r="I187" s="36">
        <f t="shared" si="139"/>
        <v>850000</v>
      </c>
      <c r="J187" s="36">
        <f t="shared" si="140"/>
        <v>0</v>
      </c>
      <c r="K187" s="36">
        <f t="shared" si="140"/>
        <v>0</v>
      </c>
      <c r="L187" s="36">
        <f t="shared" si="140"/>
        <v>850000</v>
      </c>
      <c r="M187" s="36">
        <f t="shared" si="140"/>
        <v>0</v>
      </c>
      <c r="N187" s="36">
        <f t="shared" si="140"/>
        <v>850000</v>
      </c>
      <c r="O187" s="28">
        <f t="shared" si="140"/>
        <v>0</v>
      </c>
      <c r="P187" s="28">
        <f t="shared" si="140"/>
        <v>0</v>
      </c>
      <c r="Q187" s="28">
        <f t="shared" si="140"/>
        <v>0</v>
      </c>
      <c r="R187" s="28">
        <f t="shared" si="140"/>
        <v>0</v>
      </c>
      <c r="S187" s="28">
        <f t="shared" si="140"/>
        <v>0</v>
      </c>
      <c r="T187" s="28">
        <f t="shared" si="140"/>
        <v>0</v>
      </c>
      <c r="U187" s="28">
        <f t="shared" si="140"/>
        <v>0</v>
      </c>
      <c r="V187" s="28">
        <f t="shared" si="140"/>
        <v>0</v>
      </c>
      <c r="W187" s="28">
        <f t="shared" si="140"/>
        <v>0</v>
      </c>
      <c r="X187" s="28">
        <f t="shared" si="140"/>
        <v>0</v>
      </c>
      <c r="Y187" s="28">
        <f t="shared" si="140"/>
        <v>0</v>
      </c>
      <c r="Z187" s="28">
        <f t="shared" si="140"/>
        <v>0</v>
      </c>
      <c r="AA187" s="28">
        <f t="shared" si="140"/>
        <v>0</v>
      </c>
      <c r="AB187" s="28">
        <f t="shared" si="140"/>
        <v>0</v>
      </c>
    </row>
    <row r="188" spans="1:28" ht="31.5" outlineLevel="5">
      <c r="A188" s="2" t="s">
        <v>55</v>
      </c>
      <c r="B188" s="23" t="s">
        <v>64</v>
      </c>
      <c r="C188" s="23" t="s">
        <v>98</v>
      </c>
      <c r="D188" s="23" t="s">
        <v>102</v>
      </c>
      <c r="E188" s="23" t="s">
        <v>56</v>
      </c>
      <c r="F188" s="23"/>
      <c r="G188" s="24">
        <f>SUM(I188:K188)-H188</f>
        <v>850000</v>
      </c>
      <c r="H188" s="24"/>
      <c r="I188" s="36">
        <v>850000</v>
      </c>
      <c r="J188" s="8">
        <f>SUM(Q188)</f>
        <v>0</v>
      </c>
      <c r="K188" s="9">
        <f>SUM(S188+U188+W188+Y188+AA188)</f>
        <v>0</v>
      </c>
      <c r="L188" s="37">
        <f>SUM(N188:P188)-M188</f>
        <v>850000</v>
      </c>
      <c r="M188" s="38"/>
      <c r="N188" s="37">
        <v>850000</v>
      </c>
      <c r="O188" s="8">
        <f>SUM(R188)</f>
        <v>0</v>
      </c>
      <c r="P188" s="9">
        <f>SUM(T188+V188+X188+Z188+AB188)</f>
        <v>0</v>
      </c>
      <c r="Q188" s="9"/>
      <c r="R188" s="9"/>
      <c r="S188" s="9"/>
      <c r="T188" s="9"/>
      <c r="U188" s="9"/>
      <c r="V188" s="9"/>
      <c r="W188" s="9"/>
      <c r="X188" s="9"/>
      <c r="Y188" s="9"/>
      <c r="Z188" s="9"/>
      <c r="AA188" s="9"/>
      <c r="AB188" s="9"/>
    </row>
    <row r="189" spans="1:28" s="7" customFormat="1" ht="47.25" outlineLevel="2">
      <c r="A189" s="6" t="s">
        <v>33</v>
      </c>
      <c r="B189" s="49" t="s">
        <v>64</v>
      </c>
      <c r="C189" s="49" t="s">
        <v>34</v>
      </c>
      <c r="D189" s="49" t="s">
        <v>2</v>
      </c>
      <c r="E189" s="49" t="s">
        <v>2</v>
      </c>
      <c r="F189" s="49"/>
      <c r="G189" s="50">
        <f>SUM(G190+G198+G204)</f>
        <v>3368757.7399999998</v>
      </c>
      <c r="H189" s="50">
        <f>SUM(H190+H198+H204)</f>
        <v>0</v>
      </c>
      <c r="I189" s="51">
        <f>SUM(I190+I198+I204)</f>
        <v>3368757.7399999998</v>
      </c>
      <c r="J189" s="51">
        <f t="shared" ref="J189:AB189" si="141">SUM(J190+J198+J204)</f>
        <v>0</v>
      </c>
      <c r="K189" s="51">
        <f t="shared" si="141"/>
        <v>0</v>
      </c>
      <c r="L189" s="51">
        <f t="shared" si="141"/>
        <v>3362714.5999999996</v>
      </c>
      <c r="M189" s="51">
        <f t="shared" si="141"/>
        <v>0</v>
      </c>
      <c r="N189" s="51">
        <f t="shared" si="141"/>
        <v>3362714.5999999996</v>
      </c>
      <c r="O189" s="52">
        <f t="shared" si="141"/>
        <v>0</v>
      </c>
      <c r="P189" s="52">
        <f t="shared" si="141"/>
        <v>0</v>
      </c>
      <c r="Q189" s="52">
        <f t="shared" si="141"/>
        <v>0</v>
      </c>
      <c r="R189" s="52">
        <f t="shared" si="141"/>
        <v>0</v>
      </c>
      <c r="S189" s="52">
        <f t="shared" si="141"/>
        <v>0</v>
      </c>
      <c r="T189" s="52">
        <f t="shared" si="141"/>
        <v>0</v>
      </c>
      <c r="U189" s="52">
        <f t="shared" si="141"/>
        <v>0</v>
      </c>
      <c r="V189" s="52">
        <f t="shared" si="141"/>
        <v>0</v>
      </c>
      <c r="W189" s="52">
        <f t="shared" si="141"/>
        <v>0</v>
      </c>
      <c r="X189" s="52">
        <f t="shared" si="141"/>
        <v>0</v>
      </c>
      <c r="Y189" s="52">
        <f t="shared" si="141"/>
        <v>0</v>
      </c>
      <c r="Z189" s="52">
        <f t="shared" si="141"/>
        <v>0</v>
      </c>
      <c r="AA189" s="52">
        <f t="shared" si="141"/>
        <v>0</v>
      </c>
      <c r="AB189" s="52">
        <f t="shared" si="141"/>
        <v>0</v>
      </c>
    </row>
    <row r="190" spans="1:28" ht="110.25" outlineLevel="3">
      <c r="A190" s="2" t="s">
        <v>9</v>
      </c>
      <c r="B190" s="23" t="s">
        <v>64</v>
      </c>
      <c r="C190" s="23" t="s">
        <v>34</v>
      </c>
      <c r="D190" s="23" t="s">
        <v>10</v>
      </c>
      <c r="E190" s="23" t="s">
        <v>2</v>
      </c>
      <c r="F190" s="23"/>
      <c r="G190" s="24">
        <f>SUM(G191+G194+G196)</f>
        <v>3093828.84</v>
      </c>
      <c r="H190" s="24">
        <f>SUM(H191+H194+H196)</f>
        <v>0</v>
      </c>
      <c r="I190" s="36">
        <f>SUM(I191+I194+I196)</f>
        <v>3093828.84</v>
      </c>
      <c r="J190" s="36">
        <f t="shared" ref="J190:AB190" si="142">SUM(J191+J194+J196)</f>
        <v>0</v>
      </c>
      <c r="K190" s="36">
        <f t="shared" si="142"/>
        <v>0</v>
      </c>
      <c r="L190" s="36">
        <f t="shared" si="142"/>
        <v>3093828.84</v>
      </c>
      <c r="M190" s="36">
        <f t="shared" si="142"/>
        <v>0</v>
      </c>
      <c r="N190" s="36">
        <f t="shared" si="142"/>
        <v>3093828.84</v>
      </c>
      <c r="O190" s="28">
        <f t="shared" si="142"/>
        <v>0</v>
      </c>
      <c r="P190" s="28">
        <f t="shared" si="142"/>
        <v>0</v>
      </c>
      <c r="Q190" s="28">
        <f t="shared" si="142"/>
        <v>0</v>
      </c>
      <c r="R190" s="28">
        <f t="shared" si="142"/>
        <v>0</v>
      </c>
      <c r="S190" s="28">
        <f t="shared" si="142"/>
        <v>0</v>
      </c>
      <c r="T190" s="28">
        <f t="shared" si="142"/>
        <v>0</v>
      </c>
      <c r="U190" s="28">
        <f t="shared" si="142"/>
        <v>0</v>
      </c>
      <c r="V190" s="28">
        <f t="shared" si="142"/>
        <v>0</v>
      </c>
      <c r="W190" s="28">
        <f t="shared" si="142"/>
        <v>0</v>
      </c>
      <c r="X190" s="28">
        <f t="shared" si="142"/>
        <v>0</v>
      </c>
      <c r="Y190" s="28">
        <f t="shared" si="142"/>
        <v>0</v>
      </c>
      <c r="Z190" s="28">
        <f t="shared" si="142"/>
        <v>0</v>
      </c>
      <c r="AA190" s="28">
        <f t="shared" si="142"/>
        <v>0</v>
      </c>
      <c r="AB190" s="28">
        <f t="shared" si="142"/>
        <v>0</v>
      </c>
    </row>
    <row r="191" spans="1:28" ht="47.25" outlineLevel="4">
      <c r="A191" s="2" t="s">
        <v>11</v>
      </c>
      <c r="B191" s="23" t="s">
        <v>64</v>
      </c>
      <c r="C191" s="23" t="s">
        <v>34</v>
      </c>
      <c r="D191" s="23" t="s">
        <v>12</v>
      </c>
      <c r="E191" s="23" t="s">
        <v>2</v>
      </c>
      <c r="F191" s="23"/>
      <c r="G191" s="24">
        <f>SUM(G192:G193)</f>
        <v>2383935.86</v>
      </c>
      <c r="H191" s="24">
        <f>SUM(H192:H193)</f>
        <v>0</v>
      </c>
      <c r="I191" s="36">
        <f>SUM(I192:I193)</f>
        <v>2383935.86</v>
      </c>
      <c r="J191" s="36">
        <f t="shared" ref="J191:AB191" si="143">SUM(J192:J193)</f>
        <v>0</v>
      </c>
      <c r="K191" s="36">
        <f t="shared" si="143"/>
        <v>0</v>
      </c>
      <c r="L191" s="36">
        <f t="shared" si="143"/>
        <v>2383935.86</v>
      </c>
      <c r="M191" s="36">
        <f t="shared" si="143"/>
        <v>0</v>
      </c>
      <c r="N191" s="36">
        <f t="shared" si="143"/>
        <v>2383935.86</v>
      </c>
      <c r="O191" s="28">
        <f t="shared" si="143"/>
        <v>0</v>
      </c>
      <c r="P191" s="28">
        <f t="shared" si="143"/>
        <v>0</v>
      </c>
      <c r="Q191" s="28">
        <f t="shared" si="143"/>
        <v>0</v>
      </c>
      <c r="R191" s="28">
        <f t="shared" si="143"/>
        <v>0</v>
      </c>
      <c r="S191" s="28">
        <f t="shared" si="143"/>
        <v>0</v>
      </c>
      <c r="T191" s="28">
        <f t="shared" si="143"/>
        <v>0</v>
      </c>
      <c r="U191" s="28">
        <f t="shared" si="143"/>
        <v>0</v>
      </c>
      <c r="V191" s="28">
        <f t="shared" si="143"/>
        <v>0</v>
      </c>
      <c r="W191" s="28">
        <f t="shared" si="143"/>
        <v>0</v>
      </c>
      <c r="X191" s="28">
        <f t="shared" si="143"/>
        <v>0</v>
      </c>
      <c r="Y191" s="28">
        <f t="shared" si="143"/>
        <v>0</v>
      </c>
      <c r="Z191" s="28">
        <f t="shared" si="143"/>
        <v>0</v>
      </c>
      <c r="AA191" s="28">
        <f t="shared" si="143"/>
        <v>0</v>
      </c>
      <c r="AB191" s="28">
        <f t="shared" si="143"/>
        <v>0</v>
      </c>
    </row>
    <row r="192" spans="1:28" outlineLevel="5">
      <c r="A192" s="2" t="s">
        <v>13</v>
      </c>
      <c r="B192" s="23" t="s">
        <v>64</v>
      </c>
      <c r="C192" s="23" t="s">
        <v>34</v>
      </c>
      <c r="D192" s="23" t="s">
        <v>12</v>
      </c>
      <c r="E192" s="23" t="s">
        <v>14</v>
      </c>
      <c r="F192" s="23"/>
      <c r="G192" s="24">
        <f>SUM(I192:K192)-H192</f>
        <v>2370078.98</v>
      </c>
      <c r="H192" s="24"/>
      <c r="I192" s="36">
        <v>2370078.98</v>
      </c>
      <c r="J192" s="8">
        <f>SUM(Q192)</f>
        <v>0</v>
      </c>
      <c r="K192" s="9">
        <f>SUM(S192+U192+W192+Y192+AA192)</f>
        <v>0</v>
      </c>
      <c r="L192" s="37">
        <f>SUM(N192:P192)-M192</f>
        <v>2370078.98</v>
      </c>
      <c r="M192" s="38"/>
      <c r="N192" s="37">
        <v>2370078.98</v>
      </c>
      <c r="O192" s="8">
        <f>SUM(R192)</f>
        <v>0</v>
      </c>
      <c r="P192" s="9">
        <f>SUM(T192+V192+X192+Z192+AB192)</f>
        <v>0</v>
      </c>
      <c r="Q192" s="9"/>
      <c r="R192" s="9"/>
      <c r="S192" s="9"/>
      <c r="T192" s="9"/>
      <c r="U192" s="9"/>
      <c r="V192" s="9"/>
      <c r="W192" s="9"/>
      <c r="X192" s="9"/>
      <c r="Y192" s="9"/>
      <c r="Z192" s="9"/>
      <c r="AA192" s="9"/>
      <c r="AB192" s="9"/>
    </row>
    <row r="193" spans="1:28" ht="47.25" outlineLevel="5">
      <c r="A193" s="2" t="s">
        <v>23</v>
      </c>
      <c r="B193" s="23" t="s">
        <v>64</v>
      </c>
      <c r="C193" s="23" t="s">
        <v>34</v>
      </c>
      <c r="D193" s="23" t="s">
        <v>12</v>
      </c>
      <c r="E193" s="23" t="s">
        <v>24</v>
      </c>
      <c r="F193" s="23"/>
      <c r="G193" s="24">
        <f>SUM(I193:K193)-H193</f>
        <v>13856.88</v>
      </c>
      <c r="H193" s="24"/>
      <c r="I193" s="36">
        <v>13856.88</v>
      </c>
      <c r="J193" s="8">
        <f>SUM(Q193)</f>
        <v>0</v>
      </c>
      <c r="K193" s="9">
        <f>SUM(S193+U193+W193+Y193+AA193)</f>
        <v>0</v>
      </c>
      <c r="L193" s="37">
        <f>SUM(N193:P193)-M193</f>
        <v>13856.88</v>
      </c>
      <c r="M193" s="38"/>
      <c r="N193" s="37">
        <v>13856.88</v>
      </c>
      <c r="O193" s="38"/>
      <c r="P193" s="38"/>
      <c r="Q193" s="9"/>
      <c r="R193" s="9"/>
      <c r="S193" s="9"/>
      <c r="T193" s="9"/>
      <c r="U193" s="9"/>
      <c r="V193" s="9"/>
      <c r="W193" s="9"/>
      <c r="X193" s="9"/>
      <c r="Y193" s="9"/>
      <c r="Z193" s="9"/>
      <c r="AA193" s="9"/>
      <c r="AB193" s="9"/>
    </row>
    <row r="194" spans="1:28" ht="63" outlineLevel="4">
      <c r="A194" s="2" t="s">
        <v>35</v>
      </c>
      <c r="B194" s="23" t="s">
        <v>64</v>
      </c>
      <c r="C194" s="23" t="s">
        <v>34</v>
      </c>
      <c r="D194" s="23" t="s">
        <v>36</v>
      </c>
      <c r="E194" s="23" t="s">
        <v>2</v>
      </c>
      <c r="F194" s="23"/>
      <c r="G194" s="24">
        <f>SUM(G195)</f>
        <v>1377.1</v>
      </c>
      <c r="H194" s="24">
        <f>SUM(H195)</f>
        <v>0</v>
      </c>
      <c r="I194" s="36">
        <f>SUM(I195)</f>
        <v>1377.1</v>
      </c>
      <c r="J194" s="36">
        <f t="shared" ref="J194:AB194" si="144">SUM(J195)</f>
        <v>0</v>
      </c>
      <c r="K194" s="36">
        <f t="shared" si="144"/>
        <v>0</v>
      </c>
      <c r="L194" s="36">
        <f t="shared" si="144"/>
        <v>1377.1</v>
      </c>
      <c r="M194" s="36">
        <f t="shared" si="144"/>
        <v>0</v>
      </c>
      <c r="N194" s="36">
        <f t="shared" si="144"/>
        <v>1377.1</v>
      </c>
      <c r="O194" s="28">
        <f t="shared" si="144"/>
        <v>0</v>
      </c>
      <c r="P194" s="28">
        <f t="shared" si="144"/>
        <v>0</v>
      </c>
      <c r="Q194" s="28">
        <f t="shared" si="144"/>
        <v>0</v>
      </c>
      <c r="R194" s="28">
        <f t="shared" si="144"/>
        <v>0</v>
      </c>
      <c r="S194" s="28">
        <f t="shared" si="144"/>
        <v>0</v>
      </c>
      <c r="T194" s="28">
        <f t="shared" si="144"/>
        <v>0</v>
      </c>
      <c r="U194" s="28">
        <f t="shared" si="144"/>
        <v>0</v>
      </c>
      <c r="V194" s="28">
        <f t="shared" si="144"/>
        <v>0</v>
      </c>
      <c r="W194" s="28">
        <f t="shared" si="144"/>
        <v>0</v>
      </c>
      <c r="X194" s="28">
        <f t="shared" si="144"/>
        <v>0</v>
      </c>
      <c r="Y194" s="28">
        <f t="shared" si="144"/>
        <v>0</v>
      </c>
      <c r="Z194" s="28">
        <f t="shared" si="144"/>
        <v>0</v>
      </c>
      <c r="AA194" s="28">
        <f t="shared" si="144"/>
        <v>0</v>
      </c>
      <c r="AB194" s="28">
        <f t="shared" si="144"/>
        <v>0</v>
      </c>
    </row>
    <row r="195" spans="1:28" outlineLevel="5">
      <c r="A195" s="2" t="s">
        <v>37</v>
      </c>
      <c r="B195" s="23" t="s">
        <v>64</v>
      </c>
      <c r="C195" s="23" t="s">
        <v>34</v>
      </c>
      <c r="D195" s="23" t="s">
        <v>36</v>
      </c>
      <c r="E195" s="23" t="s">
        <v>38</v>
      </c>
      <c r="F195" s="23"/>
      <c r="G195" s="24">
        <f>SUM(I195:K195)-H195</f>
        <v>1377.1</v>
      </c>
      <c r="H195" s="24"/>
      <c r="I195" s="36">
        <v>1377.1</v>
      </c>
      <c r="J195" s="8">
        <f>SUM(Q195)</f>
        <v>0</v>
      </c>
      <c r="K195" s="9">
        <f>SUM(S195+U195+W195+Y195+AA195)</f>
        <v>0</v>
      </c>
      <c r="L195" s="37">
        <f>SUM(N195:P195)-M195</f>
        <v>1377.1</v>
      </c>
      <c r="M195" s="38"/>
      <c r="N195" s="37">
        <v>1377.1</v>
      </c>
      <c r="O195" s="8">
        <f>SUM(R195)</f>
        <v>0</v>
      </c>
      <c r="P195" s="9">
        <f>SUM(T195+V195+X195+Z195+AB195)</f>
        <v>0</v>
      </c>
      <c r="Q195" s="9"/>
      <c r="R195" s="9"/>
      <c r="S195" s="9"/>
      <c r="T195" s="9"/>
      <c r="U195" s="9"/>
      <c r="V195" s="9"/>
      <c r="W195" s="9"/>
      <c r="X195" s="9"/>
      <c r="Y195" s="9"/>
      <c r="Z195" s="9"/>
      <c r="AA195" s="9"/>
      <c r="AB195" s="9"/>
    </row>
    <row r="196" spans="1:28" ht="94.5" outlineLevel="4">
      <c r="A196" s="2" t="s">
        <v>15</v>
      </c>
      <c r="B196" s="23" t="s">
        <v>64</v>
      </c>
      <c r="C196" s="23" t="s">
        <v>34</v>
      </c>
      <c r="D196" s="23" t="s">
        <v>16</v>
      </c>
      <c r="E196" s="23" t="s">
        <v>2</v>
      </c>
      <c r="F196" s="23"/>
      <c r="G196" s="24">
        <f>SUM(G197)</f>
        <v>708515.88</v>
      </c>
      <c r="H196" s="24">
        <f t="shared" ref="H196:AB196" si="145">SUM(H197)</f>
        <v>0</v>
      </c>
      <c r="I196" s="24">
        <f t="shared" si="145"/>
        <v>708515.88</v>
      </c>
      <c r="J196" s="24">
        <f t="shared" si="145"/>
        <v>0</v>
      </c>
      <c r="K196" s="24">
        <f t="shared" si="145"/>
        <v>0</v>
      </c>
      <c r="L196" s="24">
        <f t="shared" si="145"/>
        <v>708515.88</v>
      </c>
      <c r="M196" s="24">
        <f t="shared" si="145"/>
        <v>0</v>
      </c>
      <c r="N196" s="36">
        <f t="shared" si="145"/>
        <v>708515.88</v>
      </c>
      <c r="O196" s="28">
        <f t="shared" si="145"/>
        <v>0</v>
      </c>
      <c r="P196" s="28">
        <f t="shared" si="145"/>
        <v>0</v>
      </c>
      <c r="Q196" s="28">
        <f t="shared" si="145"/>
        <v>0</v>
      </c>
      <c r="R196" s="28">
        <f t="shared" si="145"/>
        <v>0</v>
      </c>
      <c r="S196" s="28">
        <f t="shared" si="145"/>
        <v>0</v>
      </c>
      <c r="T196" s="28">
        <f t="shared" si="145"/>
        <v>0</v>
      </c>
      <c r="U196" s="28">
        <f t="shared" si="145"/>
        <v>0</v>
      </c>
      <c r="V196" s="28">
        <f t="shared" si="145"/>
        <v>0</v>
      </c>
      <c r="W196" s="28">
        <f t="shared" si="145"/>
        <v>0</v>
      </c>
      <c r="X196" s="28">
        <f t="shared" si="145"/>
        <v>0</v>
      </c>
      <c r="Y196" s="28">
        <f t="shared" si="145"/>
        <v>0</v>
      </c>
      <c r="Z196" s="28">
        <f t="shared" si="145"/>
        <v>0</v>
      </c>
      <c r="AA196" s="28">
        <f t="shared" si="145"/>
        <v>0</v>
      </c>
      <c r="AB196" s="28">
        <f t="shared" si="145"/>
        <v>0</v>
      </c>
    </row>
    <row r="197" spans="1:28" ht="31.5" outlineLevel="5">
      <c r="A197" s="2" t="s">
        <v>17</v>
      </c>
      <c r="B197" s="23" t="s">
        <v>64</v>
      </c>
      <c r="C197" s="23" t="s">
        <v>34</v>
      </c>
      <c r="D197" s="23" t="s">
        <v>16</v>
      </c>
      <c r="E197" s="23" t="s">
        <v>18</v>
      </c>
      <c r="F197" s="23"/>
      <c r="G197" s="24">
        <f>SUM(I197:K197)-H197</f>
        <v>708515.88</v>
      </c>
      <c r="H197" s="24"/>
      <c r="I197" s="36">
        <v>708515.88</v>
      </c>
      <c r="J197" s="8">
        <f>SUM(Q197)</f>
        <v>0</v>
      </c>
      <c r="K197" s="9">
        <f>SUM(R197)</f>
        <v>0</v>
      </c>
      <c r="L197" s="37">
        <f>SUM(N197:P197)-M197</f>
        <v>708515.88</v>
      </c>
      <c r="M197" s="38"/>
      <c r="N197" s="37">
        <v>708515.88</v>
      </c>
      <c r="O197" s="8">
        <f>SUM(R197)</f>
        <v>0</v>
      </c>
      <c r="P197" s="9">
        <f>SUM(T197+V197+X197+Z197+AB197)</f>
        <v>0</v>
      </c>
      <c r="Q197" s="9"/>
      <c r="R197" s="9"/>
      <c r="S197" s="9"/>
      <c r="T197" s="9"/>
      <c r="U197" s="9"/>
      <c r="V197" s="9"/>
      <c r="W197" s="9"/>
      <c r="X197" s="9"/>
      <c r="Y197" s="9"/>
      <c r="Z197" s="9"/>
      <c r="AA197" s="9"/>
      <c r="AB197" s="9"/>
    </row>
    <row r="198" spans="1:28" ht="47.25" outlineLevel="3">
      <c r="A198" s="2" t="s">
        <v>25</v>
      </c>
      <c r="B198" s="23" t="s">
        <v>64</v>
      </c>
      <c r="C198" s="23" t="s">
        <v>34</v>
      </c>
      <c r="D198" s="23" t="s">
        <v>26</v>
      </c>
      <c r="E198" s="23" t="s">
        <v>2</v>
      </c>
      <c r="F198" s="23"/>
      <c r="G198" s="24">
        <f>SUM(G199)</f>
        <v>274428.90000000002</v>
      </c>
      <c r="H198" s="24">
        <f>SUM(H199)</f>
        <v>0</v>
      </c>
      <c r="I198" s="36">
        <f>SUM(I199)</f>
        <v>274428.90000000002</v>
      </c>
      <c r="J198" s="36">
        <f t="shared" ref="J198:AB198" si="146">SUM(J199)</f>
        <v>0</v>
      </c>
      <c r="K198" s="36">
        <f t="shared" si="146"/>
        <v>0</v>
      </c>
      <c r="L198" s="36">
        <f t="shared" si="146"/>
        <v>268385.76</v>
      </c>
      <c r="M198" s="36">
        <f t="shared" si="146"/>
        <v>0</v>
      </c>
      <c r="N198" s="36">
        <f t="shared" si="146"/>
        <v>268385.76</v>
      </c>
      <c r="O198" s="28">
        <f t="shared" si="146"/>
        <v>0</v>
      </c>
      <c r="P198" s="28">
        <f t="shared" si="146"/>
        <v>0</v>
      </c>
      <c r="Q198" s="28">
        <f t="shared" si="146"/>
        <v>0</v>
      </c>
      <c r="R198" s="28">
        <f t="shared" si="146"/>
        <v>0</v>
      </c>
      <c r="S198" s="28">
        <f t="shared" si="146"/>
        <v>0</v>
      </c>
      <c r="T198" s="28">
        <f t="shared" si="146"/>
        <v>0</v>
      </c>
      <c r="U198" s="28">
        <f t="shared" si="146"/>
        <v>0</v>
      </c>
      <c r="V198" s="28">
        <f t="shared" si="146"/>
        <v>0</v>
      </c>
      <c r="W198" s="28">
        <f t="shared" si="146"/>
        <v>0</v>
      </c>
      <c r="X198" s="28">
        <f t="shared" si="146"/>
        <v>0</v>
      </c>
      <c r="Y198" s="28">
        <f t="shared" si="146"/>
        <v>0</v>
      </c>
      <c r="Z198" s="28">
        <f t="shared" si="146"/>
        <v>0</v>
      </c>
      <c r="AA198" s="28">
        <f t="shared" si="146"/>
        <v>0</v>
      </c>
      <c r="AB198" s="28">
        <f t="shared" si="146"/>
        <v>0</v>
      </c>
    </row>
    <row r="199" spans="1:28" ht="31.5" outlineLevel="4">
      <c r="A199" s="2" t="s">
        <v>27</v>
      </c>
      <c r="B199" s="23" t="s">
        <v>64</v>
      </c>
      <c r="C199" s="23" t="s">
        <v>34</v>
      </c>
      <c r="D199" s="23" t="s">
        <v>28</v>
      </c>
      <c r="E199" s="23" t="s">
        <v>2</v>
      </c>
      <c r="F199" s="23"/>
      <c r="G199" s="24">
        <f>SUM(G200:G203)</f>
        <v>274428.90000000002</v>
      </c>
      <c r="H199" s="24">
        <f>SUM(H200:H203)</f>
        <v>0</v>
      </c>
      <c r="I199" s="36">
        <f>SUM(I200:I203)</f>
        <v>274428.90000000002</v>
      </c>
      <c r="J199" s="36">
        <f t="shared" ref="J199:AB199" si="147">SUM(J200:J203)</f>
        <v>0</v>
      </c>
      <c r="K199" s="36">
        <f t="shared" si="147"/>
        <v>0</v>
      </c>
      <c r="L199" s="36">
        <f t="shared" si="147"/>
        <v>268385.76</v>
      </c>
      <c r="M199" s="36">
        <f t="shared" si="147"/>
        <v>0</v>
      </c>
      <c r="N199" s="36">
        <f t="shared" si="147"/>
        <v>268385.76</v>
      </c>
      <c r="O199" s="28">
        <f t="shared" si="147"/>
        <v>0</v>
      </c>
      <c r="P199" s="28">
        <f t="shared" si="147"/>
        <v>0</v>
      </c>
      <c r="Q199" s="28">
        <f t="shared" si="147"/>
        <v>0</v>
      </c>
      <c r="R199" s="28">
        <f t="shared" si="147"/>
        <v>0</v>
      </c>
      <c r="S199" s="28">
        <f t="shared" si="147"/>
        <v>0</v>
      </c>
      <c r="T199" s="28">
        <f t="shared" si="147"/>
        <v>0</v>
      </c>
      <c r="U199" s="28">
        <f t="shared" si="147"/>
        <v>0</v>
      </c>
      <c r="V199" s="28">
        <f t="shared" si="147"/>
        <v>0</v>
      </c>
      <c r="W199" s="28">
        <f t="shared" si="147"/>
        <v>0</v>
      </c>
      <c r="X199" s="28">
        <f t="shared" si="147"/>
        <v>0</v>
      </c>
      <c r="Y199" s="28">
        <f t="shared" si="147"/>
        <v>0</v>
      </c>
      <c r="Z199" s="28">
        <f t="shared" si="147"/>
        <v>0</v>
      </c>
      <c r="AA199" s="28">
        <f t="shared" si="147"/>
        <v>0</v>
      </c>
      <c r="AB199" s="28">
        <f t="shared" si="147"/>
        <v>0</v>
      </c>
    </row>
    <row r="200" spans="1:28" outlineLevel="5">
      <c r="A200" s="2" t="s">
        <v>29</v>
      </c>
      <c r="B200" s="23" t="s">
        <v>64</v>
      </c>
      <c r="C200" s="23" t="s">
        <v>34</v>
      </c>
      <c r="D200" s="23" t="s">
        <v>28</v>
      </c>
      <c r="E200" s="23" t="s">
        <v>30</v>
      </c>
      <c r="F200" s="23"/>
      <c r="G200" s="24">
        <f>SUM(I200:K200)-H200</f>
        <v>28302.74</v>
      </c>
      <c r="H200" s="24"/>
      <c r="I200" s="36">
        <v>28302.74</v>
      </c>
      <c r="J200" s="8">
        <f>SUM(Q200)</f>
        <v>0</v>
      </c>
      <c r="K200" s="9">
        <f>SUM(S200+U200+W200+Y200+AA200)</f>
        <v>0</v>
      </c>
      <c r="L200" s="37">
        <f>SUM(N200:P200)-M200</f>
        <v>22259.599999999999</v>
      </c>
      <c r="M200" s="38"/>
      <c r="N200" s="37">
        <v>22259.599999999999</v>
      </c>
      <c r="O200" s="8">
        <f>SUM(R200)</f>
        <v>0</v>
      </c>
      <c r="P200" s="9">
        <f>SUM(T200+V200+X200+Z200+AB200)</f>
        <v>0</v>
      </c>
      <c r="Q200" s="9"/>
      <c r="R200" s="9"/>
      <c r="S200" s="9"/>
      <c r="T200" s="9"/>
      <c r="U200" s="9"/>
      <c r="V200" s="9"/>
      <c r="W200" s="9"/>
      <c r="X200" s="9"/>
      <c r="Y200" s="9"/>
      <c r="Z200" s="9"/>
      <c r="AA200" s="9"/>
      <c r="AB200" s="9"/>
    </row>
    <row r="201" spans="1:28" outlineLevel="5">
      <c r="A201" s="2" t="s">
        <v>37</v>
      </c>
      <c r="B201" s="23" t="s">
        <v>64</v>
      </c>
      <c r="C201" s="23" t="s">
        <v>34</v>
      </c>
      <c r="D201" s="23" t="s">
        <v>28</v>
      </c>
      <c r="E201" s="23" t="s">
        <v>38</v>
      </c>
      <c r="F201" s="23"/>
      <c r="G201" s="24">
        <f>SUM(I201:K201)-H201</f>
        <v>144168.5</v>
      </c>
      <c r="H201" s="24"/>
      <c r="I201" s="36">
        <v>144168.5</v>
      </c>
      <c r="J201" s="8">
        <f>SUM(Q201)</f>
        <v>0</v>
      </c>
      <c r="K201" s="9">
        <f>SUM(S201+U201+W201+Y201+AA201)</f>
        <v>0</v>
      </c>
      <c r="L201" s="37">
        <f>SUM(N201:P201)-M201</f>
        <v>144168.5</v>
      </c>
      <c r="M201" s="38"/>
      <c r="N201" s="37">
        <v>144168.5</v>
      </c>
      <c r="O201" s="8">
        <f>SUM(R201)</f>
        <v>0</v>
      </c>
      <c r="P201" s="9">
        <f>SUM(T201+V201+X201+Z201+AB201)</f>
        <v>0</v>
      </c>
      <c r="Q201" s="9"/>
      <c r="R201" s="9"/>
      <c r="S201" s="9"/>
      <c r="T201" s="9"/>
      <c r="U201" s="9"/>
      <c r="V201" s="9"/>
      <c r="W201" s="9"/>
      <c r="X201" s="9"/>
      <c r="Y201" s="9"/>
      <c r="Z201" s="9"/>
      <c r="AA201" s="9"/>
      <c r="AB201" s="9"/>
    </row>
    <row r="202" spans="1:28" ht="31.5" outlineLevel="5">
      <c r="A202" s="2" t="s">
        <v>55</v>
      </c>
      <c r="B202" s="23" t="s">
        <v>64</v>
      </c>
      <c r="C202" s="23" t="s">
        <v>34</v>
      </c>
      <c r="D202" s="23" t="s">
        <v>28</v>
      </c>
      <c r="E202" s="23" t="s">
        <v>56</v>
      </c>
      <c r="F202" s="23"/>
      <c r="G202" s="24">
        <f>SUM(I202:K202)-H202</f>
        <v>29126.34</v>
      </c>
      <c r="H202" s="24"/>
      <c r="I202" s="36">
        <v>29126.34</v>
      </c>
      <c r="J202" s="8">
        <f>SUM(Q202)</f>
        <v>0</v>
      </c>
      <c r="K202" s="9">
        <f>SUM(S202+U202+W202+Y202+AA202)</f>
        <v>0</v>
      </c>
      <c r="L202" s="37">
        <f>SUM(N202:P202)-M202</f>
        <v>29126.34</v>
      </c>
      <c r="M202" s="38"/>
      <c r="N202" s="37">
        <v>29126.34</v>
      </c>
      <c r="O202" s="8">
        <f>SUM(R202)</f>
        <v>0</v>
      </c>
      <c r="P202" s="9">
        <f>SUM(T202+V202+X202+Z202+AB202)</f>
        <v>0</v>
      </c>
      <c r="Q202" s="9"/>
      <c r="R202" s="9"/>
      <c r="S202" s="9"/>
      <c r="T202" s="9"/>
      <c r="U202" s="9"/>
      <c r="V202" s="9"/>
      <c r="W202" s="9"/>
      <c r="X202" s="9"/>
      <c r="Y202" s="9"/>
      <c r="Z202" s="9"/>
      <c r="AA202" s="9"/>
      <c r="AB202" s="9"/>
    </row>
    <row r="203" spans="1:28" ht="47.25" outlineLevel="5">
      <c r="A203" s="2" t="s">
        <v>31</v>
      </c>
      <c r="B203" s="23" t="s">
        <v>64</v>
      </c>
      <c r="C203" s="23" t="s">
        <v>34</v>
      </c>
      <c r="D203" s="23" t="s">
        <v>28</v>
      </c>
      <c r="E203" s="23" t="s">
        <v>32</v>
      </c>
      <c r="F203" s="23"/>
      <c r="G203" s="24">
        <f>SUM(I203:K203)-H203</f>
        <v>72831.320000000007</v>
      </c>
      <c r="H203" s="24"/>
      <c r="I203" s="36">
        <v>72831.320000000007</v>
      </c>
      <c r="J203" s="8">
        <f>SUM(Q203)</f>
        <v>0</v>
      </c>
      <c r="K203" s="9">
        <f>SUM(S203+U203+W203+Y203+AA203)</f>
        <v>0</v>
      </c>
      <c r="L203" s="37">
        <f>SUM(N203:P203)-M203</f>
        <v>72831.320000000007</v>
      </c>
      <c r="M203" s="38"/>
      <c r="N203" s="37">
        <v>72831.320000000007</v>
      </c>
      <c r="O203" s="8">
        <f>SUM(R203)</f>
        <v>0</v>
      </c>
      <c r="P203" s="9">
        <f>SUM(T203+V203+X203+Z203+AB203)</f>
        <v>0</v>
      </c>
      <c r="Q203" s="9"/>
      <c r="R203" s="9"/>
      <c r="S203" s="9"/>
      <c r="T203" s="9"/>
      <c r="U203" s="9"/>
      <c r="V203" s="9"/>
      <c r="W203" s="9"/>
      <c r="X203" s="9"/>
      <c r="Y203" s="9"/>
      <c r="Z203" s="9"/>
      <c r="AA203" s="9"/>
      <c r="AB203" s="9"/>
    </row>
    <row r="204" spans="1:28" outlineLevel="3">
      <c r="A204" s="2" t="s">
        <v>41</v>
      </c>
      <c r="B204" s="23" t="s">
        <v>64</v>
      </c>
      <c r="C204" s="23" t="s">
        <v>34</v>
      </c>
      <c r="D204" s="23" t="s">
        <v>42</v>
      </c>
      <c r="E204" s="23" t="s">
        <v>2</v>
      </c>
      <c r="F204" s="23"/>
      <c r="G204" s="24">
        <f t="shared" ref="G204:I205" si="148">SUM(G205)</f>
        <v>500</v>
      </c>
      <c r="H204" s="24">
        <f t="shared" si="148"/>
        <v>0</v>
      </c>
      <c r="I204" s="36">
        <f t="shared" si="148"/>
        <v>500</v>
      </c>
      <c r="J204" s="36">
        <f t="shared" ref="J204:AB205" si="149">SUM(J205)</f>
        <v>0</v>
      </c>
      <c r="K204" s="36">
        <f t="shared" si="149"/>
        <v>0</v>
      </c>
      <c r="L204" s="36">
        <f t="shared" si="149"/>
        <v>500</v>
      </c>
      <c r="M204" s="36">
        <f t="shared" si="149"/>
        <v>0</v>
      </c>
      <c r="N204" s="36">
        <f t="shared" si="149"/>
        <v>500</v>
      </c>
      <c r="O204" s="28">
        <f t="shared" si="149"/>
        <v>0</v>
      </c>
      <c r="P204" s="28">
        <f t="shared" si="149"/>
        <v>0</v>
      </c>
      <c r="Q204" s="28">
        <f t="shared" si="149"/>
        <v>0</v>
      </c>
      <c r="R204" s="28">
        <f t="shared" si="149"/>
        <v>0</v>
      </c>
      <c r="S204" s="28">
        <f t="shared" si="149"/>
        <v>0</v>
      </c>
      <c r="T204" s="28">
        <f t="shared" si="149"/>
        <v>0</v>
      </c>
      <c r="U204" s="28">
        <f t="shared" si="149"/>
        <v>0</v>
      </c>
      <c r="V204" s="28">
        <f t="shared" si="149"/>
        <v>0</v>
      </c>
      <c r="W204" s="28">
        <f t="shared" si="149"/>
        <v>0</v>
      </c>
      <c r="X204" s="28">
        <f t="shared" si="149"/>
        <v>0</v>
      </c>
      <c r="Y204" s="28">
        <f t="shared" si="149"/>
        <v>0</v>
      </c>
      <c r="Z204" s="28">
        <f t="shared" si="149"/>
        <v>0</v>
      </c>
      <c r="AA204" s="28">
        <f t="shared" si="149"/>
        <v>0</v>
      </c>
      <c r="AB204" s="28">
        <f t="shared" si="149"/>
        <v>0</v>
      </c>
    </row>
    <row r="205" spans="1:28" outlineLevel="4">
      <c r="A205" s="2" t="s">
        <v>49</v>
      </c>
      <c r="B205" s="23" t="s">
        <v>64</v>
      </c>
      <c r="C205" s="23" t="s">
        <v>34</v>
      </c>
      <c r="D205" s="23" t="s">
        <v>50</v>
      </c>
      <c r="E205" s="23" t="s">
        <v>2</v>
      </c>
      <c r="F205" s="23"/>
      <c r="G205" s="24">
        <f t="shared" si="148"/>
        <v>500</v>
      </c>
      <c r="H205" s="24">
        <f t="shared" si="148"/>
        <v>0</v>
      </c>
      <c r="I205" s="36">
        <f t="shared" si="148"/>
        <v>500</v>
      </c>
      <c r="J205" s="36">
        <f t="shared" si="149"/>
        <v>0</v>
      </c>
      <c r="K205" s="36">
        <f t="shared" si="149"/>
        <v>0</v>
      </c>
      <c r="L205" s="36">
        <f t="shared" si="149"/>
        <v>500</v>
      </c>
      <c r="M205" s="36">
        <f t="shared" si="149"/>
        <v>0</v>
      </c>
      <c r="N205" s="36">
        <f t="shared" si="149"/>
        <v>500</v>
      </c>
      <c r="O205" s="28">
        <f t="shared" si="149"/>
        <v>0</v>
      </c>
      <c r="P205" s="28">
        <f t="shared" si="149"/>
        <v>0</v>
      </c>
      <c r="Q205" s="28">
        <f t="shared" si="149"/>
        <v>0</v>
      </c>
      <c r="R205" s="28">
        <f t="shared" si="149"/>
        <v>0</v>
      </c>
      <c r="S205" s="28">
        <f t="shared" si="149"/>
        <v>0</v>
      </c>
      <c r="T205" s="28">
        <f t="shared" si="149"/>
        <v>0</v>
      </c>
      <c r="U205" s="28">
        <f t="shared" si="149"/>
        <v>0</v>
      </c>
      <c r="V205" s="28">
        <f t="shared" si="149"/>
        <v>0</v>
      </c>
      <c r="W205" s="28">
        <f t="shared" si="149"/>
        <v>0</v>
      </c>
      <c r="X205" s="28">
        <f t="shared" si="149"/>
        <v>0</v>
      </c>
      <c r="Y205" s="28">
        <f t="shared" si="149"/>
        <v>0</v>
      </c>
      <c r="Z205" s="28">
        <f t="shared" si="149"/>
        <v>0</v>
      </c>
      <c r="AA205" s="28">
        <f t="shared" si="149"/>
        <v>0</v>
      </c>
      <c r="AB205" s="28">
        <f t="shared" si="149"/>
        <v>0</v>
      </c>
    </row>
    <row r="206" spans="1:28" ht="31.5" outlineLevel="5">
      <c r="A206" s="2" t="s">
        <v>51</v>
      </c>
      <c r="B206" s="23" t="s">
        <v>64</v>
      </c>
      <c r="C206" s="23" t="s">
        <v>34</v>
      </c>
      <c r="D206" s="23" t="s">
        <v>50</v>
      </c>
      <c r="E206" s="23" t="s">
        <v>52</v>
      </c>
      <c r="F206" s="23"/>
      <c r="G206" s="24">
        <f>SUM(I206:K206)-H206</f>
        <v>500</v>
      </c>
      <c r="H206" s="54"/>
      <c r="I206" s="25">
        <v>500</v>
      </c>
      <c r="J206" s="10">
        <f>SUM(Q206)</f>
        <v>0</v>
      </c>
      <c r="K206" s="11">
        <f>SUM(S206+U206+W206+Y206+AA206)</f>
        <v>0</v>
      </c>
      <c r="L206" s="55">
        <f>SUM(N206:P206)-M206</f>
        <v>500</v>
      </c>
      <c r="M206" s="56"/>
      <c r="N206" s="55">
        <v>500</v>
      </c>
      <c r="O206" s="10">
        <f>SUM(R206)</f>
        <v>0</v>
      </c>
      <c r="P206" s="11">
        <f>SUM(T206+V206+X206+Z206+AB206)</f>
        <v>0</v>
      </c>
      <c r="Q206" s="11"/>
      <c r="R206" s="11"/>
      <c r="S206" s="11"/>
      <c r="T206" s="11"/>
      <c r="U206" s="11"/>
      <c r="V206" s="11"/>
      <c r="W206" s="11"/>
      <c r="X206" s="11"/>
      <c r="Y206" s="11"/>
      <c r="Z206" s="11"/>
      <c r="AA206" s="11"/>
      <c r="AB206" s="11"/>
    </row>
    <row r="207" spans="1:28" s="7" customFormat="1" ht="47.25" outlineLevel="5">
      <c r="A207" s="6" t="s">
        <v>584</v>
      </c>
      <c r="B207" s="49" t="s">
        <v>64</v>
      </c>
      <c r="C207" s="49">
        <v>4190002015</v>
      </c>
      <c r="D207" s="49" t="s">
        <v>2</v>
      </c>
      <c r="E207" s="49" t="s">
        <v>2</v>
      </c>
      <c r="F207" s="49"/>
      <c r="G207" s="51">
        <f>SUM(G208)</f>
        <v>907663.78</v>
      </c>
      <c r="H207" s="51">
        <f t="shared" ref="H207:AB207" si="150">SUM(H208)</f>
        <v>0</v>
      </c>
      <c r="I207" s="51">
        <f t="shared" si="150"/>
        <v>0</v>
      </c>
      <c r="J207" s="51">
        <f t="shared" si="150"/>
        <v>0</v>
      </c>
      <c r="K207" s="51">
        <f t="shared" si="150"/>
        <v>907663.78</v>
      </c>
      <c r="L207" s="51">
        <f t="shared" si="150"/>
        <v>729619.79</v>
      </c>
      <c r="M207" s="51">
        <f t="shared" si="150"/>
        <v>0</v>
      </c>
      <c r="N207" s="51">
        <f t="shared" si="150"/>
        <v>0</v>
      </c>
      <c r="O207" s="51">
        <f t="shared" si="150"/>
        <v>0</v>
      </c>
      <c r="P207" s="51">
        <f t="shared" si="150"/>
        <v>729619.79</v>
      </c>
      <c r="Q207" s="51">
        <f t="shared" si="150"/>
        <v>0</v>
      </c>
      <c r="R207" s="51">
        <f t="shared" si="150"/>
        <v>0</v>
      </c>
      <c r="S207" s="51">
        <f t="shared" si="150"/>
        <v>17720</v>
      </c>
      <c r="T207" s="51">
        <f t="shared" si="150"/>
        <v>8610.1</v>
      </c>
      <c r="U207" s="51">
        <f t="shared" si="150"/>
        <v>277405.2</v>
      </c>
      <c r="V207" s="51">
        <f t="shared" si="150"/>
        <v>206647.16</v>
      </c>
      <c r="W207" s="51">
        <f t="shared" si="150"/>
        <v>243532.59</v>
      </c>
      <c r="X207" s="51">
        <f t="shared" si="150"/>
        <v>175961.36</v>
      </c>
      <c r="Y207" s="51">
        <f t="shared" si="150"/>
        <v>163892.41</v>
      </c>
      <c r="Z207" s="51">
        <f t="shared" si="150"/>
        <v>159174.53999999998</v>
      </c>
      <c r="AA207" s="51">
        <f t="shared" si="150"/>
        <v>205113.58</v>
      </c>
      <c r="AB207" s="52">
        <f t="shared" si="150"/>
        <v>179226.63</v>
      </c>
    </row>
    <row r="208" spans="1:28" ht="47.25" outlineLevel="5">
      <c r="A208" s="2" t="s">
        <v>25</v>
      </c>
      <c r="B208" s="23" t="s">
        <v>64</v>
      </c>
      <c r="C208" s="23">
        <v>4190002015</v>
      </c>
      <c r="D208" s="23" t="s">
        <v>26</v>
      </c>
      <c r="E208" s="23" t="s">
        <v>2</v>
      </c>
      <c r="F208" s="23"/>
      <c r="G208" s="25">
        <f>SUM(G209+G215)</f>
        <v>907663.78</v>
      </c>
      <c r="H208" s="25">
        <f t="shared" ref="H208:AB208" si="151">SUM(H209+H215)</f>
        <v>0</v>
      </c>
      <c r="I208" s="25">
        <f t="shared" si="151"/>
        <v>0</v>
      </c>
      <c r="J208" s="25">
        <f t="shared" si="151"/>
        <v>0</v>
      </c>
      <c r="K208" s="25">
        <f t="shared" si="151"/>
        <v>907663.78</v>
      </c>
      <c r="L208" s="25">
        <f t="shared" si="151"/>
        <v>729619.79</v>
      </c>
      <c r="M208" s="25">
        <f t="shared" si="151"/>
        <v>0</v>
      </c>
      <c r="N208" s="25">
        <f t="shared" si="151"/>
        <v>0</v>
      </c>
      <c r="O208" s="25">
        <f t="shared" si="151"/>
        <v>0</v>
      </c>
      <c r="P208" s="25">
        <f t="shared" si="151"/>
        <v>729619.79</v>
      </c>
      <c r="Q208" s="25">
        <f t="shared" si="151"/>
        <v>0</v>
      </c>
      <c r="R208" s="25">
        <f t="shared" si="151"/>
        <v>0</v>
      </c>
      <c r="S208" s="36">
        <f t="shared" si="151"/>
        <v>17720</v>
      </c>
      <c r="T208" s="36">
        <f t="shared" si="151"/>
        <v>8610.1</v>
      </c>
      <c r="U208" s="36">
        <f t="shared" si="151"/>
        <v>277405.2</v>
      </c>
      <c r="V208" s="36">
        <f t="shared" si="151"/>
        <v>206647.16</v>
      </c>
      <c r="W208" s="36">
        <f t="shared" si="151"/>
        <v>243532.59</v>
      </c>
      <c r="X208" s="36">
        <f t="shared" si="151"/>
        <v>175961.36</v>
      </c>
      <c r="Y208" s="36">
        <f t="shared" si="151"/>
        <v>163892.41</v>
      </c>
      <c r="Z208" s="36">
        <f t="shared" si="151"/>
        <v>159174.53999999998</v>
      </c>
      <c r="AA208" s="36">
        <f t="shared" si="151"/>
        <v>205113.58</v>
      </c>
      <c r="AB208" s="28">
        <f t="shared" si="151"/>
        <v>179226.63</v>
      </c>
    </row>
    <row r="209" spans="1:28" ht="31.5" outlineLevel="5">
      <c r="A209" s="2" t="s">
        <v>27</v>
      </c>
      <c r="B209" s="23" t="s">
        <v>64</v>
      </c>
      <c r="C209" s="23">
        <v>4190002015</v>
      </c>
      <c r="D209" s="23" t="s">
        <v>28</v>
      </c>
      <c r="E209" s="23" t="s">
        <v>2</v>
      </c>
      <c r="F209" s="98"/>
      <c r="G209" s="28">
        <f>SUM(G210:G214)</f>
        <v>552558.57999999996</v>
      </c>
      <c r="H209" s="28">
        <f t="shared" ref="H209:AB209" si="152">SUM(H210:H214)</f>
        <v>0</v>
      </c>
      <c r="I209" s="28">
        <f t="shared" si="152"/>
        <v>0</v>
      </c>
      <c r="J209" s="28">
        <f t="shared" si="152"/>
        <v>0</v>
      </c>
      <c r="K209" s="28">
        <f t="shared" si="152"/>
        <v>552558.57999999996</v>
      </c>
      <c r="L209" s="28">
        <f t="shared" si="152"/>
        <v>444242.5</v>
      </c>
      <c r="M209" s="28">
        <f t="shared" si="152"/>
        <v>0</v>
      </c>
      <c r="N209" s="28">
        <f t="shared" si="152"/>
        <v>0</v>
      </c>
      <c r="O209" s="28">
        <f t="shared" si="152"/>
        <v>0</v>
      </c>
      <c r="P209" s="28">
        <f t="shared" si="152"/>
        <v>444242.5</v>
      </c>
      <c r="Q209" s="28">
        <f t="shared" si="152"/>
        <v>0</v>
      </c>
      <c r="R209" s="28">
        <f t="shared" si="152"/>
        <v>0</v>
      </c>
      <c r="S209" s="28">
        <f t="shared" si="152"/>
        <v>10020</v>
      </c>
      <c r="T209" s="28">
        <f t="shared" si="152"/>
        <v>3053.64</v>
      </c>
      <c r="U209" s="28">
        <f t="shared" si="152"/>
        <v>20000</v>
      </c>
      <c r="V209" s="28">
        <f t="shared" si="152"/>
        <v>5796.9</v>
      </c>
      <c r="W209" s="28">
        <f t="shared" si="152"/>
        <v>193532.59</v>
      </c>
      <c r="X209" s="28">
        <f t="shared" si="152"/>
        <v>132636.46</v>
      </c>
      <c r="Y209" s="28">
        <f t="shared" si="152"/>
        <v>123892.41</v>
      </c>
      <c r="Z209" s="28">
        <f t="shared" si="152"/>
        <v>123528.87</v>
      </c>
      <c r="AA209" s="28">
        <f t="shared" si="152"/>
        <v>205113.58</v>
      </c>
      <c r="AB209" s="28">
        <f t="shared" si="152"/>
        <v>179226.63</v>
      </c>
    </row>
    <row r="210" spans="1:28" outlineLevel="5">
      <c r="A210" s="2" t="s">
        <v>587</v>
      </c>
      <c r="B210" s="23" t="s">
        <v>627</v>
      </c>
      <c r="C210" s="23">
        <v>4190002016</v>
      </c>
      <c r="D210" s="23" t="s">
        <v>509</v>
      </c>
      <c r="E210" s="76">
        <v>223</v>
      </c>
      <c r="F210" s="88"/>
      <c r="G210" s="28">
        <f>SUM(I210:K210)-H210</f>
        <v>27232.41</v>
      </c>
      <c r="H210" s="28"/>
      <c r="I210" s="28"/>
      <c r="J210" s="8">
        <f>SUM(Q210)</f>
        <v>0</v>
      </c>
      <c r="K210" s="9">
        <f>SUM(S210+U210+W210+Y210+AA210)</f>
        <v>27232.41</v>
      </c>
      <c r="L210" s="28">
        <f>SUM(N210:P210)-M210</f>
        <v>12529.939999999999</v>
      </c>
      <c r="M210" s="38"/>
      <c r="N210" s="28"/>
      <c r="O210" s="8">
        <f>SUM(R210)</f>
        <v>0</v>
      </c>
      <c r="P210" s="9">
        <f>SUM(T210+V210+X210+Z210+AB210)</f>
        <v>12529.939999999999</v>
      </c>
      <c r="Q210" s="28"/>
      <c r="R210" s="28"/>
      <c r="S210" s="89"/>
      <c r="T210" s="28"/>
      <c r="U210" s="28">
        <v>20000</v>
      </c>
      <c r="V210" s="28">
        <v>5796.9</v>
      </c>
      <c r="W210" s="28"/>
      <c r="X210" s="28"/>
      <c r="Y210" s="28">
        <v>732.41</v>
      </c>
      <c r="Z210" s="28">
        <v>732.41</v>
      </c>
      <c r="AA210" s="28">
        <v>6500</v>
      </c>
      <c r="AB210" s="28">
        <v>6000.63</v>
      </c>
    </row>
    <row r="211" spans="1:28" ht="31.5" outlineLevel="5">
      <c r="A211" s="2" t="s">
        <v>73</v>
      </c>
      <c r="B211" s="23" t="s">
        <v>64</v>
      </c>
      <c r="C211" s="23">
        <v>4190002015</v>
      </c>
      <c r="D211" s="23" t="s">
        <v>28</v>
      </c>
      <c r="E211" s="23">
        <v>225</v>
      </c>
      <c r="F211" s="106"/>
      <c r="G211" s="70">
        <f>SUM(I211:K211)-H211</f>
        <v>41812.229999999996</v>
      </c>
      <c r="H211" s="70"/>
      <c r="I211" s="70"/>
      <c r="J211" s="33">
        <f>SUM(Q211)</f>
        <v>0</v>
      </c>
      <c r="K211" s="20">
        <f>SUM(S211+U211+W211+Y211+AA211)</f>
        <v>41812.229999999996</v>
      </c>
      <c r="L211" s="70">
        <f>SUM(N211:P211)-M211</f>
        <v>28552.560000000001</v>
      </c>
      <c r="M211" s="122"/>
      <c r="N211" s="70"/>
      <c r="O211" s="33">
        <f>SUM(R211)</f>
        <v>0</v>
      </c>
      <c r="P211" s="20">
        <f>SUM(T211+V211+X211+Z211+AB211)</f>
        <v>28552.560000000001</v>
      </c>
      <c r="Q211" s="20"/>
      <c r="R211" s="123"/>
      <c r="S211" s="20">
        <v>3053.64</v>
      </c>
      <c r="T211" s="20">
        <v>3053.64</v>
      </c>
      <c r="U211" s="20"/>
      <c r="V211" s="20"/>
      <c r="W211" s="20">
        <v>18532.59</v>
      </c>
      <c r="X211" s="20">
        <v>5636.46</v>
      </c>
      <c r="Y211" s="9">
        <v>6000</v>
      </c>
      <c r="Z211" s="9">
        <v>5636.46</v>
      </c>
      <c r="AA211" s="9">
        <v>14226</v>
      </c>
      <c r="AB211" s="9">
        <v>14226</v>
      </c>
    </row>
    <row r="212" spans="1:28" outlineLevel="5">
      <c r="A212" s="2" t="s">
        <v>37</v>
      </c>
      <c r="B212" s="23" t="s">
        <v>64</v>
      </c>
      <c r="C212" s="23">
        <v>4190002015</v>
      </c>
      <c r="D212" s="23" t="s">
        <v>28</v>
      </c>
      <c r="E212" s="23">
        <v>226</v>
      </c>
      <c r="F212" s="76"/>
      <c r="G212" s="28">
        <f>SUM(I212:K212)-H212</f>
        <v>12966.36</v>
      </c>
      <c r="H212" s="28"/>
      <c r="I212" s="28"/>
      <c r="J212" s="8">
        <f>SUM(Q212)</f>
        <v>0</v>
      </c>
      <c r="K212" s="9">
        <f>SUM(S212+U212+W212+Y212+AA212)</f>
        <v>12966.36</v>
      </c>
      <c r="L212" s="28">
        <f>SUM(N212:P212)-M212</f>
        <v>6000</v>
      </c>
      <c r="M212" s="38"/>
      <c r="N212" s="28"/>
      <c r="O212" s="8">
        <f>SUM(R212)</f>
        <v>0</v>
      </c>
      <c r="P212" s="9">
        <f>SUM(T212+V212+X212+Z212+AB212)</f>
        <v>6000</v>
      </c>
      <c r="Q212" s="9"/>
      <c r="R212" s="9"/>
      <c r="S212" s="9">
        <v>6966.36</v>
      </c>
      <c r="T212" s="9"/>
      <c r="U212" s="9"/>
      <c r="V212" s="9"/>
      <c r="W212" s="9">
        <v>6000</v>
      </c>
      <c r="X212" s="9">
        <v>6000</v>
      </c>
      <c r="Y212" s="9"/>
      <c r="Z212" s="9"/>
      <c r="AA212" s="9"/>
      <c r="AB212" s="9"/>
    </row>
    <row r="213" spans="1:28" ht="31.5" outlineLevel="5">
      <c r="A213" s="2" t="s">
        <v>585</v>
      </c>
      <c r="B213" s="23" t="s">
        <v>64</v>
      </c>
      <c r="C213" s="23">
        <v>4190002015</v>
      </c>
      <c r="D213" s="23" t="s">
        <v>28</v>
      </c>
      <c r="E213" s="23">
        <v>343</v>
      </c>
      <c r="F213" s="76"/>
      <c r="G213" s="28">
        <f>SUM(I213:K213)-H213</f>
        <v>286160</v>
      </c>
      <c r="H213" s="28"/>
      <c r="I213" s="28"/>
      <c r="J213" s="8">
        <f>SUM(Q213)</f>
        <v>0</v>
      </c>
      <c r="K213" s="9">
        <f>SUM(S213+U213+W213+Y213+AA213)</f>
        <v>286160</v>
      </c>
      <c r="L213" s="28">
        <f>SUM(N213:P213)-M213</f>
        <v>238160</v>
      </c>
      <c r="M213" s="38"/>
      <c r="N213" s="28"/>
      <c r="O213" s="8">
        <f>SUM(R213)</f>
        <v>0</v>
      </c>
      <c r="P213" s="9">
        <f>SUM(T213+V213+X213+Z213+AB213)</f>
        <v>238160</v>
      </c>
      <c r="Q213" s="9"/>
      <c r="R213" s="9"/>
      <c r="S213" s="9"/>
      <c r="T213" s="9"/>
      <c r="U213" s="9"/>
      <c r="V213" s="9"/>
      <c r="W213" s="9">
        <v>169000</v>
      </c>
      <c r="X213" s="9">
        <v>121000</v>
      </c>
      <c r="Y213" s="9">
        <v>117160</v>
      </c>
      <c r="Z213" s="9">
        <v>117160</v>
      </c>
      <c r="AA213" s="9"/>
      <c r="AB213" s="9"/>
    </row>
    <row r="214" spans="1:28" ht="47.25" outlineLevel="5">
      <c r="A214" s="2" t="s">
        <v>31</v>
      </c>
      <c r="B214" s="23" t="s">
        <v>64</v>
      </c>
      <c r="C214" s="23">
        <v>4190002015</v>
      </c>
      <c r="D214" s="23">
        <v>244</v>
      </c>
      <c r="E214" s="23">
        <v>346</v>
      </c>
      <c r="F214" s="76"/>
      <c r="G214" s="28">
        <f>SUM(I214:K214)-H214</f>
        <v>184387.58</v>
      </c>
      <c r="H214" s="28"/>
      <c r="I214" s="28"/>
      <c r="J214" s="8">
        <f>SUM(Q214)</f>
        <v>0</v>
      </c>
      <c r="K214" s="9">
        <f>SUM(S214+U214+W214+Y214+AA214)</f>
        <v>184387.58</v>
      </c>
      <c r="L214" s="28">
        <f>SUM(N214:P214)-M214</f>
        <v>159000</v>
      </c>
      <c r="M214" s="38"/>
      <c r="N214" s="28"/>
      <c r="O214" s="8">
        <f>SUM(R214)</f>
        <v>0</v>
      </c>
      <c r="P214" s="9">
        <f>SUM(T214+V214+X214+Z214+AB214)</f>
        <v>159000</v>
      </c>
      <c r="Q214" s="9"/>
      <c r="R214" s="9"/>
      <c r="S214" s="9"/>
      <c r="T214" s="9"/>
      <c r="U214" s="9"/>
      <c r="V214" s="9"/>
      <c r="W214" s="9"/>
      <c r="X214" s="9"/>
      <c r="Y214" s="9"/>
      <c r="Z214" s="9"/>
      <c r="AA214" s="9">
        <v>184387.58</v>
      </c>
      <c r="AB214" s="9">
        <v>159000</v>
      </c>
    </row>
    <row r="215" spans="1:28" outlineLevel="5">
      <c r="A215" s="2" t="s">
        <v>586</v>
      </c>
      <c r="B215" s="23" t="s">
        <v>64</v>
      </c>
      <c r="C215" s="23">
        <v>4190002015</v>
      </c>
      <c r="D215" s="23">
        <v>247</v>
      </c>
      <c r="E215" s="23" t="s">
        <v>2</v>
      </c>
      <c r="F215" s="76"/>
      <c r="G215" s="28">
        <f>SUM(G216)</f>
        <v>355105.2</v>
      </c>
      <c r="H215" s="28">
        <f t="shared" ref="H215:AB215" si="153">SUM(H216)</f>
        <v>0</v>
      </c>
      <c r="I215" s="28">
        <f t="shared" si="153"/>
        <v>0</v>
      </c>
      <c r="J215" s="28">
        <f t="shared" si="153"/>
        <v>0</v>
      </c>
      <c r="K215" s="28">
        <f t="shared" si="153"/>
        <v>355105.2</v>
      </c>
      <c r="L215" s="28">
        <f t="shared" si="153"/>
        <v>285377.28999999998</v>
      </c>
      <c r="M215" s="28">
        <f t="shared" si="153"/>
        <v>0</v>
      </c>
      <c r="N215" s="28">
        <f t="shared" si="153"/>
        <v>0</v>
      </c>
      <c r="O215" s="28">
        <f t="shared" si="153"/>
        <v>0</v>
      </c>
      <c r="P215" s="28">
        <f t="shared" si="153"/>
        <v>285377.28999999998</v>
      </c>
      <c r="Q215" s="28">
        <f t="shared" si="153"/>
        <v>0</v>
      </c>
      <c r="R215" s="28">
        <f t="shared" si="153"/>
        <v>0</v>
      </c>
      <c r="S215" s="28">
        <f t="shared" si="153"/>
        <v>7700</v>
      </c>
      <c r="T215" s="28">
        <f t="shared" si="153"/>
        <v>5556.46</v>
      </c>
      <c r="U215" s="28">
        <f t="shared" si="153"/>
        <v>257405.2</v>
      </c>
      <c r="V215" s="28">
        <f t="shared" si="153"/>
        <v>200850.26</v>
      </c>
      <c r="W215" s="28">
        <f t="shared" si="153"/>
        <v>50000</v>
      </c>
      <c r="X215" s="28">
        <f t="shared" si="153"/>
        <v>43324.9</v>
      </c>
      <c r="Y215" s="28">
        <f t="shared" si="153"/>
        <v>40000</v>
      </c>
      <c r="Z215" s="28">
        <f t="shared" si="153"/>
        <v>35645.67</v>
      </c>
      <c r="AA215" s="28">
        <f t="shared" si="153"/>
        <v>0</v>
      </c>
      <c r="AB215" s="28">
        <f t="shared" si="153"/>
        <v>0</v>
      </c>
    </row>
    <row r="216" spans="1:28" outlineLevel="5">
      <c r="A216" s="2" t="s">
        <v>587</v>
      </c>
      <c r="B216" s="23" t="s">
        <v>64</v>
      </c>
      <c r="C216" s="23">
        <v>4190002015</v>
      </c>
      <c r="D216" s="23">
        <v>247</v>
      </c>
      <c r="E216" s="23">
        <v>223</v>
      </c>
      <c r="F216" s="76"/>
      <c r="G216" s="28">
        <f>SUM(I216:K216)-H216</f>
        <v>355105.2</v>
      </c>
      <c r="H216" s="28"/>
      <c r="I216" s="28"/>
      <c r="J216" s="8">
        <f>SUM(Q216)</f>
        <v>0</v>
      </c>
      <c r="K216" s="9">
        <f>SUM(S216+U216+W216+Y216+AA216)</f>
        <v>355105.2</v>
      </c>
      <c r="L216" s="28">
        <f>SUM(N216:P216)-M216</f>
        <v>285377.28999999998</v>
      </c>
      <c r="M216" s="38"/>
      <c r="N216" s="28"/>
      <c r="O216" s="8">
        <f>SUM(R216)</f>
        <v>0</v>
      </c>
      <c r="P216" s="9">
        <f>SUM(T216+V216+X216+Z216+AB216)</f>
        <v>285377.28999999998</v>
      </c>
      <c r="Q216" s="9"/>
      <c r="R216" s="9"/>
      <c r="S216" s="9">
        <v>7700</v>
      </c>
      <c r="T216" s="9">
        <v>5556.46</v>
      </c>
      <c r="U216" s="9">
        <v>257405.2</v>
      </c>
      <c r="V216" s="9">
        <v>200850.26</v>
      </c>
      <c r="W216" s="9">
        <v>50000</v>
      </c>
      <c r="X216" s="9">
        <v>43324.9</v>
      </c>
      <c r="Y216" s="9">
        <v>40000</v>
      </c>
      <c r="Z216" s="9">
        <v>35645.67</v>
      </c>
      <c r="AA216" s="9"/>
      <c r="AB216" s="9"/>
    </row>
    <row r="217" spans="1:28" s="7" customFormat="1" ht="63" outlineLevel="5">
      <c r="A217" s="6" t="s">
        <v>446</v>
      </c>
      <c r="B217" s="49" t="s">
        <v>64</v>
      </c>
      <c r="C217" s="49">
        <v>4190002032</v>
      </c>
      <c r="D217" s="49" t="s">
        <v>2</v>
      </c>
      <c r="E217" s="49" t="s">
        <v>2</v>
      </c>
      <c r="F217" s="77"/>
      <c r="G217" s="52">
        <f>SUM(G218)</f>
        <v>216000</v>
      </c>
      <c r="H217" s="52">
        <f t="shared" ref="H217:AB219" si="154">SUM(H218)</f>
        <v>0</v>
      </c>
      <c r="I217" s="52">
        <f t="shared" si="154"/>
        <v>0</v>
      </c>
      <c r="J217" s="52">
        <f t="shared" si="154"/>
        <v>216000</v>
      </c>
      <c r="K217" s="52">
        <f t="shared" si="154"/>
        <v>0</v>
      </c>
      <c r="L217" s="52">
        <f t="shared" si="154"/>
        <v>216000</v>
      </c>
      <c r="M217" s="52">
        <f t="shared" si="154"/>
        <v>0</v>
      </c>
      <c r="N217" s="52">
        <f t="shared" si="154"/>
        <v>0</v>
      </c>
      <c r="O217" s="52">
        <f t="shared" si="154"/>
        <v>216000</v>
      </c>
      <c r="P217" s="52">
        <f t="shared" si="154"/>
        <v>0</v>
      </c>
      <c r="Q217" s="52">
        <f t="shared" si="154"/>
        <v>216000</v>
      </c>
      <c r="R217" s="52">
        <f t="shared" si="154"/>
        <v>216000</v>
      </c>
      <c r="S217" s="52">
        <f t="shared" si="154"/>
        <v>0</v>
      </c>
      <c r="T217" s="52">
        <f t="shared" si="154"/>
        <v>0</v>
      </c>
      <c r="U217" s="52">
        <f t="shared" si="154"/>
        <v>0</v>
      </c>
      <c r="V217" s="52">
        <f t="shared" si="154"/>
        <v>0</v>
      </c>
      <c r="W217" s="52">
        <f t="shared" si="154"/>
        <v>0</v>
      </c>
      <c r="X217" s="52">
        <f t="shared" si="154"/>
        <v>0</v>
      </c>
      <c r="Y217" s="52">
        <f t="shared" si="154"/>
        <v>0</v>
      </c>
      <c r="Z217" s="52">
        <f t="shared" si="154"/>
        <v>0</v>
      </c>
      <c r="AA217" s="52">
        <f t="shared" si="154"/>
        <v>0</v>
      </c>
      <c r="AB217" s="52">
        <f t="shared" si="154"/>
        <v>0</v>
      </c>
    </row>
    <row r="218" spans="1:28" ht="47.25" outlineLevel="5">
      <c r="A218" s="2" t="s">
        <v>25</v>
      </c>
      <c r="B218" s="23" t="s">
        <v>64</v>
      </c>
      <c r="C218" s="23">
        <v>4190002032</v>
      </c>
      <c r="D218" s="23" t="s">
        <v>26</v>
      </c>
      <c r="E218" s="23" t="s">
        <v>2</v>
      </c>
      <c r="F218" s="23"/>
      <c r="G218" s="68">
        <f>SUM(G219)</f>
        <v>216000</v>
      </c>
      <c r="H218" s="68">
        <f t="shared" si="154"/>
        <v>0</v>
      </c>
      <c r="I218" s="68">
        <f t="shared" si="154"/>
        <v>0</v>
      </c>
      <c r="J218" s="68">
        <f t="shared" si="154"/>
        <v>216000</v>
      </c>
      <c r="K218" s="68">
        <f t="shared" si="154"/>
        <v>0</v>
      </c>
      <c r="L218" s="68">
        <f t="shared" si="154"/>
        <v>216000</v>
      </c>
      <c r="M218" s="68">
        <f t="shared" si="154"/>
        <v>0</v>
      </c>
      <c r="N218" s="68">
        <f t="shared" si="154"/>
        <v>0</v>
      </c>
      <c r="O218" s="68">
        <f t="shared" si="154"/>
        <v>216000</v>
      </c>
      <c r="P218" s="68">
        <f t="shared" si="154"/>
        <v>0</v>
      </c>
      <c r="Q218" s="68">
        <f t="shared" si="154"/>
        <v>216000</v>
      </c>
      <c r="R218" s="68">
        <f t="shared" si="154"/>
        <v>216000</v>
      </c>
      <c r="S218" s="68">
        <f t="shared" si="154"/>
        <v>0</v>
      </c>
      <c r="T218" s="68">
        <f t="shared" si="154"/>
        <v>0</v>
      </c>
      <c r="U218" s="68">
        <f t="shared" si="154"/>
        <v>0</v>
      </c>
      <c r="V218" s="68">
        <f t="shared" si="154"/>
        <v>0</v>
      </c>
      <c r="W218" s="68">
        <f t="shared" si="154"/>
        <v>0</v>
      </c>
      <c r="X218" s="68">
        <f t="shared" si="154"/>
        <v>0</v>
      </c>
      <c r="Y218" s="68">
        <f t="shared" si="154"/>
        <v>0</v>
      </c>
      <c r="Z218" s="68">
        <f t="shared" si="154"/>
        <v>0</v>
      </c>
      <c r="AA218" s="68">
        <f t="shared" si="154"/>
        <v>0</v>
      </c>
      <c r="AB218" s="68">
        <f t="shared" si="154"/>
        <v>0</v>
      </c>
    </row>
    <row r="219" spans="1:28" ht="31.5" outlineLevel="5">
      <c r="A219" s="2" t="s">
        <v>27</v>
      </c>
      <c r="B219" s="23" t="s">
        <v>64</v>
      </c>
      <c r="C219" s="23">
        <v>4190002032</v>
      </c>
      <c r="D219" s="23" t="s">
        <v>28</v>
      </c>
      <c r="E219" s="23" t="s">
        <v>2</v>
      </c>
      <c r="F219" s="23"/>
      <c r="G219" s="24">
        <f>SUM(G220)</f>
        <v>216000</v>
      </c>
      <c r="H219" s="24">
        <f t="shared" si="154"/>
        <v>0</v>
      </c>
      <c r="I219" s="54">
        <f t="shared" si="154"/>
        <v>0</v>
      </c>
      <c r="J219" s="54">
        <f t="shared" si="154"/>
        <v>216000</v>
      </c>
      <c r="K219" s="54">
        <f t="shared" si="154"/>
        <v>0</v>
      </c>
      <c r="L219" s="54">
        <f t="shared" si="154"/>
        <v>216000</v>
      </c>
      <c r="M219" s="54">
        <f t="shared" si="154"/>
        <v>0</v>
      </c>
      <c r="N219" s="54">
        <f t="shared" si="154"/>
        <v>0</v>
      </c>
      <c r="O219" s="24">
        <f t="shared" si="154"/>
        <v>216000</v>
      </c>
      <c r="P219" s="24">
        <f t="shared" si="154"/>
        <v>0</v>
      </c>
      <c r="Q219" s="24">
        <f t="shared" si="154"/>
        <v>216000</v>
      </c>
      <c r="R219" s="24">
        <f t="shared" si="154"/>
        <v>216000</v>
      </c>
      <c r="S219" s="24">
        <f t="shared" si="154"/>
        <v>0</v>
      </c>
      <c r="T219" s="24">
        <f t="shared" si="154"/>
        <v>0</v>
      </c>
      <c r="U219" s="24">
        <f t="shared" si="154"/>
        <v>0</v>
      </c>
      <c r="V219" s="24">
        <f t="shared" si="154"/>
        <v>0</v>
      </c>
      <c r="W219" s="24">
        <f t="shared" si="154"/>
        <v>0</v>
      </c>
      <c r="X219" s="24">
        <f t="shared" si="154"/>
        <v>0</v>
      </c>
      <c r="Y219" s="24">
        <f t="shared" si="154"/>
        <v>0</v>
      </c>
      <c r="Z219" s="24">
        <f t="shared" si="154"/>
        <v>0</v>
      </c>
      <c r="AA219" s="24">
        <f t="shared" si="154"/>
        <v>0</v>
      </c>
      <c r="AB219" s="24">
        <f t="shared" si="154"/>
        <v>0</v>
      </c>
    </row>
    <row r="220" spans="1:28" outlineLevel="5">
      <c r="A220" s="2" t="s">
        <v>37</v>
      </c>
      <c r="B220" s="23" t="s">
        <v>64</v>
      </c>
      <c r="C220" s="23">
        <v>4190002032</v>
      </c>
      <c r="D220" s="23" t="s">
        <v>28</v>
      </c>
      <c r="E220" s="23" t="s">
        <v>38</v>
      </c>
      <c r="F220" s="23"/>
      <c r="G220" s="24">
        <f>SUM(I220:K220)-H220</f>
        <v>216000</v>
      </c>
      <c r="H220" s="36"/>
      <c r="I220" s="28"/>
      <c r="J220" s="8">
        <f>SUM(Q220)</f>
        <v>216000</v>
      </c>
      <c r="K220" s="9">
        <f>SUM(S220+U220+W220+Y220+AA220)</f>
        <v>0</v>
      </c>
      <c r="L220" s="37">
        <f>SUM(N220:P220)-M220</f>
        <v>216000</v>
      </c>
      <c r="M220" s="38"/>
      <c r="N220" s="28"/>
      <c r="O220" s="8">
        <f>SUM(R220)</f>
        <v>216000</v>
      </c>
      <c r="P220" s="9">
        <f>SUM(T220+V220+X220+Z220+AB220)</f>
        <v>0</v>
      </c>
      <c r="Q220" s="9">
        <v>216000</v>
      </c>
      <c r="R220" s="9">
        <v>216000</v>
      </c>
      <c r="S220" s="9"/>
      <c r="T220" s="9"/>
      <c r="U220" s="9"/>
      <c r="V220" s="9"/>
      <c r="W220" s="9"/>
      <c r="X220" s="9"/>
      <c r="Y220" s="9"/>
      <c r="Z220" s="9"/>
      <c r="AA220" s="9"/>
      <c r="AB220" s="9"/>
    </row>
    <row r="221" spans="1:28" s="7" customFormat="1" ht="63" outlineLevel="2">
      <c r="A221" s="6" t="s">
        <v>103</v>
      </c>
      <c r="B221" s="49" t="s">
        <v>64</v>
      </c>
      <c r="C221" s="49" t="s">
        <v>104</v>
      </c>
      <c r="D221" s="49" t="s">
        <v>2</v>
      </c>
      <c r="E221" s="49" t="s">
        <v>2</v>
      </c>
      <c r="F221" s="49"/>
      <c r="G221" s="50">
        <f t="shared" ref="G221:I223" si="155">SUM(G222)</f>
        <v>233000</v>
      </c>
      <c r="H221" s="51">
        <f t="shared" si="155"/>
        <v>0</v>
      </c>
      <c r="I221" s="52">
        <f t="shared" si="155"/>
        <v>233000</v>
      </c>
      <c r="J221" s="52">
        <f t="shared" ref="J221:AB223" si="156">SUM(J222)</f>
        <v>0</v>
      </c>
      <c r="K221" s="52">
        <f t="shared" si="156"/>
        <v>0</v>
      </c>
      <c r="L221" s="52">
        <f t="shared" si="156"/>
        <v>233000</v>
      </c>
      <c r="M221" s="52">
        <f t="shared" si="156"/>
        <v>0</v>
      </c>
      <c r="N221" s="52">
        <f t="shared" si="156"/>
        <v>233000</v>
      </c>
      <c r="O221" s="52">
        <f t="shared" si="156"/>
        <v>0</v>
      </c>
      <c r="P221" s="52">
        <f t="shared" si="156"/>
        <v>0</v>
      </c>
      <c r="Q221" s="52">
        <f t="shared" si="156"/>
        <v>0</v>
      </c>
      <c r="R221" s="52">
        <f t="shared" si="156"/>
        <v>0</v>
      </c>
      <c r="S221" s="52">
        <f t="shared" si="156"/>
        <v>0</v>
      </c>
      <c r="T221" s="52">
        <f t="shared" si="156"/>
        <v>0</v>
      </c>
      <c r="U221" s="52">
        <f t="shared" si="156"/>
        <v>0</v>
      </c>
      <c r="V221" s="52">
        <f t="shared" si="156"/>
        <v>0</v>
      </c>
      <c r="W221" s="52">
        <f t="shared" si="156"/>
        <v>0</v>
      </c>
      <c r="X221" s="52">
        <f t="shared" si="156"/>
        <v>0</v>
      </c>
      <c r="Y221" s="52">
        <f t="shared" si="156"/>
        <v>0</v>
      </c>
      <c r="Z221" s="52">
        <f t="shared" si="156"/>
        <v>0</v>
      </c>
      <c r="AA221" s="52">
        <f t="shared" si="156"/>
        <v>0</v>
      </c>
      <c r="AB221" s="52">
        <f t="shared" si="156"/>
        <v>0</v>
      </c>
    </row>
    <row r="222" spans="1:28" ht="47.25" outlineLevel="3">
      <c r="A222" s="2" t="s">
        <v>25</v>
      </c>
      <c r="B222" s="23" t="s">
        <v>64</v>
      </c>
      <c r="C222" s="23" t="s">
        <v>104</v>
      </c>
      <c r="D222" s="23" t="s">
        <v>26</v>
      </c>
      <c r="E222" s="23" t="s">
        <v>2</v>
      </c>
      <c r="F222" s="23"/>
      <c r="G222" s="24">
        <f t="shared" si="155"/>
        <v>233000</v>
      </c>
      <c r="H222" s="24">
        <f t="shared" si="155"/>
        <v>0</v>
      </c>
      <c r="I222" s="69">
        <f t="shared" si="155"/>
        <v>233000</v>
      </c>
      <c r="J222" s="69">
        <f t="shared" si="156"/>
        <v>0</v>
      </c>
      <c r="K222" s="69">
        <f t="shared" si="156"/>
        <v>0</v>
      </c>
      <c r="L222" s="69">
        <f t="shared" si="156"/>
        <v>233000</v>
      </c>
      <c r="M222" s="69">
        <f t="shared" si="156"/>
        <v>0</v>
      </c>
      <c r="N222" s="69">
        <f t="shared" si="156"/>
        <v>233000</v>
      </c>
      <c r="O222" s="28">
        <f t="shared" si="156"/>
        <v>0</v>
      </c>
      <c r="P222" s="28">
        <f t="shared" si="156"/>
        <v>0</v>
      </c>
      <c r="Q222" s="28">
        <f t="shared" si="156"/>
        <v>0</v>
      </c>
      <c r="R222" s="28">
        <f t="shared" si="156"/>
        <v>0</v>
      </c>
      <c r="S222" s="28">
        <f t="shared" si="156"/>
        <v>0</v>
      </c>
      <c r="T222" s="28">
        <f t="shared" si="156"/>
        <v>0</v>
      </c>
      <c r="U222" s="28">
        <f t="shared" si="156"/>
        <v>0</v>
      </c>
      <c r="V222" s="28">
        <f t="shared" si="156"/>
        <v>0</v>
      </c>
      <c r="W222" s="28">
        <f t="shared" si="156"/>
        <v>0</v>
      </c>
      <c r="X222" s="28">
        <f t="shared" si="156"/>
        <v>0</v>
      </c>
      <c r="Y222" s="28">
        <f t="shared" si="156"/>
        <v>0</v>
      </c>
      <c r="Z222" s="28">
        <f t="shared" si="156"/>
        <v>0</v>
      </c>
      <c r="AA222" s="28">
        <f t="shared" si="156"/>
        <v>0</v>
      </c>
      <c r="AB222" s="28">
        <f t="shared" si="156"/>
        <v>0</v>
      </c>
    </row>
    <row r="223" spans="1:28" ht="31.5" outlineLevel="4">
      <c r="A223" s="2" t="s">
        <v>27</v>
      </c>
      <c r="B223" s="23" t="s">
        <v>64</v>
      </c>
      <c r="C223" s="23" t="s">
        <v>104</v>
      </c>
      <c r="D223" s="23" t="s">
        <v>28</v>
      </c>
      <c r="E223" s="23" t="s">
        <v>2</v>
      </c>
      <c r="F223" s="23"/>
      <c r="G223" s="24">
        <f t="shared" si="155"/>
        <v>233000</v>
      </c>
      <c r="H223" s="24">
        <f t="shared" si="155"/>
        <v>0</v>
      </c>
      <c r="I223" s="36">
        <f t="shared" si="155"/>
        <v>233000</v>
      </c>
      <c r="J223" s="36">
        <f t="shared" si="156"/>
        <v>0</v>
      </c>
      <c r="K223" s="36">
        <f t="shared" si="156"/>
        <v>0</v>
      </c>
      <c r="L223" s="36">
        <f t="shared" si="156"/>
        <v>233000</v>
      </c>
      <c r="M223" s="36">
        <f t="shared" si="156"/>
        <v>0</v>
      </c>
      <c r="N223" s="36">
        <f t="shared" si="156"/>
        <v>233000</v>
      </c>
      <c r="O223" s="28">
        <f t="shared" si="156"/>
        <v>0</v>
      </c>
      <c r="P223" s="28">
        <f t="shared" si="156"/>
        <v>0</v>
      </c>
      <c r="Q223" s="28">
        <f t="shared" si="156"/>
        <v>0</v>
      </c>
      <c r="R223" s="28">
        <f t="shared" si="156"/>
        <v>0</v>
      </c>
      <c r="S223" s="28">
        <f t="shared" si="156"/>
        <v>0</v>
      </c>
      <c r="T223" s="28">
        <f t="shared" si="156"/>
        <v>0</v>
      </c>
      <c r="U223" s="28">
        <f t="shared" si="156"/>
        <v>0</v>
      </c>
      <c r="V223" s="28">
        <f t="shared" si="156"/>
        <v>0</v>
      </c>
      <c r="W223" s="28">
        <f t="shared" si="156"/>
        <v>0</v>
      </c>
      <c r="X223" s="28">
        <f t="shared" si="156"/>
        <v>0</v>
      </c>
      <c r="Y223" s="28">
        <f t="shared" si="156"/>
        <v>0</v>
      </c>
      <c r="Z223" s="28">
        <f t="shared" si="156"/>
        <v>0</v>
      </c>
      <c r="AA223" s="28">
        <f t="shared" si="156"/>
        <v>0</v>
      </c>
      <c r="AB223" s="28">
        <f t="shared" si="156"/>
        <v>0</v>
      </c>
    </row>
    <row r="224" spans="1:28" outlineLevel="5">
      <c r="A224" s="2" t="s">
        <v>37</v>
      </c>
      <c r="B224" s="23" t="s">
        <v>64</v>
      </c>
      <c r="C224" s="23" t="s">
        <v>104</v>
      </c>
      <c r="D224" s="23" t="s">
        <v>28</v>
      </c>
      <c r="E224" s="23" t="s">
        <v>38</v>
      </c>
      <c r="F224" s="23"/>
      <c r="G224" s="24">
        <f>SUM(I224:K224)-H224</f>
        <v>233000</v>
      </c>
      <c r="H224" s="54"/>
      <c r="I224" s="25">
        <v>233000</v>
      </c>
      <c r="J224" s="10">
        <f>SUM(Q224)</f>
        <v>0</v>
      </c>
      <c r="K224" s="11">
        <f>SUM(S224+U224+W224+Y224+AA224)</f>
        <v>0</v>
      </c>
      <c r="L224" s="55">
        <f>SUM(N224:P224)-M224</f>
        <v>233000</v>
      </c>
      <c r="M224" s="56"/>
      <c r="N224" s="55">
        <v>233000</v>
      </c>
      <c r="O224" s="8">
        <f>SUM(R224)</f>
        <v>0</v>
      </c>
      <c r="P224" s="9">
        <f>SUM(T224+V224+X224+Z224+AB224)</f>
        <v>0</v>
      </c>
      <c r="Q224" s="9"/>
      <c r="R224" s="9"/>
      <c r="S224" s="9"/>
      <c r="T224" s="9"/>
      <c r="U224" s="9"/>
      <c r="V224" s="9"/>
      <c r="W224" s="9"/>
      <c r="X224" s="9"/>
      <c r="Y224" s="9"/>
      <c r="Z224" s="9"/>
      <c r="AA224" s="9"/>
      <c r="AB224" s="9"/>
    </row>
    <row r="225" spans="1:28" s="7" customFormat="1" ht="110.25" outlineLevel="5">
      <c r="A225" s="6" t="s">
        <v>589</v>
      </c>
      <c r="B225" s="49" t="s">
        <v>64</v>
      </c>
      <c r="C225" s="49">
        <v>4190003002</v>
      </c>
      <c r="D225" s="49" t="s">
        <v>2</v>
      </c>
      <c r="E225" s="49" t="s">
        <v>2</v>
      </c>
      <c r="F225" s="49"/>
      <c r="G225" s="51">
        <f>SUM(G226)</f>
        <v>36145</v>
      </c>
      <c r="H225" s="51">
        <f t="shared" ref="H225:AB227" si="157">SUM(H226)</f>
        <v>0</v>
      </c>
      <c r="I225" s="51">
        <f t="shared" si="157"/>
        <v>0</v>
      </c>
      <c r="J225" s="51">
        <f t="shared" si="157"/>
        <v>0</v>
      </c>
      <c r="K225" s="51">
        <f t="shared" si="157"/>
        <v>36145</v>
      </c>
      <c r="L225" s="51">
        <f t="shared" si="157"/>
        <v>32869</v>
      </c>
      <c r="M225" s="51">
        <f t="shared" si="157"/>
        <v>0</v>
      </c>
      <c r="N225" s="51">
        <f t="shared" si="157"/>
        <v>0</v>
      </c>
      <c r="O225" s="51">
        <f t="shared" si="157"/>
        <v>0</v>
      </c>
      <c r="P225" s="51">
        <f t="shared" si="157"/>
        <v>32869</v>
      </c>
      <c r="Q225" s="51">
        <f t="shared" si="157"/>
        <v>0</v>
      </c>
      <c r="R225" s="51">
        <f t="shared" si="157"/>
        <v>0</v>
      </c>
      <c r="S225" s="51">
        <f t="shared" si="157"/>
        <v>0</v>
      </c>
      <c r="T225" s="51">
        <f t="shared" si="157"/>
        <v>0</v>
      </c>
      <c r="U225" s="51">
        <f t="shared" si="157"/>
        <v>0</v>
      </c>
      <c r="V225" s="51">
        <f t="shared" si="157"/>
        <v>0</v>
      </c>
      <c r="W225" s="51">
        <f t="shared" si="157"/>
        <v>30000</v>
      </c>
      <c r="X225" s="51">
        <f t="shared" si="157"/>
        <v>26724</v>
      </c>
      <c r="Y225" s="51">
        <f t="shared" si="157"/>
        <v>3145</v>
      </c>
      <c r="Z225" s="51">
        <f t="shared" si="157"/>
        <v>3145</v>
      </c>
      <c r="AA225" s="51">
        <f t="shared" si="157"/>
        <v>3000</v>
      </c>
      <c r="AB225" s="78">
        <f t="shared" si="157"/>
        <v>3000</v>
      </c>
    </row>
    <row r="226" spans="1:28" ht="47.25" outlineLevel="5">
      <c r="A226" s="2" t="s">
        <v>25</v>
      </c>
      <c r="B226" s="23" t="s">
        <v>64</v>
      </c>
      <c r="C226" s="23">
        <v>4190003002</v>
      </c>
      <c r="D226" s="23" t="s">
        <v>26</v>
      </c>
      <c r="E226" s="23" t="s">
        <v>2</v>
      </c>
      <c r="F226" s="23"/>
      <c r="G226" s="36">
        <f>SUM(G227)</f>
        <v>36145</v>
      </c>
      <c r="H226" s="36">
        <f t="shared" si="157"/>
        <v>0</v>
      </c>
      <c r="I226" s="36">
        <f t="shared" si="157"/>
        <v>0</v>
      </c>
      <c r="J226" s="36">
        <f t="shared" si="157"/>
        <v>0</v>
      </c>
      <c r="K226" s="36">
        <f t="shared" si="157"/>
        <v>36145</v>
      </c>
      <c r="L226" s="36">
        <f t="shared" si="157"/>
        <v>32869</v>
      </c>
      <c r="M226" s="36">
        <f t="shared" si="157"/>
        <v>0</v>
      </c>
      <c r="N226" s="36">
        <f t="shared" si="157"/>
        <v>0</v>
      </c>
      <c r="O226" s="36">
        <f t="shared" si="157"/>
        <v>0</v>
      </c>
      <c r="P226" s="36">
        <f t="shared" si="157"/>
        <v>32869</v>
      </c>
      <c r="Q226" s="36">
        <f t="shared" si="157"/>
        <v>0</v>
      </c>
      <c r="R226" s="36">
        <f t="shared" si="157"/>
        <v>0</v>
      </c>
      <c r="S226" s="36">
        <f t="shared" si="157"/>
        <v>0</v>
      </c>
      <c r="T226" s="36">
        <f t="shared" si="157"/>
        <v>0</v>
      </c>
      <c r="U226" s="36">
        <f t="shared" si="157"/>
        <v>0</v>
      </c>
      <c r="V226" s="36">
        <f t="shared" si="157"/>
        <v>0</v>
      </c>
      <c r="W226" s="36">
        <f t="shared" si="157"/>
        <v>30000</v>
      </c>
      <c r="X226" s="36">
        <f t="shared" si="157"/>
        <v>26724</v>
      </c>
      <c r="Y226" s="36">
        <f t="shared" si="157"/>
        <v>3145</v>
      </c>
      <c r="Z226" s="36">
        <f t="shared" si="157"/>
        <v>3145</v>
      </c>
      <c r="AA226" s="36">
        <f t="shared" si="157"/>
        <v>3000</v>
      </c>
      <c r="AB226" s="28">
        <f t="shared" si="157"/>
        <v>3000</v>
      </c>
    </row>
    <row r="227" spans="1:28" ht="31.5" outlineLevel="5">
      <c r="A227" s="2" t="s">
        <v>27</v>
      </c>
      <c r="B227" s="23" t="s">
        <v>64</v>
      </c>
      <c r="C227" s="23">
        <v>4190003002</v>
      </c>
      <c r="D227" s="23" t="s">
        <v>28</v>
      </c>
      <c r="E227" s="23" t="s">
        <v>2</v>
      </c>
      <c r="F227" s="23"/>
      <c r="G227" s="25">
        <f>SUM(G228)</f>
        <v>36145</v>
      </c>
      <c r="H227" s="25">
        <f t="shared" si="157"/>
        <v>0</v>
      </c>
      <c r="I227" s="25">
        <f t="shared" si="157"/>
        <v>0</v>
      </c>
      <c r="J227" s="25">
        <f t="shared" si="157"/>
        <v>0</v>
      </c>
      <c r="K227" s="25">
        <f t="shared" si="157"/>
        <v>36145</v>
      </c>
      <c r="L227" s="25">
        <f t="shared" si="157"/>
        <v>32869</v>
      </c>
      <c r="M227" s="25">
        <f t="shared" si="157"/>
        <v>0</v>
      </c>
      <c r="N227" s="25">
        <f t="shared" si="157"/>
        <v>0</v>
      </c>
      <c r="O227" s="25">
        <f t="shared" si="157"/>
        <v>0</v>
      </c>
      <c r="P227" s="25">
        <f t="shared" si="157"/>
        <v>32869</v>
      </c>
      <c r="Q227" s="25">
        <f t="shared" si="157"/>
        <v>0</v>
      </c>
      <c r="R227" s="25">
        <f t="shared" si="157"/>
        <v>0</v>
      </c>
      <c r="S227" s="25">
        <f t="shared" si="157"/>
        <v>0</v>
      </c>
      <c r="T227" s="25">
        <f t="shared" si="157"/>
        <v>0</v>
      </c>
      <c r="U227" s="25">
        <f t="shared" si="157"/>
        <v>0</v>
      </c>
      <c r="V227" s="25">
        <f t="shared" si="157"/>
        <v>0</v>
      </c>
      <c r="W227" s="25">
        <f t="shared" si="157"/>
        <v>30000</v>
      </c>
      <c r="X227" s="25">
        <f t="shared" si="157"/>
        <v>26724</v>
      </c>
      <c r="Y227" s="25">
        <f t="shared" si="157"/>
        <v>3145</v>
      </c>
      <c r="Z227" s="25">
        <f t="shared" si="157"/>
        <v>3145</v>
      </c>
      <c r="AA227" s="25">
        <f t="shared" si="157"/>
        <v>3000</v>
      </c>
      <c r="AB227" s="28">
        <f t="shared" si="157"/>
        <v>3000</v>
      </c>
    </row>
    <row r="228" spans="1:28" ht="47.25" outlineLevel="5">
      <c r="A228" s="2" t="s">
        <v>588</v>
      </c>
      <c r="B228" s="23" t="s">
        <v>64</v>
      </c>
      <c r="C228" s="23">
        <v>4190003002</v>
      </c>
      <c r="D228" s="23" t="s">
        <v>28</v>
      </c>
      <c r="E228" s="23">
        <v>349</v>
      </c>
      <c r="F228" s="76"/>
      <c r="G228" s="28">
        <f>SUM(I228:K228)-H228</f>
        <v>36145</v>
      </c>
      <c r="H228" s="28"/>
      <c r="I228" s="28"/>
      <c r="J228" s="8">
        <f>SUM(Q228)</f>
        <v>0</v>
      </c>
      <c r="K228" s="9">
        <f>SUM(S228+U228+W228+Y228+AA228)</f>
        <v>36145</v>
      </c>
      <c r="L228" s="28">
        <f>SUM(N228:P228)-M228</f>
        <v>32869</v>
      </c>
      <c r="M228" s="38"/>
      <c r="N228" s="28"/>
      <c r="O228" s="8">
        <f>SUM(R228)</f>
        <v>0</v>
      </c>
      <c r="P228" s="9">
        <f>SUM(T228+V228+X228+Z228+AB228)</f>
        <v>32869</v>
      </c>
      <c r="Q228" s="9"/>
      <c r="R228" s="9"/>
      <c r="S228" s="9"/>
      <c r="T228" s="9"/>
      <c r="U228" s="9"/>
      <c r="V228" s="9"/>
      <c r="W228" s="9">
        <v>30000</v>
      </c>
      <c r="X228" s="9">
        <v>26724</v>
      </c>
      <c r="Y228" s="9">
        <v>3145</v>
      </c>
      <c r="Z228" s="9">
        <v>3145</v>
      </c>
      <c r="AA228" s="9">
        <v>3000</v>
      </c>
      <c r="AB228" s="9">
        <v>3000</v>
      </c>
    </row>
    <row r="229" spans="1:28" s="7" customFormat="1" ht="110.25" outlineLevel="2">
      <c r="A229" s="6" t="s">
        <v>105</v>
      </c>
      <c r="B229" s="49" t="s">
        <v>64</v>
      </c>
      <c r="C229" s="49" t="s">
        <v>106</v>
      </c>
      <c r="D229" s="49" t="s">
        <v>2</v>
      </c>
      <c r="E229" s="49" t="s">
        <v>2</v>
      </c>
      <c r="F229" s="77"/>
      <c r="G229" s="52">
        <f t="shared" ref="G229:W229" si="158">SUM(G230)</f>
        <v>85000</v>
      </c>
      <c r="H229" s="52">
        <f t="shared" si="158"/>
        <v>0</v>
      </c>
      <c r="I229" s="52">
        <f t="shared" si="158"/>
        <v>85000</v>
      </c>
      <c r="J229" s="52">
        <f t="shared" si="158"/>
        <v>0</v>
      </c>
      <c r="K229" s="52">
        <f t="shared" si="158"/>
        <v>0</v>
      </c>
      <c r="L229" s="52">
        <f t="shared" si="158"/>
        <v>84690</v>
      </c>
      <c r="M229" s="52">
        <f t="shared" si="158"/>
        <v>0</v>
      </c>
      <c r="N229" s="52">
        <f t="shared" si="158"/>
        <v>84690</v>
      </c>
      <c r="O229" s="52">
        <f t="shared" si="158"/>
        <v>0</v>
      </c>
      <c r="P229" s="52">
        <f t="shared" si="158"/>
        <v>0</v>
      </c>
      <c r="Q229" s="52">
        <f t="shared" si="158"/>
        <v>0</v>
      </c>
      <c r="R229" s="52">
        <f t="shared" si="158"/>
        <v>0</v>
      </c>
      <c r="S229" s="52">
        <f t="shared" si="158"/>
        <v>0</v>
      </c>
      <c r="T229" s="52">
        <f t="shared" si="158"/>
        <v>0</v>
      </c>
      <c r="U229" s="52">
        <f t="shared" si="158"/>
        <v>0</v>
      </c>
      <c r="V229" s="52">
        <f t="shared" si="158"/>
        <v>0</v>
      </c>
      <c r="W229" s="52">
        <f t="shared" si="158"/>
        <v>0</v>
      </c>
      <c r="X229" s="52">
        <f t="shared" ref="I229:AB231" si="159">SUM(X230)</f>
        <v>0</v>
      </c>
      <c r="Y229" s="52">
        <f t="shared" si="159"/>
        <v>0</v>
      </c>
      <c r="Z229" s="52">
        <f t="shared" si="159"/>
        <v>0</v>
      </c>
      <c r="AA229" s="52">
        <f t="shared" si="159"/>
        <v>0</v>
      </c>
      <c r="AB229" s="52">
        <f t="shared" si="159"/>
        <v>0</v>
      </c>
    </row>
    <row r="230" spans="1:28" ht="47.25" outlineLevel="3">
      <c r="A230" s="2" t="s">
        <v>25</v>
      </c>
      <c r="B230" s="23" t="s">
        <v>64</v>
      </c>
      <c r="C230" s="23" t="s">
        <v>106</v>
      </c>
      <c r="D230" s="23" t="s">
        <v>26</v>
      </c>
      <c r="E230" s="23" t="s">
        <v>2</v>
      </c>
      <c r="F230" s="23"/>
      <c r="G230" s="68">
        <f>SUM(G231)</f>
        <v>85000</v>
      </c>
      <c r="H230" s="68">
        <f>SUM(H231)</f>
        <v>0</v>
      </c>
      <c r="I230" s="68">
        <f t="shared" si="159"/>
        <v>85000</v>
      </c>
      <c r="J230" s="68">
        <f t="shared" si="159"/>
        <v>0</v>
      </c>
      <c r="K230" s="68">
        <f t="shared" si="159"/>
        <v>0</v>
      </c>
      <c r="L230" s="68">
        <f t="shared" si="159"/>
        <v>84690</v>
      </c>
      <c r="M230" s="68">
        <f t="shared" si="159"/>
        <v>0</v>
      </c>
      <c r="N230" s="69">
        <f t="shared" si="159"/>
        <v>84690</v>
      </c>
      <c r="O230" s="28">
        <f t="shared" si="159"/>
        <v>0</v>
      </c>
      <c r="P230" s="28">
        <f t="shared" si="159"/>
        <v>0</v>
      </c>
      <c r="Q230" s="28">
        <f t="shared" si="159"/>
        <v>0</v>
      </c>
      <c r="R230" s="28">
        <f t="shared" si="159"/>
        <v>0</v>
      </c>
      <c r="S230" s="28">
        <f t="shared" si="159"/>
        <v>0</v>
      </c>
      <c r="T230" s="28">
        <f t="shared" si="159"/>
        <v>0</v>
      </c>
      <c r="U230" s="28">
        <f t="shared" si="159"/>
        <v>0</v>
      </c>
      <c r="V230" s="28">
        <f t="shared" si="159"/>
        <v>0</v>
      </c>
      <c r="W230" s="28">
        <f t="shared" si="159"/>
        <v>0</v>
      </c>
      <c r="X230" s="28">
        <f t="shared" si="159"/>
        <v>0</v>
      </c>
      <c r="Y230" s="28">
        <f t="shared" si="159"/>
        <v>0</v>
      </c>
      <c r="Z230" s="28">
        <f t="shared" si="159"/>
        <v>0</v>
      </c>
      <c r="AA230" s="28">
        <f t="shared" si="159"/>
        <v>0</v>
      </c>
      <c r="AB230" s="28">
        <f t="shared" si="159"/>
        <v>0</v>
      </c>
    </row>
    <row r="231" spans="1:28" ht="31.5" outlineLevel="4">
      <c r="A231" s="2" t="s">
        <v>27</v>
      </c>
      <c r="B231" s="23" t="s">
        <v>64</v>
      </c>
      <c r="C231" s="23" t="s">
        <v>106</v>
      </c>
      <c r="D231" s="23" t="s">
        <v>28</v>
      </c>
      <c r="E231" s="23" t="s">
        <v>2</v>
      </c>
      <c r="F231" s="23"/>
      <c r="G231" s="24">
        <f>SUM(G232)</f>
        <v>85000</v>
      </c>
      <c r="H231" s="24">
        <f>SUM(H232)</f>
        <v>0</v>
      </c>
      <c r="I231" s="24">
        <f t="shared" si="159"/>
        <v>85000</v>
      </c>
      <c r="J231" s="24">
        <f t="shared" si="159"/>
        <v>0</v>
      </c>
      <c r="K231" s="24">
        <f t="shared" si="159"/>
        <v>0</v>
      </c>
      <c r="L231" s="24">
        <f t="shared" si="159"/>
        <v>84690</v>
      </c>
      <c r="M231" s="24">
        <f t="shared" si="159"/>
        <v>0</v>
      </c>
      <c r="N231" s="36">
        <f t="shared" si="159"/>
        <v>84690</v>
      </c>
      <c r="O231" s="28">
        <f t="shared" si="159"/>
        <v>0</v>
      </c>
      <c r="P231" s="28">
        <f t="shared" si="159"/>
        <v>0</v>
      </c>
      <c r="Q231" s="28">
        <f t="shared" si="159"/>
        <v>0</v>
      </c>
      <c r="R231" s="28">
        <f t="shared" si="159"/>
        <v>0</v>
      </c>
      <c r="S231" s="28">
        <f t="shared" si="159"/>
        <v>0</v>
      </c>
      <c r="T231" s="28">
        <f t="shared" si="159"/>
        <v>0</v>
      </c>
      <c r="U231" s="28">
        <f t="shared" si="159"/>
        <v>0</v>
      </c>
      <c r="V231" s="28">
        <f t="shared" si="159"/>
        <v>0</v>
      </c>
      <c r="W231" s="28">
        <f t="shared" si="159"/>
        <v>0</v>
      </c>
      <c r="X231" s="28">
        <f t="shared" si="159"/>
        <v>0</v>
      </c>
      <c r="Y231" s="28">
        <f t="shared" si="159"/>
        <v>0</v>
      </c>
      <c r="Z231" s="28">
        <f t="shared" si="159"/>
        <v>0</v>
      </c>
      <c r="AA231" s="28">
        <f t="shared" si="159"/>
        <v>0</v>
      </c>
      <c r="AB231" s="28">
        <f t="shared" si="159"/>
        <v>0</v>
      </c>
    </row>
    <row r="232" spans="1:28" ht="47.25" outlineLevel="5">
      <c r="A232" s="2" t="s">
        <v>107</v>
      </c>
      <c r="B232" s="23" t="s">
        <v>64</v>
      </c>
      <c r="C232" s="23" t="s">
        <v>106</v>
      </c>
      <c r="D232" s="23" t="s">
        <v>28</v>
      </c>
      <c r="E232" s="23" t="s">
        <v>108</v>
      </c>
      <c r="F232" s="23"/>
      <c r="G232" s="24">
        <f>SUM(I232:K232)-H232</f>
        <v>85000</v>
      </c>
      <c r="H232" s="24"/>
      <c r="I232" s="36">
        <v>85000</v>
      </c>
      <c r="J232" s="8">
        <f>SUM(Q232)</f>
        <v>0</v>
      </c>
      <c r="K232" s="9">
        <f>SUM(S232+U232+W232+Y232+AA232)</f>
        <v>0</v>
      </c>
      <c r="L232" s="37">
        <f>SUM(N232:P232)-M232</f>
        <v>84690</v>
      </c>
      <c r="M232" s="38"/>
      <c r="N232" s="37">
        <v>84690</v>
      </c>
      <c r="O232" s="8">
        <f>SUM(R232)</f>
        <v>0</v>
      </c>
      <c r="P232" s="9">
        <f>SUM(T232+V232+X232+Z232+AB232)</f>
        <v>0</v>
      </c>
      <c r="Q232" s="9"/>
      <c r="R232" s="9"/>
      <c r="S232" s="9"/>
      <c r="T232" s="9"/>
      <c r="U232" s="9"/>
      <c r="V232" s="9"/>
      <c r="W232" s="9"/>
      <c r="X232" s="9"/>
      <c r="Y232" s="9"/>
      <c r="Z232" s="9"/>
      <c r="AA232" s="9"/>
      <c r="AB232" s="9"/>
    </row>
    <row r="233" spans="1:28" s="7" customFormat="1" ht="63" outlineLevel="2">
      <c r="A233" s="6" t="s">
        <v>109</v>
      </c>
      <c r="B233" s="49" t="s">
        <v>64</v>
      </c>
      <c r="C233" s="49" t="s">
        <v>110</v>
      </c>
      <c r="D233" s="49" t="s">
        <v>2</v>
      </c>
      <c r="E233" s="49" t="s">
        <v>2</v>
      </c>
      <c r="F233" s="49"/>
      <c r="G233" s="50">
        <f>SUM(G234)</f>
        <v>1171800</v>
      </c>
      <c r="H233" s="50">
        <f t="shared" ref="H233:AB233" si="160">SUM(H234)</f>
        <v>0</v>
      </c>
      <c r="I233" s="50">
        <f t="shared" si="160"/>
        <v>1171800</v>
      </c>
      <c r="J233" s="50">
        <f t="shared" si="160"/>
        <v>0</v>
      </c>
      <c r="K233" s="50">
        <f t="shared" si="160"/>
        <v>0</v>
      </c>
      <c r="L233" s="50">
        <f t="shared" si="160"/>
        <v>1171800</v>
      </c>
      <c r="M233" s="50">
        <f t="shared" si="160"/>
        <v>0</v>
      </c>
      <c r="N233" s="51">
        <f t="shared" si="160"/>
        <v>1171800</v>
      </c>
      <c r="O233" s="52">
        <f t="shared" si="160"/>
        <v>0</v>
      </c>
      <c r="P233" s="52">
        <f t="shared" si="160"/>
        <v>0</v>
      </c>
      <c r="Q233" s="52">
        <f t="shared" si="160"/>
        <v>0</v>
      </c>
      <c r="R233" s="52">
        <f t="shared" si="160"/>
        <v>0</v>
      </c>
      <c r="S233" s="52">
        <f t="shared" si="160"/>
        <v>0</v>
      </c>
      <c r="T233" s="52">
        <f t="shared" si="160"/>
        <v>0</v>
      </c>
      <c r="U233" s="52">
        <f t="shared" si="160"/>
        <v>0</v>
      </c>
      <c r="V233" s="52">
        <f t="shared" si="160"/>
        <v>0</v>
      </c>
      <c r="W233" s="52">
        <f t="shared" si="160"/>
        <v>0</v>
      </c>
      <c r="X233" s="52">
        <f t="shared" si="160"/>
        <v>0</v>
      </c>
      <c r="Y233" s="52">
        <f t="shared" si="160"/>
        <v>0</v>
      </c>
      <c r="Z233" s="52">
        <f t="shared" si="160"/>
        <v>0</v>
      </c>
      <c r="AA233" s="52">
        <f t="shared" si="160"/>
        <v>0</v>
      </c>
      <c r="AB233" s="52">
        <f t="shared" si="160"/>
        <v>0</v>
      </c>
    </row>
    <row r="234" spans="1:28" ht="110.25" outlineLevel="3">
      <c r="A234" s="2" t="s">
        <v>9</v>
      </c>
      <c r="B234" s="23" t="s">
        <v>64</v>
      </c>
      <c r="C234" s="23" t="s">
        <v>110</v>
      </c>
      <c r="D234" s="23" t="s">
        <v>10</v>
      </c>
      <c r="E234" s="23" t="s">
        <v>2</v>
      </c>
      <c r="F234" s="23"/>
      <c r="G234" s="24">
        <f>SUM(G235+G237)</f>
        <v>1171800</v>
      </c>
      <c r="H234" s="24">
        <f>SUM(H235+H237)</f>
        <v>0</v>
      </c>
      <c r="I234" s="24">
        <f t="shared" ref="I234:AB234" si="161">SUM(I235+I237)</f>
        <v>1171800</v>
      </c>
      <c r="J234" s="24">
        <f t="shared" si="161"/>
        <v>0</v>
      </c>
      <c r="K234" s="24">
        <f t="shared" si="161"/>
        <v>0</v>
      </c>
      <c r="L234" s="24">
        <f t="shared" si="161"/>
        <v>1171800</v>
      </c>
      <c r="M234" s="24">
        <f t="shared" si="161"/>
        <v>0</v>
      </c>
      <c r="N234" s="36">
        <f t="shared" si="161"/>
        <v>1171800</v>
      </c>
      <c r="O234" s="28">
        <f t="shared" si="161"/>
        <v>0</v>
      </c>
      <c r="P234" s="28">
        <f t="shared" si="161"/>
        <v>0</v>
      </c>
      <c r="Q234" s="28">
        <f t="shared" si="161"/>
        <v>0</v>
      </c>
      <c r="R234" s="28">
        <f t="shared" si="161"/>
        <v>0</v>
      </c>
      <c r="S234" s="28">
        <f t="shared" si="161"/>
        <v>0</v>
      </c>
      <c r="T234" s="28">
        <f t="shared" si="161"/>
        <v>0</v>
      </c>
      <c r="U234" s="28">
        <f t="shared" si="161"/>
        <v>0</v>
      </c>
      <c r="V234" s="28">
        <f t="shared" si="161"/>
        <v>0</v>
      </c>
      <c r="W234" s="28">
        <f t="shared" si="161"/>
        <v>0</v>
      </c>
      <c r="X234" s="28">
        <f t="shared" si="161"/>
        <v>0</v>
      </c>
      <c r="Y234" s="28">
        <f t="shared" si="161"/>
        <v>0</v>
      </c>
      <c r="Z234" s="28">
        <f t="shared" si="161"/>
        <v>0</v>
      </c>
      <c r="AA234" s="28">
        <f t="shared" si="161"/>
        <v>0</v>
      </c>
      <c r="AB234" s="28">
        <f t="shared" si="161"/>
        <v>0</v>
      </c>
    </row>
    <row r="235" spans="1:28" ht="47.25" outlineLevel="4">
      <c r="A235" s="2" t="s">
        <v>11</v>
      </c>
      <c r="B235" s="23" t="s">
        <v>64</v>
      </c>
      <c r="C235" s="23" t="s">
        <v>110</v>
      </c>
      <c r="D235" s="23" t="s">
        <v>12</v>
      </c>
      <c r="E235" s="23" t="s">
        <v>2</v>
      </c>
      <c r="F235" s="23"/>
      <c r="G235" s="24">
        <f>SUM(G236)</f>
        <v>900000</v>
      </c>
      <c r="H235" s="24">
        <f t="shared" ref="H235:AB235" si="162">SUM(H236)</f>
        <v>0</v>
      </c>
      <c r="I235" s="24">
        <f t="shared" si="162"/>
        <v>900000</v>
      </c>
      <c r="J235" s="24">
        <f t="shared" si="162"/>
        <v>0</v>
      </c>
      <c r="K235" s="24">
        <f t="shared" si="162"/>
        <v>0</v>
      </c>
      <c r="L235" s="24">
        <f t="shared" si="162"/>
        <v>900000</v>
      </c>
      <c r="M235" s="24">
        <f t="shared" si="162"/>
        <v>0</v>
      </c>
      <c r="N235" s="36">
        <f t="shared" si="162"/>
        <v>900000</v>
      </c>
      <c r="O235" s="28">
        <f t="shared" si="162"/>
        <v>0</v>
      </c>
      <c r="P235" s="28">
        <f t="shared" si="162"/>
        <v>0</v>
      </c>
      <c r="Q235" s="28">
        <f t="shared" si="162"/>
        <v>0</v>
      </c>
      <c r="R235" s="28">
        <f t="shared" si="162"/>
        <v>0</v>
      </c>
      <c r="S235" s="28">
        <f t="shared" si="162"/>
        <v>0</v>
      </c>
      <c r="T235" s="28">
        <f t="shared" si="162"/>
        <v>0</v>
      </c>
      <c r="U235" s="28">
        <f t="shared" si="162"/>
        <v>0</v>
      </c>
      <c r="V235" s="28">
        <f t="shared" si="162"/>
        <v>0</v>
      </c>
      <c r="W235" s="28">
        <f t="shared" si="162"/>
        <v>0</v>
      </c>
      <c r="X235" s="28">
        <f t="shared" si="162"/>
        <v>0</v>
      </c>
      <c r="Y235" s="28">
        <f t="shared" si="162"/>
        <v>0</v>
      </c>
      <c r="Z235" s="28">
        <f t="shared" si="162"/>
        <v>0</v>
      </c>
      <c r="AA235" s="28">
        <f t="shared" si="162"/>
        <v>0</v>
      </c>
      <c r="AB235" s="28">
        <f t="shared" si="162"/>
        <v>0</v>
      </c>
    </row>
    <row r="236" spans="1:28" outlineLevel="5">
      <c r="A236" s="2" t="s">
        <v>13</v>
      </c>
      <c r="B236" s="23" t="s">
        <v>64</v>
      </c>
      <c r="C236" s="23" t="s">
        <v>110</v>
      </c>
      <c r="D236" s="23" t="s">
        <v>12</v>
      </c>
      <c r="E236" s="23" t="s">
        <v>14</v>
      </c>
      <c r="F236" s="23">
        <v>24013113</v>
      </c>
      <c r="G236" s="24">
        <f>SUM(I236:K236)-H236</f>
        <v>900000</v>
      </c>
      <c r="H236" s="24"/>
      <c r="I236" s="36">
        <v>900000</v>
      </c>
      <c r="J236" s="8">
        <f>SUM(Q236)</f>
        <v>0</v>
      </c>
      <c r="K236" s="9">
        <f>SUM(S236+U236+W236+Y236+AA236)</f>
        <v>0</v>
      </c>
      <c r="L236" s="37">
        <f>SUM(N236:P236)-M236</f>
        <v>900000</v>
      </c>
      <c r="M236" s="38"/>
      <c r="N236" s="37">
        <v>900000</v>
      </c>
      <c r="O236" s="8">
        <f>SUM(R236)</f>
        <v>0</v>
      </c>
      <c r="P236" s="9">
        <f>SUM(T236+V236+X236+Z236+AB236)</f>
        <v>0</v>
      </c>
      <c r="Q236" s="9"/>
      <c r="R236" s="9"/>
      <c r="S236" s="9"/>
      <c r="T236" s="9"/>
      <c r="U236" s="9"/>
      <c r="V236" s="9"/>
      <c r="W236" s="9"/>
      <c r="X236" s="9"/>
      <c r="Y236" s="9"/>
      <c r="Z236" s="9"/>
      <c r="AA236" s="9"/>
      <c r="AB236" s="9"/>
    </row>
    <row r="237" spans="1:28" ht="94.5" outlineLevel="4">
      <c r="A237" s="2" t="s">
        <v>15</v>
      </c>
      <c r="B237" s="23" t="s">
        <v>64</v>
      </c>
      <c r="C237" s="23" t="s">
        <v>110</v>
      </c>
      <c r="D237" s="23" t="s">
        <v>16</v>
      </c>
      <c r="E237" s="23" t="s">
        <v>2</v>
      </c>
      <c r="F237" s="23"/>
      <c r="G237" s="24">
        <f>SUM(G238)</f>
        <v>271800</v>
      </c>
      <c r="H237" s="24">
        <f t="shared" ref="H237:AB237" si="163">SUM(H238)</f>
        <v>0</v>
      </c>
      <c r="I237" s="24">
        <f t="shared" si="163"/>
        <v>271800</v>
      </c>
      <c r="J237" s="24">
        <f t="shared" si="163"/>
        <v>0</v>
      </c>
      <c r="K237" s="24">
        <f t="shared" si="163"/>
        <v>0</v>
      </c>
      <c r="L237" s="24">
        <f t="shared" si="163"/>
        <v>271800</v>
      </c>
      <c r="M237" s="24">
        <f t="shared" si="163"/>
        <v>0</v>
      </c>
      <c r="N237" s="36">
        <f t="shared" si="163"/>
        <v>271800</v>
      </c>
      <c r="O237" s="28">
        <f t="shared" si="163"/>
        <v>0</v>
      </c>
      <c r="P237" s="28">
        <f t="shared" si="163"/>
        <v>0</v>
      </c>
      <c r="Q237" s="28">
        <f t="shared" si="163"/>
        <v>0</v>
      </c>
      <c r="R237" s="28">
        <f t="shared" si="163"/>
        <v>0</v>
      </c>
      <c r="S237" s="28">
        <f t="shared" si="163"/>
        <v>0</v>
      </c>
      <c r="T237" s="28">
        <f t="shared" si="163"/>
        <v>0</v>
      </c>
      <c r="U237" s="28">
        <f t="shared" si="163"/>
        <v>0</v>
      </c>
      <c r="V237" s="28">
        <f t="shared" si="163"/>
        <v>0</v>
      </c>
      <c r="W237" s="28">
        <f t="shared" si="163"/>
        <v>0</v>
      </c>
      <c r="X237" s="28">
        <f t="shared" si="163"/>
        <v>0</v>
      </c>
      <c r="Y237" s="28">
        <f t="shared" si="163"/>
        <v>0</v>
      </c>
      <c r="Z237" s="28">
        <f t="shared" si="163"/>
        <v>0</v>
      </c>
      <c r="AA237" s="28">
        <f t="shared" si="163"/>
        <v>0</v>
      </c>
      <c r="AB237" s="28">
        <f t="shared" si="163"/>
        <v>0</v>
      </c>
    </row>
    <row r="238" spans="1:28" ht="31.5" outlineLevel="5">
      <c r="A238" s="2" t="s">
        <v>17</v>
      </c>
      <c r="B238" s="23" t="s">
        <v>64</v>
      </c>
      <c r="C238" s="23" t="s">
        <v>110</v>
      </c>
      <c r="D238" s="23" t="s">
        <v>16</v>
      </c>
      <c r="E238" s="23" t="s">
        <v>18</v>
      </c>
      <c r="F238" s="23">
        <v>24013113</v>
      </c>
      <c r="G238" s="24">
        <f>SUM(I238:K238)-H238</f>
        <v>271800</v>
      </c>
      <c r="H238" s="24"/>
      <c r="I238" s="36">
        <v>271800</v>
      </c>
      <c r="J238" s="8">
        <f>SUM(Q238)</f>
        <v>0</v>
      </c>
      <c r="K238" s="9">
        <f>SUM(S238+U238+W238+Y238+AA238)</f>
        <v>0</v>
      </c>
      <c r="L238" s="37">
        <f>SUM(N238:P238)-M238</f>
        <v>271800</v>
      </c>
      <c r="M238" s="38"/>
      <c r="N238" s="37">
        <v>271800</v>
      </c>
      <c r="O238" s="8">
        <f>SUM(R238)</f>
        <v>0</v>
      </c>
      <c r="P238" s="9">
        <f>SUM(T238+V238+X238+Z238+AB238)</f>
        <v>0</v>
      </c>
      <c r="Q238" s="9"/>
      <c r="R238" s="9"/>
      <c r="S238" s="9"/>
      <c r="T238" s="9"/>
      <c r="U238" s="9"/>
      <c r="V238" s="9"/>
      <c r="W238" s="9"/>
      <c r="X238" s="9"/>
      <c r="Y238" s="9"/>
      <c r="Z238" s="9"/>
      <c r="AA238" s="9"/>
      <c r="AB238" s="9"/>
    </row>
    <row r="239" spans="1:28" s="7" customFormat="1" ht="63" outlineLevel="2">
      <c r="A239" s="6" t="s">
        <v>111</v>
      </c>
      <c r="B239" s="49" t="s">
        <v>64</v>
      </c>
      <c r="C239" s="49" t="s">
        <v>112</v>
      </c>
      <c r="D239" s="49" t="s">
        <v>2</v>
      </c>
      <c r="E239" s="49" t="s">
        <v>2</v>
      </c>
      <c r="F239" s="49"/>
      <c r="G239" s="50">
        <f t="shared" ref="G239:W239" si="164">SUM(G240)</f>
        <v>5981.4</v>
      </c>
      <c r="H239" s="50">
        <f t="shared" si="164"/>
        <v>0</v>
      </c>
      <c r="I239" s="50">
        <f t="shared" si="164"/>
        <v>5981.4</v>
      </c>
      <c r="J239" s="50">
        <f t="shared" si="164"/>
        <v>0</v>
      </c>
      <c r="K239" s="50">
        <f t="shared" si="164"/>
        <v>0</v>
      </c>
      <c r="L239" s="50">
        <f t="shared" si="164"/>
        <v>5981.4</v>
      </c>
      <c r="M239" s="50">
        <f t="shared" si="164"/>
        <v>0</v>
      </c>
      <c r="N239" s="51">
        <f t="shared" si="164"/>
        <v>5981.4</v>
      </c>
      <c r="O239" s="52">
        <f t="shared" si="164"/>
        <v>0</v>
      </c>
      <c r="P239" s="52">
        <f t="shared" si="164"/>
        <v>0</v>
      </c>
      <c r="Q239" s="52">
        <f t="shared" si="164"/>
        <v>0</v>
      </c>
      <c r="R239" s="52">
        <f t="shared" si="164"/>
        <v>0</v>
      </c>
      <c r="S239" s="52">
        <f t="shared" si="164"/>
        <v>0</v>
      </c>
      <c r="T239" s="52">
        <f t="shared" si="164"/>
        <v>0</v>
      </c>
      <c r="U239" s="52">
        <f t="shared" si="164"/>
        <v>0</v>
      </c>
      <c r="V239" s="52">
        <f t="shared" si="164"/>
        <v>0</v>
      </c>
      <c r="W239" s="52">
        <f t="shared" si="164"/>
        <v>0</v>
      </c>
      <c r="X239" s="52">
        <f t="shared" ref="I239:AB241" si="165">SUM(X240)</f>
        <v>0</v>
      </c>
      <c r="Y239" s="52">
        <f t="shared" si="165"/>
        <v>0</v>
      </c>
      <c r="Z239" s="52">
        <f t="shared" si="165"/>
        <v>0</v>
      </c>
      <c r="AA239" s="52">
        <f t="shared" si="165"/>
        <v>0</v>
      </c>
      <c r="AB239" s="52">
        <f t="shared" si="165"/>
        <v>0</v>
      </c>
    </row>
    <row r="240" spans="1:28" ht="47.25" outlineLevel="3">
      <c r="A240" s="2" t="s">
        <v>25</v>
      </c>
      <c r="B240" s="23" t="s">
        <v>64</v>
      </c>
      <c r="C240" s="23" t="s">
        <v>112</v>
      </c>
      <c r="D240" s="23" t="s">
        <v>26</v>
      </c>
      <c r="E240" s="23" t="s">
        <v>2</v>
      </c>
      <c r="F240" s="23"/>
      <c r="G240" s="24">
        <f>SUM(G241)</f>
        <v>5981.4</v>
      </c>
      <c r="H240" s="24">
        <f>SUM(H241)</f>
        <v>0</v>
      </c>
      <c r="I240" s="24">
        <f t="shared" si="165"/>
        <v>5981.4</v>
      </c>
      <c r="J240" s="24">
        <f t="shared" si="165"/>
        <v>0</v>
      </c>
      <c r="K240" s="24">
        <f t="shared" si="165"/>
        <v>0</v>
      </c>
      <c r="L240" s="24">
        <f t="shared" si="165"/>
        <v>5981.4</v>
      </c>
      <c r="M240" s="24">
        <f t="shared" si="165"/>
        <v>0</v>
      </c>
      <c r="N240" s="36">
        <f t="shared" si="165"/>
        <v>5981.4</v>
      </c>
      <c r="O240" s="28">
        <f t="shared" si="165"/>
        <v>0</v>
      </c>
      <c r="P240" s="28">
        <f t="shared" si="165"/>
        <v>0</v>
      </c>
      <c r="Q240" s="28">
        <f t="shared" si="165"/>
        <v>0</v>
      </c>
      <c r="R240" s="28">
        <f t="shared" si="165"/>
        <v>0</v>
      </c>
      <c r="S240" s="28">
        <f t="shared" si="165"/>
        <v>0</v>
      </c>
      <c r="T240" s="28">
        <f t="shared" si="165"/>
        <v>0</v>
      </c>
      <c r="U240" s="28">
        <f t="shared" si="165"/>
        <v>0</v>
      </c>
      <c r="V240" s="28">
        <f t="shared" si="165"/>
        <v>0</v>
      </c>
      <c r="W240" s="28">
        <f t="shared" si="165"/>
        <v>0</v>
      </c>
      <c r="X240" s="28">
        <f t="shared" si="165"/>
        <v>0</v>
      </c>
      <c r="Y240" s="28">
        <f t="shared" si="165"/>
        <v>0</v>
      </c>
      <c r="Z240" s="28">
        <f t="shared" si="165"/>
        <v>0</v>
      </c>
      <c r="AA240" s="28">
        <f t="shared" si="165"/>
        <v>0</v>
      </c>
      <c r="AB240" s="28">
        <f t="shared" si="165"/>
        <v>0</v>
      </c>
    </row>
    <row r="241" spans="1:28" ht="31.5" outlineLevel="4">
      <c r="A241" s="2" t="s">
        <v>27</v>
      </c>
      <c r="B241" s="23" t="s">
        <v>64</v>
      </c>
      <c r="C241" s="23" t="s">
        <v>112</v>
      </c>
      <c r="D241" s="23" t="s">
        <v>28</v>
      </c>
      <c r="E241" s="23" t="s">
        <v>2</v>
      </c>
      <c r="F241" s="23"/>
      <c r="G241" s="24">
        <f>SUM(G242)</f>
        <v>5981.4</v>
      </c>
      <c r="H241" s="24">
        <f>SUM(H242)</f>
        <v>0</v>
      </c>
      <c r="I241" s="24">
        <f t="shared" si="165"/>
        <v>5981.4</v>
      </c>
      <c r="J241" s="24">
        <f t="shared" si="165"/>
        <v>0</v>
      </c>
      <c r="K241" s="24">
        <f t="shared" si="165"/>
        <v>0</v>
      </c>
      <c r="L241" s="24">
        <f t="shared" si="165"/>
        <v>5981.4</v>
      </c>
      <c r="M241" s="24">
        <f t="shared" si="165"/>
        <v>0</v>
      </c>
      <c r="N241" s="36">
        <f t="shared" si="165"/>
        <v>5981.4</v>
      </c>
      <c r="O241" s="28">
        <f t="shared" si="165"/>
        <v>0</v>
      </c>
      <c r="P241" s="28">
        <f t="shared" si="165"/>
        <v>0</v>
      </c>
      <c r="Q241" s="28">
        <f t="shared" si="165"/>
        <v>0</v>
      </c>
      <c r="R241" s="28">
        <f t="shared" si="165"/>
        <v>0</v>
      </c>
      <c r="S241" s="28">
        <f t="shared" si="165"/>
        <v>0</v>
      </c>
      <c r="T241" s="28">
        <f t="shared" si="165"/>
        <v>0</v>
      </c>
      <c r="U241" s="28">
        <f t="shared" si="165"/>
        <v>0</v>
      </c>
      <c r="V241" s="28">
        <f t="shared" si="165"/>
        <v>0</v>
      </c>
      <c r="W241" s="28">
        <f t="shared" si="165"/>
        <v>0</v>
      </c>
      <c r="X241" s="28">
        <f t="shared" si="165"/>
        <v>0</v>
      </c>
      <c r="Y241" s="28">
        <f t="shared" si="165"/>
        <v>0</v>
      </c>
      <c r="Z241" s="28">
        <f t="shared" si="165"/>
        <v>0</v>
      </c>
      <c r="AA241" s="28">
        <f t="shared" si="165"/>
        <v>0</v>
      </c>
      <c r="AB241" s="28">
        <f t="shared" si="165"/>
        <v>0</v>
      </c>
    </row>
    <row r="242" spans="1:28" ht="47.25" outlineLevel="5">
      <c r="A242" s="2" t="s">
        <v>31</v>
      </c>
      <c r="B242" s="23" t="s">
        <v>64</v>
      </c>
      <c r="C242" s="23" t="s">
        <v>112</v>
      </c>
      <c r="D242" s="23" t="s">
        <v>28</v>
      </c>
      <c r="E242" s="23" t="s">
        <v>32</v>
      </c>
      <c r="F242" s="23"/>
      <c r="G242" s="24">
        <f>SUM(I242:K242)-H242</f>
        <v>5981.4</v>
      </c>
      <c r="H242" s="24"/>
      <c r="I242" s="36">
        <v>5981.4</v>
      </c>
      <c r="J242" s="8">
        <f>SUM(Q242)</f>
        <v>0</v>
      </c>
      <c r="K242" s="9">
        <f>SUM(S242+U242+W242+Y242+AA242)</f>
        <v>0</v>
      </c>
      <c r="L242" s="37">
        <f>SUM(N242:P242)-M242</f>
        <v>5981.4</v>
      </c>
      <c r="M242" s="38"/>
      <c r="N242" s="37">
        <v>5981.4</v>
      </c>
      <c r="O242" s="8">
        <f>SUM(R242)</f>
        <v>0</v>
      </c>
      <c r="P242" s="9">
        <f>SUM(T242+V242+X242+Z242+AB242)</f>
        <v>0</v>
      </c>
      <c r="Q242" s="9"/>
      <c r="R242" s="9"/>
      <c r="S242" s="9"/>
      <c r="T242" s="9"/>
      <c r="U242" s="9"/>
      <c r="V242" s="9"/>
      <c r="W242" s="9"/>
      <c r="X242" s="9"/>
      <c r="Y242" s="9"/>
      <c r="Z242" s="9"/>
      <c r="AA242" s="9"/>
      <c r="AB242" s="9"/>
    </row>
    <row r="243" spans="1:28" s="7" customFormat="1" ht="78.75" outlineLevel="2">
      <c r="A243" s="6" t="s">
        <v>113</v>
      </c>
      <c r="B243" s="49" t="s">
        <v>64</v>
      </c>
      <c r="C243" s="49" t="s">
        <v>114</v>
      </c>
      <c r="D243" s="49" t="s">
        <v>2</v>
      </c>
      <c r="E243" s="49" t="s">
        <v>2</v>
      </c>
      <c r="F243" s="49"/>
      <c r="G243" s="50">
        <f t="shared" ref="G243:W243" si="166">SUM(G244)</f>
        <v>20000</v>
      </c>
      <c r="H243" s="50">
        <f t="shared" si="166"/>
        <v>0</v>
      </c>
      <c r="I243" s="50">
        <f t="shared" si="166"/>
        <v>20000</v>
      </c>
      <c r="J243" s="50">
        <f t="shared" si="166"/>
        <v>0</v>
      </c>
      <c r="K243" s="50">
        <f t="shared" si="166"/>
        <v>0</v>
      </c>
      <c r="L243" s="50">
        <f t="shared" si="166"/>
        <v>18100</v>
      </c>
      <c r="M243" s="50">
        <f t="shared" si="166"/>
        <v>0</v>
      </c>
      <c r="N243" s="51">
        <f t="shared" si="166"/>
        <v>18100</v>
      </c>
      <c r="O243" s="52">
        <f t="shared" si="166"/>
        <v>0</v>
      </c>
      <c r="P243" s="52">
        <f t="shared" si="166"/>
        <v>0</v>
      </c>
      <c r="Q243" s="52">
        <f t="shared" si="166"/>
        <v>0</v>
      </c>
      <c r="R243" s="52">
        <f t="shared" si="166"/>
        <v>0</v>
      </c>
      <c r="S243" s="52">
        <f t="shared" si="166"/>
        <v>0</v>
      </c>
      <c r="T243" s="52">
        <f t="shared" si="166"/>
        <v>0</v>
      </c>
      <c r="U243" s="52">
        <f t="shared" si="166"/>
        <v>0</v>
      </c>
      <c r="V243" s="52">
        <f t="shared" si="166"/>
        <v>0</v>
      </c>
      <c r="W243" s="52">
        <f t="shared" si="166"/>
        <v>0</v>
      </c>
      <c r="X243" s="52">
        <f t="shared" ref="I243:AB245" si="167">SUM(X244)</f>
        <v>0</v>
      </c>
      <c r="Y243" s="52">
        <f t="shared" si="167"/>
        <v>0</v>
      </c>
      <c r="Z243" s="52">
        <f t="shared" si="167"/>
        <v>0</v>
      </c>
      <c r="AA243" s="52">
        <f t="shared" si="167"/>
        <v>0</v>
      </c>
      <c r="AB243" s="52">
        <f t="shared" si="167"/>
        <v>0</v>
      </c>
    </row>
    <row r="244" spans="1:28" ht="47.25" outlineLevel="3">
      <c r="A244" s="2" t="s">
        <v>25</v>
      </c>
      <c r="B244" s="23" t="s">
        <v>64</v>
      </c>
      <c r="C244" s="23" t="s">
        <v>114</v>
      </c>
      <c r="D244" s="23" t="s">
        <v>26</v>
      </c>
      <c r="E244" s="23" t="s">
        <v>2</v>
      </c>
      <c r="F244" s="23"/>
      <c r="G244" s="24">
        <f>SUM(G245)</f>
        <v>20000</v>
      </c>
      <c r="H244" s="24">
        <f>SUM(H245)</f>
        <v>0</v>
      </c>
      <c r="I244" s="24">
        <f t="shared" si="167"/>
        <v>20000</v>
      </c>
      <c r="J244" s="24">
        <f t="shared" si="167"/>
        <v>0</v>
      </c>
      <c r="K244" s="24">
        <f t="shared" si="167"/>
        <v>0</v>
      </c>
      <c r="L244" s="24">
        <f t="shared" si="167"/>
        <v>18100</v>
      </c>
      <c r="M244" s="24">
        <f t="shared" si="167"/>
        <v>0</v>
      </c>
      <c r="N244" s="36">
        <f t="shared" si="167"/>
        <v>18100</v>
      </c>
      <c r="O244" s="28">
        <f t="shared" si="167"/>
        <v>0</v>
      </c>
      <c r="P244" s="28">
        <f t="shared" si="167"/>
        <v>0</v>
      </c>
      <c r="Q244" s="28">
        <f t="shared" si="167"/>
        <v>0</v>
      </c>
      <c r="R244" s="28">
        <f t="shared" si="167"/>
        <v>0</v>
      </c>
      <c r="S244" s="28">
        <f t="shared" si="167"/>
        <v>0</v>
      </c>
      <c r="T244" s="28">
        <f t="shared" si="167"/>
        <v>0</v>
      </c>
      <c r="U244" s="28">
        <f t="shared" si="167"/>
        <v>0</v>
      </c>
      <c r="V244" s="28">
        <f t="shared" si="167"/>
        <v>0</v>
      </c>
      <c r="W244" s="28">
        <f t="shared" si="167"/>
        <v>0</v>
      </c>
      <c r="X244" s="28">
        <f t="shared" si="167"/>
        <v>0</v>
      </c>
      <c r="Y244" s="28">
        <f t="shared" si="167"/>
        <v>0</v>
      </c>
      <c r="Z244" s="28">
        <f t="shared" si="167"/>
        <v>0</v>
      </c>
      <c r="AA244" s="28">
        <f t="shared" si="167"/>
        <v>0</v>
      </c>
      <c r="AB244" s="28">
        <f t="shared" si="167"/>
        <v>0</v>
      </c>
    </row>
    <row r="245" spans="1:28" ht="31.5" outlineLevel="4">
      <c r="A245" s="2" t="s">
        <v>27</v>
      </c>
      <c r="B245" s="23" t="s">
        <v>64</v>
      </c>
      <c r="C245" s="23" t="s">
        <v>114</v>
      </c>
      <c r="D245" s="23" t="s">
        <v>28</v>
      </c>
      <c r="E245" s="23" t="s">
        <v>2</v>
      </c>
      <c r="F245" s="23"/>
      <c r="G245" s="24">
        <f>SUM(G246)</f>
        <v>20000</v>
      </c>
      <c r="H245" s="24">
        <f>SUM(H246)</f>
        <v>0</v>
      </c>
      <c r="I245" s="24">
        <f t="shared" si="167"/>
        <v>20000</v>
      </c>
      <c r="J245" s="24">
        <f t="shared" si="167"/>
        <v>0</v>
      </c>
      <c r="K245" s="24">
        <f t="shared" si="167"/>
        <v>0</v>
      </c>
      <c r="L245" s="24">
        <f t="shared" si="167"/>
        <v>18100</v>
      </c>
      <c r="M245" s="24">
        <f t="shared" si="167"/>
        <v>0</v>
      </c>
      <c r="N245" s="36">
        <f t="shared" si="167"/>
        <v>18100</v>
      </c>
      <c r="O245" s="28">
        <f t="shared" si="167"/>
        <v>0</v>
      </c>
      <c r="P245" s="28">
        <f t="shared" si="167"/>
        <v>0</v>
      </c>
      <c r="Q245" s="28">
        <f t="shared" si="167"/>
        <v>0</v>
      </c>
      <c r="R245" s="28">
        <f t="shared" si="167"/>
        <v>0</v>
      </c>
      <c r="S245" s="28">
        <f t="shared" si="167"/>
        <v>0</v>
      </c>
      <c r="T245" s="28">
        <f t="shared" si="167"/>
        <v>0</v>
      </c>
      <c r="U245" s="28">
        <f t="shared" si="167"/>
        <v>0</v>
      </c>
      <c r="V245" s="28">
        <f t="shared" si="167"/>
        <v>0</v>
      </c>
      <c r="W245" s="28">
        <f t="shared" si="167"/>
        <v>0</v>
      </c>
      <c r="X245" s="28">
        <f t="shared" si="167"/>
        <v>0</v>
      </c>
      <c r="Y245" s="28">
        <f t="shared" si="167"/>
        <v>0</v>
      </c>
      <c r="Z245" s="28">
        <f t="shared" si="167"/>
        <v>0</v>
      </c>
      <c r="AA245" s="28">
        <f t="shared" si="167"/>
        <v>0</v>
      </c>
      <c r="AB245" s="28">
        <f t="shared" si="167"/>
        <v>0</v>
      </c>
    </row>
    <row r="246" spans="1:28" ht="31.5" outlineLevel="5">
      <c r="A246" s="2" t="s">
        <v>55</v>
      </c>
      <c r="B246" s="23" t="s">
        <v>64</v>
      </c>
      <c r="C246" s="23" t="s">
        <v>114</v>
      </c>
      <c r="D246" s="23" t="s">
        <v>28</v>
      </c>
      <c r="E246" s="23" t="s">
        <v>56</v>
      </c>
      <c r="F246" s="23">
        <v>24009262</v>
      </c>
      <c r="G246" s="24">
        <f>SUM(I246:K246)-H246</f>
        <v>20000</v>
      </c>
      <c r="H246" s="24"/>
      <c r="I246" s="25">
        <v>20000</v>
      </c>
      <c r="J246" s="10">
        <f>SUM(Q246)</f>
        <v>0</v>
      </c>
      <c r="K246" s="11">
        <f>SUM(S246+U246+W246+Y246+AA246)</f>
        <v>0</v>
      </c>
      <c r="L246" s="37">
        <f>SUM(N246:P246)-M246</f>
        <v>18100</v>
      </c>
      <c r="M246" s="56"/>
      <c r="N246" s="55">
        <v>18100</v>
      </c>
      <c r="O246" s="8">
        <f>SUM(R246)</f>
        <v>0</v>
      </c>
      <c r="P246" s="9">
        <f>SUM(T246+V246+X246+Z246+AB246)</f>
        <v>0</v>
      </c>
      <c r="Q246" s="9"/>
      <c r="R246" s="9"/>
      <c r="S246" s="9"/>
      <c r="T246" s="9"/>
      <c r="U246" s="9"/>
      <c r="V246" s="9"/>
      <c r="W246" s="9"/>
      <c r="X246" s="9"/>
      <c r="Y246" s="9"/>
      <c r="Z246" s="9"/>
      <c r="AA246" s="9"/>
      <c r="AB246" s="9"/>
    </row>
    <row r="247" spans="1:28" s="4" customFormat="1" outlineLevel="5">
      <c r="A247" s="3" t="s">
        <v>447</v>
      </c>
      <c r="B247" s="41" t="s">
        <v>448</v>
      </c>
      <c r="C247" s="41" t="s">
        <v>4</v>
      </c>
      <c r="D247" s="41" t="s">
        <v>2</v>
      </c>
      <c r="E247" s="41" t="s">
        <v>2</v>
      </c>
      <c r="F247" s="41"/>
      <c r="G247" s="42">
        <f>SUM(G248)</f>
        <v>1038610</v>
      </c>
      <c r="H247" s="42">
        <f t="shared" ref="H247:AB248" si="168">SUM(H248)</f>
        <v>0</v>
      </c>
      <c r="I247" s="42">
        <f t="shared" si="168"/>
        <v>0</v>
      </c>
      <c r="J247" s="42">
        <f t="shared" si="168"/>
        <v>346210</v>
      </c>
      <c r="K247" s="42">
        <f t="shared" si="168"/>
        <v>692400</v>
      </c>
      <c r="L247" s="42">
        <f t="shared" si="168"/>
        <v>1038610</v>
      </c>
      <c r="M247" s="42">
        <f t="shared" si="168"/>
        <v>0</v>
      </c>
      <c r="N247" s="42">
        <f t="shared" si="168"/>
        <v>0</v>
      </c>
      <c r="O247" s="42">
        <f t="shared" si="168"/>
        <v>346210</v>
      </c>
      <c r="P247" s="42">
        <f t="shared" si="168"/>
        <v>692400</v>
      </c>
      <c r="Q247" s="42">
        <f t="shared" si="168"/>
        <v>346210</v>
      </c>
      <c r="R247" s="42">
        <f t="shared" si="168"/>
        <v>346210</v>
      </c>
      <c r="S247" s="42">
        <f t="shared" si="168"/>
        <v>138480</v>
      </c>
      <c r="T247" s="42">
        <f t="shared" si="168"/>
        <v>138480</v>
      </c>
      <c r="U247" s="42">
        <f t="shared" si="168"/>
        <v>138480</v>
      </c>
      <c r="V247" s="42">
        <f t="shared" si="168"/>
        <v>138480</v>
      </c>
      <c r="W247" s="42">
        <f t="shared" si="168"/>
        <v>138480</v>
      </c>
      <c r="X247" s="42">
        <f t="shared" si="168"/>
        <v>138480</v>
      </c>
      <c r="Y247" s="42">
        <f t="shared" si="168"/>
        <v>138480</v>
      </c>
      <c r="Z247" s="42">
        <f t="shared" si="168"/>
        <v>138480</v>
      </c>
      <c r="AA247" s="42">
        <f t="shared" si="168"/>
        <v>138480</v>
      </c>
      <c r="AB247" s="42">
        <f t="shared" si="168"/>
        <v>138480</v>
      </c>
    </row>
    <row r="248" spans="1:28" s="4" customFormat="1" ht="31.5" outlineLevel="5">
      <c r="A248" s="13" t="s">
        <v>449</v>
      </c>
      <c r="B248" s="79" t="s">
        <v>450</v>
      </c>
      <c r="C248" s="79" t="s">
        <v>4</v>
      </c>
      <c r="D248" s="79" t="s">
        <v>2</v>
      </c>
      <c r="E248" s="79" t="s">
        <v>2</v>
      </c>
      <c r="F248" s="45"/>
      <c r="G248" s="46">
        <f>SUM(G249)</f>
        <v>1038610</v>
      </c>
      <c r="H248" s="46">
        <f t="shared" si="168"/>
        <v>0</v>
      </c>
      <c r="I248" s="46">
        <f t="shared" si="168"/>
        <v>0</v>
      </c>
      <c r="J248" s="46">
        <f t="shared" si="168"/>
        <v>346210</v>
      </c>
      <c r="K248" s="46">
        <f t="shared" si="168"/>
        <v>692400</v>
      </c>
      <c r="L248" s="46">
        <f t="shared" si="168"/>
        <v>1038610</v>
      </c>
      <c r="M248" s="46">
        <f t="shared" si="168"/>
        <v>0</v>
      </c>
      <c r="N248" s="46">
        <f t="shared" si="168"/>
        <v>0</v>
      </c>
      <c r="O248" s="46">
        <f t="shared" si="168"/>
        <v>346210</v>
      </c>
      <c r="P248" s="46">
        <f t="shared" si="168"/>
        <v>692400</v>
      </c>
      <c r="Q248" s="46">
        <f t="shared" si="168"/>
        <v>346210</v>
      </c>
      <c r="R248" s="46">
        <f t="shared" si="168"/>
        <v>346210</v>
      </c>
      <c r="S248" s="46">
        <f t="shared" si="168"/>
        <v>138480</v>
      </c>
      <c r="T248" s="46">
        <f t="shared" si="168"/>
        <v>138480</v>
      </c>
      <c r="U248" s="46">
        <f t="shared" si="168"/>
        <v>138480</v>
      </c>
      <c r="V248" s="46">
        <f t="shared" si="168"/>
        <v>138480</v>
      </c>
      <c r="W248" s="46">
        <f t="shared" si="168"/>
        <v>138480</v>
      </c>
      <c r="X248" s="46">
        <f t="shared" si="168"/>
        <v>138480</v>
      </c>
      <c r="Y248" s="46">
        <f t="shared" si="168"/>
        <v>138480</v>
      </c>
      <c r="Z248" s="46">
        <f t="shared" si="168"/>
        <v>138480</v>
      </c>
      <c r="AA248" s="46">
        <f t="shared" si="168"/>
        <v>138480</v>
      </c>
      <c r="AB248" s="46">
        <f t="shared" si="168"/>
        <v>138480</v>
      </c>
    </row>
    <row r="249" spans="1:28" s="7" customFormat="1" ht="63" outlineLevel="5">
      <c r="A249" s="14" t="s">
        <v>451</v>
      </c>
      <c r="B249" s="80" t="s">
        <v>450</v>
      </c>
      <c r="C249" s="80" t="s">
        <v>452</v>
      </c>
      <c r="D249" s="80" t="s">
        <v>2</v>
      </c>
      <c r="E249" s="80" t="s">
        <v>2</v>
      </c>
      <c r="F249" s="49"/>
      <c r="G249" s="50">
        <f t="shared" ref="G249:AB249" si="169">SUM(G250+G261)</f>
        <v>1038610</v>
      </c>
      <c r="H249" s="50">
        <f t="shared" si="169"/>
        <v>0</v>
      </c>
      <c r="I249" s="50">
        <f t="shared" si="169"/>
        <v>0</v>
      </c>
      <c r="J249" s="50">
        <f t="shared" si="169"/>
        <v>346210</v>
      </c>
      <c r="K249" s="50">
        <f t="shared" si="169"/>
        <v>692400</v>
      </c>
      <c r="L249" s="50">
        <f t="shared" si="169"/>
        <v>1038610</v>
      </c>
      <c r="M249" s="50">
        <f t="shared" si="169"/>
        <v>0</v>
      </c>
      <c r="N249" s="50">
        <f t="shared" si="169"/>
        <v>0</v>
      </c>
      <c r="O249" s="50">
        <f t="shared" si="169"/>
        <v>346210</v>
      </c>
      <c r="P249" s="50">
        <f t="shared" si="169"/>
        <v>692400</v>
      </c>
      <c r="Q249" s="50">
        <f t="shared" si="169"/>
        <v>346210</v>
      </c>
      <c r="R249" s="50">
        <f t="shared" si="169"/>
        <v>346210</v>
      </c>
      <c r="S249" s="50">
        <f t="shared" si="169"/>
        <v>138480</v>
      </c>
      <c r="T249" s="50">
        <f t="shared" si="169"/>
        <v>138480</v>
      </c>
      <c r="U249" s="50">
        <f t="shared" si="169"/>
        <v>138480</v>
      </c>
      <c r="V249" s="50">
        <f t="shared" si="169"/>
        <v>138480</v>
      </c>
      <c r="W249" s="50">
        <f t="shared" si="169"/>
        <v>138480</v>
      </c>
      <c r="X249" s="50">
        <f t="shared" si="169"/>
        <v>138480</v>
      </c>
      <c r="Y249" s="50">
        <f t="shared" si="169"/>
        <v>138480</v>
      </c>
      <c r="Z249" s="50">
        <f t="shared" si="169"/>
        <v>138480</v>
      </c>
      <c r="AA249" s="50">
        <f t="shared" si="169"/>
        <v>138480</v>
      </c>
      <c r="AB249" s="50">
        <f t="shared" si="169"/>
        <v>138480</v>
      </c>
    </row>
    <row r="250" spans="1:28" ht="110.25" outlineLevel="5">
      <c r="A250" s="12" t="s">
        <v>453</v>
      </c>
      <c r="B250" s="22" t="s">
        <v>450</v>
      </c>
      <c r="C250" s="22" t="s">
        <v>452</v>
      </c>
      <c r="D250" s="22" t="s">
        <v>10</v>
      </c>
      <c r="E250" s="22" t="s">
        <v>2</v>
      </c>
      <c r="F250" s="23"/>
      <c r="G250" s="24">
        <f>SUM(G251+G258+G256)</f>
        <v>1032556.13</v>
      </c>
      <c r="H250" s="24">
        <f t="shared" ref="H250:AB250" si="170">SUM(H251+H258+H256)</f>
        <v>0</v>
      </c>
      <c r="I250" s="24">
        <f t="shared" si="170"/>
        <v>0</v>
      </c>
      <c r="J250" s="24">
        <f t="shared" si="170"/>
        <v>342986.13</v>
      </c>
      <c r="K250" s="24">
        <f t="shared" si="170"/>
        <v>689570</v>
      </c>
      <c r="L250" s="24">
        <f t="shared" si="170"/>
        <v>1032556.13</v>
      </c>
      <c r="M250" s="24">
        <f t="shared" si="170"/>
        <v>0</v>
      </c>
      <c r="N250" s="24">
        <f t="shared" si="170"/>
        <v>0</v>
      </c>
      <c r="O250" s="24">
        <f t="shared" si="170"/>
        <v>342986.13</v>
      </c>
      <c r="P250" s="24">
        <f t="shared" si="170"/>
        <v>689570</v>
      </c>
      <c r="Q250" s="24">
        <f t="shared" si="170"/>
        <v>342986.13</v>
      </c>
      <c r="R250" s="24">
        <f t="shared" si="170"/>
        <v>342986.13</v>
      </c>
      <c r="S250" s="24">
        <f t="shared" si="170"/>
        <v>137470</v>
      </c>
      <c r="T250" s="24">
        <f t="shared" si="170"/>
        <v>137470</v>
      </c>
      <c r="U250" s="24">
        <f t="shared" si="170"/>
        <v>138480</v>
      </c>
      <c r="V250" s="24">
        <f t="shared" si="170"/>
        <v>138480</v>
      </c>
      <c r="W250" s="24">
        <f t="shared" si="170"/>
        <v>136660</v>
      </c>
      <c r="X250" s="24">
        <f t="shared" si="170"/>
        <v>136660</v>
      </c>
      <c r="Y250" s="24">
        <f t="shared" si="170"/>
        <v>138480</v>
      </c>
      <c r="Z250" s="24">
        <f t="shared" si="170"/>
        <v>138480</v>
      </c>
      <c r="AA250" s="24">
        <f t="shared" si="170"/>
        <v>138480</v>
      </c>
      <c r="AB250" s="24">
        <f t="shared" si="170"/>
        <v>138480</v>
      </c>
    </row>
    <row r="251" spans="1:28" ht="47.25" outlineLevel="5">
      <c r="A251" s="12" t="s">
        <v>454</v>
      </c>
      <c r="B251" s="22" t="s">
        <v>450</v>
      </c>
      <c r="C251" s="22" t="s">
        <v>452</v>
      </c>
      <c r="D251" s="22" t="s">
        <v>12</v>
      </c>
      <c r="E251" s="22" t="s">
        <v>2</v>
      </c>
      <c r="F251" s="23"/>
      <c r="G251" s="24">
        <f>SUM(G252+G254)</f>
        <v>792726.26</v>
      </c>
      <c r="H251" s="24">
        <f t="shared" ref="H251:AB251" si="171">SUM(H252+H254)</f>
        <v>0</v>
      </c>
      <c r="I251" s="24">
        <f t="shared" si="171"/>
        <v>0</v>
      </c>
      <c r="J251" s="24">
        <f t="shared" si="171"/>
        <v>263862.13</v>
      </c>
      <c r="K251" s="24">
        <f t="shared" si="171"/>
        <v>528864.13</v>
      </c>
      <c r="L251" s="24">
        <f t="shared" si="171"/>
        <v>792726.26</v>
      </c>
      <c r="M251" s="24">
        <f t="shared" si="171"/>
        <v>0</v>
      </c>
      <c r="N251" s="24">
        <f t="shared" si="171"/>
        <v>0</v>
      </c>
      <c r="O251" s="24">
        <f t="shared" si="171"/>
        <v>263862.13</v>
      </c>
      <c r="P251" s="24">
        <f t="shared" si="171"/>
        <v>528864.13</v>
      </c>
      <c r="Q251" s="24">
        <f t="shared" si="171"/>
        <v>263862.13</v>
      </c>
      <c r="R251" s="24">
        <f t="shared" si="171"/>
        <v>263862.13</v>
      </c>
      <c r="S251" s="24">
        <f t="shared" si="171"/>
        <v>104823.37</v>
      </c>
      <c r="T251" s="24">
        <f t="shared" si="171"/>
        <v>104823.37</v>
      </c>
      <c r="U251" s="24">
        <f t="shared" si="171"/>
        <v>106359.47</v>
      </c>
      <c r="V251" s="24">
        <f t="shared" si="171"/>
        <v>106359.47</v>
      </c>
      <c r="W251" s="24">
        <f t="shared" si="171"/>
        <v>104961.61</v>
      </c>
      <c r="X251" s="24">
        <f t="shared" si="171"/>
        <v>104961.61</v>
      </c>
      <c r="Y251" s="24">
        <f t="shared" si="171"/>
        <v>106360.23</v>
      </c>
      <c r="Z251" s="24">
        <f t="shared" si="171"/>
        <v>106360.23</v>
      </c>
      <c r="AA251" s="24">
        <f t="shared" si="171"/>
        <v>106359.45</v>
      </c>
      <c r="AB251" s="24">
        <f t="shared" si="171"/>
        <v>106359.45</v>
      </c>
    </row>
    <row r="252" spans="1:28" outlineLevel="5">
      <c r="A252" s="12" t="s">
        <v>455</v>
      </c>
      <c r="B252" s="22" t="s">
        <v>450</v>
      </c>
      <c r="C252" s="22" t="s">
        <v>452</v>
      </c>
      <c r="D252" s="22" t="s">
        <v>12</v>
      </c>
      <c r="E252" s="22" t="s">
        <v>14</v>
      </c>
      <c r="F252" s="81" t="s">
        <v>462</v>
      </c>
      <c r="G252" s="24">
        <f>SUM(I252:K252)-H252</f>
        <v>790864.13</v>
      </c>
      <c r="H252" s="24"/>
      <c r="I252" s="25"/>
      <c r="J252" s="10">
        <f>SUM(Q252)</f>
        <v>262000</v>
      </c>
      <c r="K252" s="11">
        <f>SUM(S252+U252+W252+Y252+AA252)</f>
        <v>528864.13</v>
      </c>
      <c r="L252" s="37">
        <f>SUM(N252:P252)-M252</f>
        <v>790864.13</v>
      </c>
      <c r="M252" s="56"/>
      <c r="N252" s="55"/>
      <c r="O252" s="8">
        <f>SUM(R252)</f>
        <v>262000</v>
      </c>
      <c r="P252" s="9">
        <f>SUM(T252+V252+X252+Z252+AB252)</f>
        <v>528864.13</v>
      </c>
      <c r="Q252" s="11">
        <v>262000</v>
      </c>
      <c r="R252" s="55">
        <v>262000</v>
      </c>
      <c r="S252" s="8">
        <v>104823.37</v>
      </c>
      <c r="T252" s="9">
        <v>104823.37</v>
      </c>
      <c r="U252" s="9">
        <v>106359.47</v>
      </c>
      <c r="V252" s="9">
        <v>106359.47</v>
      </c>
      <c r="W252" s="9">
        <v>104961.61</v>
      </c>
      <c r="X252" s="9">
        <v>104961.61</v>
      </c>
      <c r="Y252" s="9">
        <v>106360.23</v>
      </c>
      <c r="Z252" s="9">
        <v>106360.23</v>
      </c>
      <c r="AA252" s="9">
        <v>106359.45</v>
      </c>
      <c r="AB252" s="9">
        <v>106359.45</v>
      </c>
    </row>
    <row r="253" spans="1:28" s="271" customFormat="1" ht="17.25" customHeight="1" outlineLevel="5">
      <c r="A253" s="273" t="s">
        <v>1085</v>
      </c>
      <c r="B253" s="264"/>
      <c r="C253" s="264"/>
      <c r="D253" s="264"/>
      <c r="E253" s="264" t="s">
        <v>14</v>
      </c>
      <c r="F253" s="276"/>
      <c r="G253" s="265">
        <f>SUM(I253:K253)-H253</f>
        <v>790864.13</v>
      </c>
      <c r="H253" s="265"/>
      <c r="I253" s="277"/>
      <c r="J253" s="278">
        <f>SUM(Q253)</f>
        <v>262000</v>
      </c>
      <c r="K253" s="279">
        <f>SUM(S253+U253+W253+Y253+AA253)</f>
        <v>528864.13</v>
      </c>
      <c r="L253" s="269">
        <f>SUM(N253:P253)-M253</f>
        <v>790864.13</v>
      </c>
      <c r="M253" s="281"/>
      <c r="N253" s="280"/>
      <c r="O253" s="267">
        <f>SUM(R253)</f>
        <v>262000</v>
      </c>
      <c r="P253" s="268">
        <f>SUM(T253+V253+X253+Z253+AB253)</f>
        <v>528864.13</v>
      </c>
      <c r="Q253" s="279">
        <v>262000</v>
      </c>
      <c r="R253" s="280">
        <v>262000</v>
      </c>
      <c r="S253" s="267">
        <v>104823.37</v>
      </c>
      <c r="T253" s="268">
        <v>104823.37</v>
      </c>
      <c r="U253" s="268">
        <v>106359.47</v>
      </c>
      <c r="V253" s="268">
        <v>106359.47</v>
      </c>
      <c r="W253" s="268">
        <v>104961.61</v>
      </c>
      <c r="X253" s="268">
        <v>104961.61</v>
      </c>
      <c r="Y253" s="268">
        <v>106360.23</v>
      </c>
      <c r="Z253" s="268">
        <v>106360.23</v>
      </c>
      <c r="AA253" s="268">
        <v>106359.45</v>
      </c>
      <c r="AB253" s="268">
        <v>106359.45</v>
      </c>
    </row>
    <row r="254" spans="1:28" ht="47.25" outlineLevel="5">
      <c r="A254" s="12" t="s">
        <v>456</v>
      </c>
      <c r="B254" s="22" t="s">
        <v>450</v>
      </c>
      <c r="C254" s="22" t="s">
        <v>452</v>
      </c>
      <c r="D254" s="22" t="s">
        <v>12</v>
      </c>
      <c r="E254" s="22" t="s">
        <v>24</v>
      </c>
      <c r="F254" s="81" t="s">
        <v>462</v>
      </c>
      <c r="G254" s="24">
        <f>SUM(I254:K254)-H254</f>
        <v>1862.13</v>
      </c>
      <c r="H254" s="24"/>
      <c r="I254" s="25"/>
      <c r="J254" s="10">
        <f>SUM(Q254)</f>
        <v>1862.13</v>
      </c>
      <c r="K254" s="11">
        <f>SUM(S254+U254+W254+Y254+AA254)</f>
        <v>0</v>
      </c>
      <c r="L254" s="55">
        <f>SUM(N254:P254)-M254</f>
        <v>1862.13</v>
      </c>
      <c r="M254" s="56"/>
      <c r="N254" s="55"/>
      <c r="O254" s="10">
        <f>SUM(R254)</f>
        <v>1862.13</v>
      </c>
      <c r="P254" s="11">
        <f>SUM(T254+V254+X254+Z254+AB254)</f>
        <v>0</v>
      </c>
      <c r="Q254" s="11">
        <v>1862.13</v>
      </c>
      <c r="R254" s="55">
        <v>1862.13</v>
      </c>
      <c r="S254" s="10"/>
      <c r="T254" s="11"/>
      <c r="U254" s="11"/>
      <c r="V254" s="11"/>
      <c r="W254" s="11"/>
      <c r="X254" s="11"/>
      <c r="Y254" s="11"/>
      <c r="Z254" s="11"/>
      <c r="AA254" s="11"/>
      <c r="AB254" s="11"/>
    </row>
    <row r="255" spans="1:28" s="271" customFormat="1" ht="21" customHeight="1" outlineLevel="5">
      <c r="A255" s="273" t="s">
        <v>1085</v>
      </c>
      <c r="B255" s="264"/>
      <c r="C255" s="264"/>
      <c r="D255" s="264"/>
      <c r="E255" s="264" t="s">
        <v>24</v>
      </c>
      <c r="F255" s="276"/>
      <c r="G255" s="265">
        <f>SUM(I255:K255)-H255</f>
        <v>1862.13</v>
      </c>
      <c r="H255" s="265"/>
      <c r="I255" s="277"/>
      <c r="J255" s="278">
        <f>SUM(Q255)</f>
        <v>1862.13</v>
      </c>
      <c r="K255" s="279">
        <f>SUM(S255+U255+W255+Y255+AA255)</f>
        <v>0</v>
      </c>
      <c r="L255" s="280">
        <f>SUM(N255:P255)-M255</f>
        <v>1862.13</v>
      </c>
      <c r="M255" s="281"/>
      <c r="N255" s="280"/>
      <c r="O255" s="278">
        <f>SUM(R255)</f>
        <v>1862.13</v>
      </c>
      <c r="P255" s="279">
        <f>SUM(T255+V255+X255+Z255+AB255)</f>
        <v>0</v>
      </c>
      <c r="Q255" s="268">
        <v>1862.13</v>
      </c>
      <c r="R255" s="78">
        <v>1862.13</v>
      </c>
      <c r="S255" s="267"/>
      <c r="T255" s="268"/>
      <c r="U255" s="268"/>
      <c r="V255" s="268"/>
      <c r="W255" s="268"/>
      <c r="X255" s="268"/>
      <c r="Y255" s="268"/>
      <c r="Z255" s="268"/>
      <c r="AA255" s="268"/>
      <c r="AB255" s="268"/>
    </row>
    <row r="256" spans="1:28" ht="63" outlineLevel="5">
      <c r="A256" s="12" t="s">
        <v>617</v>
      </c>
      <c r="B256" s="22" t="s">
        <v>450</v>
      </c>
      <c r="C256" s="22" t="s">
        <v>452</v>
      </c>
      <c r="D256" s="22">
        <v>122</v>
      </c>
      <c r="E256" s="22" t="s">
        <v>2</v>
      </c>
      <c r="F256" s="81"/>
      <c r="G256" s="24">
        <f>SUM(G257)</f>
        <v>990</v>
      </c>
      <c r="H256" s="24">
        <f t="shared" ref="H256:AB256" si="172">SUM(H257)</f>
        <v>0</v>
      </c>
      <c r="I256" s="24">
        <f t="shared" si="172"/>
        <v>0</v>
      </c>
      <c r="J256" s="24">
        <f t="shared" si="172"/>
        <v>0</v>
      </c>
      <c r="K256" s="24">
        <f t="shared" si="172"/>
        <v>990</v>
      </c>
      <c r="L256" s="24">
        <f t="shared" si="172"/>
        <v>990</v>
      </c>
      <c r="M256" s="24">
        <f t="shared" si="172"/>
        <v>0</v>
      </c>
      <c r="N256" s="24">
        <f t="shared" si="172"/>
        <v>0</v>
      </c>
      <c r="O256" s="24">
        <f t="shared" si="172"/>
        <v>0</v>
      </c>
      <c r="P256" s="24">
        <f t="shared" si="172"/>
        <v>990</v>
      </c>
      <c r="Q256" s="68">
        <f t="shared" si="172"/>
        <v>0</v>
      </c>
      <c r="R256" s="68">
        <f t="shared" si="172"/>
        <v>0</v>
      </c>
      <c r="S256" s="68">
        <f t="shared" si="172"/>
        <v>990</v>
      </c>
      <c r="T256" s="68">
        <f t="shared" si="172"/>
        <v>990</v>
      </c>
      <c r="U256" s="68">
        <f t="shared" si="172"/>
        <v>0</v>
      </c>
      <c r="V256" s="68">
        <f t="shared" si="172"/>
        <v>0</v>
      </c>
      <c r="W256" s="68">
        <f t="shared" si="172"/>
        <v>0</v>
      </c>
      <c r="X256" s="68">
        <f t="shared" si="172"/>
        <v>0</v>
      </c>
      <c r="Y256" s="68">
        <f t="shared" si="172"/>
        <v>0</v>
      </c>
      <c r="Z256" s="68">
        <f t="shared" si="172"/>
        <v>0</v>
      </c>
      <c r="AA256" s="68">
        <f t="shared" si="172"/>
        <v>0</v>
      </c>
      <c r="AB256" s="68">
        <f t="shared" si="172"/>
        <v>0</v>
      </c>
    </row>
    <row r="257" spans="1:28" outlineLevel="5">
      <c r="A257" s="2" t="s">
        <v>37</v>
      </c>
      <c r="B257" s="22" t="s">
        <v>450</v>
      </c>
      <c r="C257" s="22" t="s">
        <v>452</v>
      </c>
      <c r="D257" s="22">
        <v>122</v>
      </c>
      <c r="E257" s="22">
        <v>226</v>
      </c>
      <c r="F257" s="81" t="s">
        <v>462</v>
      </c>
      <c r="G257" s="24">
        <f>SUM(I257:K257)-H257</f>
        <v>990</v>
      </c>
      <c r="H257" s="36"/>
      <c r="I257" s="28"/>
      <c r="J257" s="8">
        <f>SUM(Q257)</f>
        <v>0</v>
      </c>
      <c r="K257" s="9">
        <f>SUM(S257+U257+W257+Y257+AA257)</f>
        <v>990</v>
      </c>
      <c r="L257" s="28">
        <f>SUM(N257:P257)-M257</f>
        <v>990</v>
      </c>
      <c r="M257" s="38"/>
      <c r="N257" s="28"/>
      <c r="O257" s="8">
        <f>SUM(R257)</f>
        <v>0</v>
      </c>
      <c r="P257" s="9">
        <f>SUM(T257+V257+X257+Z257+AB257)</f>
        <v>990</v>
      </c>
      <c r="Q257" s="9"/>
      <c r="R257" s="28"/>
      <c r="S257" s="8">
        <v>990</v>
      </c>
      <c r="T257" s="32">
        <v>990</v>
      </c>
      <c r="U257" s="9"/>
      <c r="V257" s="9"/>
      <c r="W257" s="9"/>
      <c r="X257" s="9"/>
      <c r="Y257" s="9"/>
      <c r="Z257" s="9"/>
      <c r="AA257" s="9"/>
      <c r="AB257" s="9"/>
    </row>
    <row r="258" spans="1:28" ht="94.5" outlineLevel="5">
      <c r="A258" s="12" t="s">
        <v>457</v>
      </c>
      <c r="B258" s="22" t="s">
        <v>450</v>
      </c>
      <c r="C258" s="22" t="s">
        <v>452</v>
      </c>
      <c r="D258" s="22" t="s">
        <v>16</v>
      </c>
      <c r="E258" s="22" t="s">
        <v>2</v>
      </c>
      <c r="F258" s="23"/>
      <c r="G258" s="54">
        <f>SUM(G259)</f>
        <v>238839.87</v>
      </c>
      <c r="H258" s="54">
        <f t="shared" ref="H258:AB258" si="173">SUM(H259)</f>
        <v>0</v>
      </c>
      <c r="I258" s="95">
        <f t="shared" si="173"/>
        <v>0</v>
      </c>
      <c r="J258" s="26">
        <f t="shared" si="173"/>
        <v>79124</v>
      </c>
      <c r="K258" s="26">
        <f t="shared" si="173"/>
        <v>159715.87</v>
      </c>
      <c r="L258" s="26">
        <f t="shared" si="173"/>
        <v>238839.87</v>
      </c>
      <c r="M258" s="26">
        <f t="shared" si="173"/>
        <v>0</v>
      </c>
      <c r="N258" s="26">
        <f t="shared" si="173"/>
        <v>0</v>
      </c>
      <c r="O258" s="26">
        <f t="shared" si="173"/>
        <v>79124</v>
      </c>
      <c r="P258" s="26">
        <f t="shared" si="173"/>
        <v>159715.87</v>
      </c>
      <c r="Q258" s="28">
        <f t="shared" si="173"/>
        <v>79124</v>
      </c>
      <c r="R258" s="28">
        <f t="shared" si="173"/>
        <v>79124</v>
      </c>
      <c r="S258" s="28">
        <f t="shared" si="173"/>
        <v>31656.63</v>
      </c>
      <c r="T258" s="82">
        <f t="shared" si="173"/>
        <v>31656.63</v>
      </c>
      <c r="U258" s="68">
        <f t="shared" si="173"/>
        <v>32120.53</v>
      </c>
      <c r="V258" s="68">
        <f t="shared" si="173"/>
        <v>32120.53</v>
      </c>
      <c r="W258" s="68">
        <f t="shared" si="173"/>
        <v>31698.39</v>
      </c>
      <c r="X258" s="68">
        <f t="shared" si="173"/>
        <v>31698.39</v>
      </c>
      <c r="Y258" s="68">
        <f t="shared" si="173"/>
        <v>32119.77</v>
      </c>
      <c r="Z258" s="68">
        <f t="shared" si="173"/>
        <v>32119.77</v>
      </c>
      <c r="AA258" s="68">
        <f t="shared" si="173"/>
        <v>32120.55</v>
      </c>
      <c r="AB258" s="68">
        <f t="shared" si="173"/>
        <v>32120.55</v>
      </c>
    </row>
    <row r="259" spans="1:28" ht="31.5" outlineLevel="5">
      <c r="A259" s="12" t="s">
        <v>458</v>
      </c>
      <c r="B259" s="22" t="s">
        <v>450</v>
      </c>
      <c r="C259" s="22" t="s">
        <v>452</v>
      </c>
      <c r="D259" s="22" t="s">
        <v>16</v>
      </c>
      <c r="E259" s="22" t="s">
        <v>18</v>
      </c>
      <c r="F259" s="282" t="s">
        <v>462</v>
      </c>
      <c r="G259" s="28">
        <f>SUM(I259:K259)-H259</f>
        <v>238839.87</v>
      </c>
      <c r="H259" s="28"/>
      <c r="I259" s="28"/>
      <c r="J259" s="8">
        <f>SUM(Q259)</f>
        <v>79124</v>
      </c>
      <c r="K259" s="9">
        <f>SUM(S259+U259+W259+Y259+AA259)</f>
        <v>159715.87</v>
      </c>
      <c r="L259" s="28">
        <f>SUM(N259:P259)-M259</f>
        <v>238839.87</v>
      </c>
      <c r="M259" s="38"/>
      <c r="N259" s="28"/>
      <c r="O259" s="8">
        <f>SUM(R259)</f>
        <v>79124</v>
      </c>
      <c r="P259" s="9">
        <f>SUM(T259+V259+X259+Z259+AB259)</f>
        <v>159715.87</v>
      </c>
      <c r="Q259" s="70">
        <v>79124</v>
      </c>
      <c r="R259" s="70">
        <v>79124</v>
      </c>
      <c r="S259" s="34">
        <v>31656.63</v>
      </c>
      <c r="T259" s="9">
        <v>31656.63</v>
      </c>
      <c r="U259" s="9">
        <v>32120.53</v>
      </c>
      <c r="V259" s="9">
        <v>32120.53</v>
      </c>
      <c r="W259" s="9">
        <v>31698.39</v>
      </c>
      <c r="X259" s="9">
        <v>31698.39</v>
      </c>
      <c r="Y259" s="9">
        <v>32119.77</v>
      </c>
      <c r="Z259" s="9">
        <v>32119.77</v>
      </c>
      <c r="AA259" s="9">
        <v>32120.55</v>
      </c>
      <c r="AB259" s="9">
        <v>32120.55</v>
      </c>
    </row>
    <row r="260" spans="1:28" s="271" customFormat="1" ht="22.5" customHeight="1" outlineLevel="5">
      <c r="A260" s="273" t="s">
        <v>1085</v>
      </c>
      <c r="B260" s="264"/>
      <c r="C260" s="264"/>
      <c r="D260" s="264"/>
      <c r="E260" s="264" t="s">
        <v>18</v>
      </c>
      <c r="F260" s="283"/>
      <c r="G260" s="78">
        <f>SUM(I260:K260)-H260</f>
        <v>238839.87</v>
      </c>
      <c r="H260" s="78"/>
      <c r="I260" s="78"/>
      <c r="J260" s="267">
        <f>SUM(Q260)</f>
        <v>79124</v>
      </c>
      <c r="K260" s="268">
        <f>SUM(S260+U260+W260+Y260+AA260)</f>
        <v>159715.87</v>
      </c>
      <c r="L260" s="78">
        <f>SUM(N260:P260)-M260</f>
        <v>238839.87</v>
      </c>
      <c r="M260" s="270"/>
      <c r="N260" s="78"/>
      <c r="O260" s="267">
        <f>SUM(R260)</f>
        <v>79124</v>
      </c>
      <c r="P260" s="268">
        <f>SUM(T260+V260+X260+Z260+AB260)</f>
        <v>159715.87</v>
      </c>
      <c r="Q260" s="284">
        <v>79124</v>
      </c>
      <c r="R260" s="284">
        <v>79124</v>
      </c>
      <c r="S260" s="285">
        <v>31656.63</v>
      </c>
      <c r="T260" s="268">
        <v>31656.63</v>
      </c>
      <c r="U260" s="268">
        <v>32120.53</v>
      </c>
      <c r="V260" s="268">
        <v>32120.53</v>
      </c>
      <c r="W260" s="268">
        <v>31698.39</v>
      </c>
      <c r="X260" s="268">
        <v>31698.39</v>
      </c>
      <c r="Y260" s="268">
        <v>32119.77</v>
      </c>
      <c r="Z260" s="268">
        <v>32119.77</v>
      </c>
      <c r="AA260" s="268">
        <v>32120.55</v>
      </c>
      <c r="AB260" s="268">
        <v>32120.55</v>
      </c>
    </row>
    <row r="261" spans="1:28" ht="47.25" outlineLevel="5">
      <c r="A261" s="12" t="s">
        <v>459</v>
      </c>
      <c r="B261" s="22" t="s">
        <v>450</v>
      </c>
      <c r="C261" s="22" t="s">
        <v>452</v>
      </c>
      <c r="D261" s="22" t="s">
        <v>26</v>
      </c>
      <c r="E261" s="22" t="s">
        <v>2</v>
      </c>
      <c r="F261" s="23"/>
      <c r="G261" s="68">
        <f>SUM(G262)</f>
        <v>6053.87</v>
      </c>
      <c r="H261" s="68">
        <f t="shared" ref="H261:AB262" si="174">SUM(H262)</f>
        <v>0</v>
      </c>
      <c r="I261" s="68">
        <f t="shared" si="174"/>
        <v>0</v>
      </c>
      <c r="J261" s="68">
        <f t="shared" si="174"/>
        <v>3223.87</v>
      </c>
      <c r="K261" s="68">
        <f t="shared" si="174"/>
        <v>2830</v>
      </c>
      <c r="L261" s="68">
        <f t="shared" si="174"/>
        <v>6053.87</v>
      </c>
      <c r="M261" s="68">
        <f t="shared" si="174"/>
        <v>0</v>
      </c>
      <c r="N261" s="68">
        <f t="shared" si="174"/>
        <v>0</v>
      </c>
      <c r="O261" s="68">
        <f t="shared" si="174"/>
        <v>3223.87</v>
      </c>
      <c r="P261" s="69">
        <f t="shared" si="174"/>
        <v>2830</v>
      </c>
      <c r="Q261" s="28">
        <f t="shared" si="174"/>
        <v>3223.87</v>
      </c>
      <c r="R261" s="28">
        <f t="shared" si="174"/>
        <v>3223.87</v>
      </c>
      <c r="S261" s="84">
        <f t="shared" si="174"/>
        <v>1010</v>
      </c>
      <c r="T261" s="24">
        <f t="shared" si="174"/>
        <v>1010</v>
      </c>
      <c r="U261" s="24">
        <f t="shared" si="174"/>
        <v>0</v>
      </c>
      <c r="V261" s="24">
        <f t="shared" si="174"/>
        <v>0</v>
      </c>
      <c r="W261" s="24">
        <f t="shared" si="174"/>
        <v>1820</v>
      </c>
      <c r="X261" s="24">
        <f t="shared" si="174"/>
        <v>1820</v>
      </c>
      <c r="Y261" s="24">
        <f t="shared" si="174"/>
        <v>0</v>
      </c>
      <c r="Z261" s="24">
        <f t="shared" si="174"/>
        <v>0</v>
      </c>
      <c r="AA261" s="24">
        <f t="shared" si="174"/>
        <v>0</v>
      </c>
      <c r="AB261" s="24">
        <f t="shared" si="174"/>
        <v>0</v>
      </c>
    </row>
    <row r="262" spans="1:28" ht="31.5" outlineLevel="5">
      <c r="A262" s="12" t="s">
        <v>460</v>
      </c>
      <c r="B262" s="22" t="s">
        <v>450</v>
      </c>
      <c r="C262" s="22" t="s">
        <v>452</v>
      </c>
      <c r="D262" s="22" t="s">
        <v>28</v>
      </c>
      <c r="E262" s="22" t="s">
        <v>2</v>
      </c>
      <c r="F262" s="23"/>
      <c r="G262" s="24">
        <f>SUM(G263)</f>
        <v>6053.87</v>
      </c>
      <c r="H262" s="54">
        <f t="shared" si="174"/>
        <v>0</v>
      </c>
      <c r="I262" s="54">
        <f t="shared" si="174"/>
        <v>0</v>
      </c>
      <c r="J262" s="54">
        <f t="shared" si="174"/>
        <v>3223.87</v>
      </c>
      <c r="K262" s="54">
        <f t="shared" si="174"/>
        <v>2830</v>
      </c>
      <c r="L262" s="54">
        <f t="shared" si="174"/>
        <v>6053.87</v>
      </c>
      <c r="M262" s="54">
        <f t="shared" si="174"/>
        <v>0</v>
      </c>
      <c r="N262" s="54">
        <f t="shared" si="174"/>
        <v>0</v>
      </c>
      <c r="O262" s="24">
        <f t="shared" si="174"/>
        <v>3223.87</v>
      </c>
      <c r="P262" s="36">
        <f t="shared" si="174"/>
        <v>2830</v>
      </c>
      <c r="Q262" s="28">
        <f t="shared" si="174"/>
        <v>3223.87</v>
      </c>
      <c r="R262" s="28">
        <f t="shared" si="174"/>
        <v>3223.87</v>
      </c>
      <c r="S262" s="84">
        <f t="shared" si="174"/>
        <v>1010</v>
      </c>
      <c r="T262" s="24">
        <f t="shared" si="174"/>
        <v>1010</v>
      </c>
      <c r="U262" s="24">
        <f t="shared" si="174"/>
        <v>0</v>
      </c>
      <c r="V262" s="24">
        <f t="shared" si="174"/>
        <v>0</v>
      </c>
      <c r="W262" s="24">
        <f t="shared" si="174"/>
        <v>1820</v>
      </c>
      <c r="X262" s="24">
        <f t="shared" si="174"/>
        <v>1820</v>
      </c>
      <c r="Y262" s="24">
        <f t="shared" si="174"/>
        <v>0</v>
      </c>
      <c r="Z262" s="24">
        <f t="shared" si="174"/>
        <v>0</v>
      </c>
      <c r="AA262" s="24">
        <f t="shared" si="174"/>
        <v>0</v>
      </c>
      <c r="AB262" s="24">
        <f t="shared" si="174"/>
        <v>0</v>
      </c>
    </row>
    <row r="263" spans="1:28" ht="47.25" outlineLevel="5">
      <c r="A263" s="12" t="s">
        <v>461</v>
      </c>
      <c r="B263" s="22" t="s">
        <v>450</v>
      </c>
      <c r="C263" s="22" t="s">
        <v>452</v>
      </c>
      <c r="D263" s="22" t="s">
        <v>28</v>
      </c>
      <c r="E263" s="22" t="s">
        <v>32</v>
      </c>
      <c r="F263" s="81" t="s">
        <v>462</v>
      </c>
      <c r="G263" s="36">
        <f>SUM(I263:K263)-H263</f>
        <v>6053.87</v>
      </c>
      <c r="H263" s="28"/>
      <c r="I263" s="28"/>
      <c r="J263" s="8">
        <f>SUM(Q263)</f>
        <v>3223.87</v>
      </c>
      <c r="K263" s="9">
        <f>SUM(S263+U263+W263+Y263+AA263)</f>
        <v>2830</v>
      </c>
      <c r="L263" s="37">
        <f>SUM(N263:P263)-M263</f>
        <v>6053.87</v>
      </c>
      <c r="M263" s="38"/>
      <c r="N263" s="28"/>
      <c r="O263" s="8">
        <f>SUM(R263)</f>
        <v>3223.87</v>
      </c>
      <c r="P263" s="15">
        <f>SUM(T263+V263+X263+Z263+AB263)</f>
        <v>2830</v>
      </c>
      <c r="Q263" s="28">
        <v>3223.87</v>
      </c>
      <c r="R263" s="28">
        <v>3223.87</v>
      </c>
      <c r="S263" s="16">
        <v>1010</v>
      </c>
      <c r="T263" s="9">
        <v>1010</v>
      </c>
      <c r="U263" s="9"/>
      <c r="V263" s="9"/>
      <c r="W263" s="9">
        <v>1820</v>
      </c>
      <c r="X263" s="9">
        <v>1820</v>
      </c>
      <c r="Y263" s="9"/>
      <c r="Z263" s="9"/>
      <c r="AA263" s="9"/>
      <c r="AB263" s="9"/>
    </row>
    <row r="264" spans="1:28" s="4" customFormat="1" ht="63">
      <c r="A264" s="3" t="s">
        <v>115</v>
      </c>
      <c r="B264" s="41" t="s">
        <v>116</v>
      </c>
      <c r="C264" s="41" t="s">
        <v>4</v>
      </c>
      <c r="D264" s="41" t="s">
        <v>2</v>
      </c>
      <c r="E264" s="41" t="s">
        <v>2</v>
      </c>
      <c r="F264" s="41"/>
      <c r="G264" s="43">
        <f>SUM(G265+G285)</f>
        <v>973533.78</v>
      </c>
      <c r="H264" s="44">
        <f>SUM(H265+H285)</f>
        <v>75000</v>
      </c>
      <c r="I264" s="44">
        <f>SUM(I265+I285)</f>
        <v>255000</v>
      </c>
      <c r="J264" s="44">
        <f t="shared" ref="J264:AB264" si="175">SUM(J265+J285)</f>
        <v>254025</v>
      </c>
      <c r="K264" s="44">
        <f t="shared" si="175"/>
        <v>539508.78</v>
      </c>
      <c r="L264" s="44">
        <f t="shared" si="175"/>
        <v>839309.79999999993</v>
      </c>
      <c r="M264" s="44">
        <f t="shared" si="175"/>
        <v>75000</v>
      </c>
      <c r="N264" s="44">
        <f t="shared" si="175"/>
        <v>254958.35</v>
      </c>
      <c r="O264" s="44">
        <f t="shared" si="175"/>
        <v>254025</v>
      </c>
      <c r="P264" s="44">
        <f t="shared" si="175"/>
        <v>405326.45</v>
      </c>
      <c r="Q264" s="44">
        <f t="shared" si="175"/>
        <v>254025</v>
      </c>
      <c r="R264" s="44">
        <f t="shared" si="175"/>
        <v>254025</v>
      </c>
      <c r="S264" s="44">
        <f t="shared" si="175"/>
        <v>239508.78</v>
      </c>
      <c r="T264" s="44">
        <f t="shared" si="175"/>
        <v>176100</v>
      </c>
      <c r="U264" s="44">
        <f t="shared" si="175"/>
        <v>30000</v>
      </c>
      <c r="V264" s="44">
        <f t="shared" si="175"/>
        <v>30000</v>
      </c>
      <c r="W264" s="44">
        <f t="shared" si="175"/>
        <v>220000</v>
      </c>
      <c r="X264" s="44">
        <f t="shared" si="175"/>
        <v>150800</v>
      </c>
      <c r="Y264" s="44">
        <f t="shared" si="175"/>
        <v>20000</v>
      </c>
      <c r="Z264" s="44">
        <f t="shared" si="175"/>
        <v>20000</v>
      </c>
      <c r="AA264" s="44">
        <f t="shared" si="175"/>
        <v>30000</v>
      </c>
      <c r="AB264" s="44">
        <f t="shared" si="175"/>
        <v>28426.45</v>
      </c>
    </row>
    <row r="265" spans="1:28" s="4" customFormat="1" ht="63" outlineLevel="1">
      <c r="A265" s="5" t="s">
        <v>117</v>
      </c>
      <c r="B265" s="45" t="s">
        <v>118</v>
      </c>
      <c r="C265" s="45" t="s">
        <v>4</v>
      </c>
      <c r="D265" s="45" t="s">
        <v>2</v>
      </c>
      <c r="E265" s="45" t="s">
        <v>2</v>
      </c>
      <c r="F265" s="45"/>
      <c r="G265" s="46">
        <f>SUM(G266+G272+G276+G281)</f>
        <v>898533.78</v>
      </c>
      <c r="H265" s="46">
        <f t="shared" ref="H265:AB265" si="176">SUM(H266+H272+H276+H281)</f>
        <v>0</v>
      </c>
      <c r="I265" s="46">
        <f t="shared" si="176"/>
        <v>180000</v>
      </c>
      <c r="J265" s="46">
        <f t="shared" si="176"/>
        <v>179025</v>
      </c>
      <c r="K265" s="46">
        <f t="shared" si="176"/>
        <v>539508.78</v>
      </c>
      <c r="L265" s="46">
        <f t="shared" si="176"/>
        <v>764309.79999999993</v>
      </c>
      <c r="M265" s="46">
        <f t="shared" si="176"/>
        <v>0</v>
      </c>
      <c r="N265" s="46">
        <f t="shared" si="176"/>
        <v>179958.35</v>
      </c>
      <c r="O265" s="46">
        <f t="shared" si="176"/>
        <v>179025</v>
      </c>
      <c r="P265" s="46">
        <f t="shared" si="176"/>
        <v>405326.45</v>
      </c>
      <c r="Q265" s="46">
        <f t="shared" si="176"/>
        <v>179025</v>
      </c>
      <c r="R265" s="46">
        <f t="shared" si="176"/>
        <v>179025</v>
      </c>
      <c r="S265" s="46">
        <f t="shared" si="176"/>
        <v>239508.78</v>
      </c>
      <c r="T265" s="46">
        <f t="shared" si="176"/>
        <v>176100</v>
      </c>
      <c r="U265" s="46">
        <f t="shared" si="176"/>
        <v>30000</v>
      </c>
      <c r="V265" s="46">
        <f t="shared" si="176"/>
        <v>30000</v>
      </c>
      <c r="W265" s="46">
        <f t="shared" si="176"/>
        <v>220000</v>
      </c>
      <c r="X265" s="46">
        <f t="shared" si="176"/>
        <v>150800</v>
      </c>
      <c r="Y265" s="46">
        <f t="shared" si="176"/>
        <v>20000</v>
      </c>
      <c r="Z265" s="46">
        <f t="shared" si="176"/>
        <v>20000</v>
      </c>
      <c r="AA265" s="46">
        <f t="shared" si="176"/>
        <v>30000</v>
      </c>
      <c r="AB265" s="46">
        <f t="shared" si="176"/>
        <v>28426.45</v>
      </c>
    </row>
    <row r="266" spans="1:28" s="7" customFormat="1" ht="47.25" outlineLevel="1">
      <c r="A266" s="14" t="s">
        <v>591</v>
      </c>
      <c r="B266" s="80" t="s">
        <v>118</v>
      </c>
      <c r="C266" s="85" t="s">
        <v>590</v>
      </c>
      <c r="D266" s="80" t="s">
        <v>2</v>
      </c>
      <c r="E266" s="80" t="s">
        <v>2</v>
      </c>
      <c r="F266" s="49"/>
      <c r="G266" s="50">
        <f>SUM(G267)</f>
        <v>539508.78</v>
      </c>
      <c r="H266" s="50">
        <f t="shared" ref="H266:AB267" si="177">SUM(H267)</f>
        <v>0</v>
      </c>
      <c r="I266" s="50">
        <f t="shared" si="177"/>
        <v>0</v>
      </c>
      <c r="J266" s="50">
        <f t="shared" si="177"/>
        <v>0</v>
      </c>
      <c r="K266" s="50">
        <f t="shared" si="177"/>
        <v>539508.78</v>
      </c>
      <c r="L266" s="50">
        <f t="shared" si="177"/>
        <v>405326.45</v>
      </c>
      <c r="M266" s="50">
        <f t="shared" si="177"/>
        <v>0</v>
      </c>
      <c r="N266" s="50">
        <f t="shared" si="177"/>
        <v>0</v>
      </c>
      <c r="O266" s="50">
        <f t="shared" si="177"/>
        <v>0</v>
      </c>
      <c r="P266" s="50">
        <f t="shared" si="177"/>
        <v>405326.45</v>
      </c>
      <c r="Q266" s="50">
        <f t="shared" si="177"/>
        <v>0</v>
      </c>
      <c r="R266" s="50">
        <f t="shared" si="177"/>
        <v>0</v>
      </c>
      <c r="S266" s="50">
        <f t="shared" si="177"/>
        <v>239508.78</v>
      </c>
      <c r="T266" s="50">
        <f t="shared" si="177"/>
        <v>176100</v>
      </c>
      <c r="U266" s="50">
        <f t="shared" si="177"/>
        <v>30000</v>
      </c>
      <c r="V266" s="50">
        <f t="shared" si="177"/>
        <v>30000</v>
      </c>
      <c r="W266" s="50">
        <f t="shared" si="177"/>
        <v>220000</v>
      </c>
      <c r="X266" s="50">
        <f t="shared" si="177"/>
        <v>150800</v>
      </c>
      <c r="Y266" s="50">
        <f t="shared" si="177"/>
        <v>20000</v>
      </c>
      <c r="Z266" s="50">
        <f t="shared" si="177"/>
        <v>20000</v>
      </c>
      <c r="AA266" s="50">
        <f t="shared" si="177"/>
        <v>30000</v>
      </c>
      <c r="AB266" s="50">
        <f t="shared" si="177"/>
        <v>28426.45</v>
      </c>
    </row>
    <row r="267" spans="1:28" s="4" customFormat="1" ht="47.25" outlineLevel="1">
      <c r="A267" s="12" t="s">
        <v>459</v>
      </c>
      <c r="B267" s="22" t="s">
        <v>118</v>
      </c>
      <c r="C267" s="86" t="s">
        <v>590</v>
      </c>
      <c r="D267" s="22" t="s">
        <v>26</v>
      </c>
      <c r="E267" s="22" t="s">
        <v>2</v>
      </c>
      <c r="F267" s="45"/>
      <c r="G267" s="24">
        <f>SUM(G268)</f>
        <v>539508.78</v>
      </c>
      <c r="H267" s="24">
        <f t="shared" si="177"/>
        <v>0</v>
      </c>
      <c r="I267" s="24">
        <f t="shared" si="177"/>
        <v>0</v>
      </c>
      <c r="J267" s="24">
        <f t="shared" si="177"/>
        <v>0</v>
      </c>
      <c r="K267" s="24">
        <f t="shared" si="177"/>
        <v>539508.78</v>
      </c>
      <c r="L267" s="24">
        <f t="shared" si="177"/>
        <v>405326.45</v>
      </c>
      <c r="M267" s="24">
        <f t="shared" si="177"/>
        <v>0</v>
      </c>
      <c r="N267" s="24">
        <f t="shared" si="177"/>
        <v>0</v>
      </c>
      <c r="O267" s="24">
        <f t="shared" si="177"/>
        <v>0</v>
      </c>
      <c r="P267" s="24">
        <f t="shared" si="177"/>
        <v>405326.45</v>
      </c>
      <c r="Q267" s="24">
        <f t="shared" si="177"/>
        <v>0</v>
      </c>
      <c r="R267" s="24">
        <f t="shared" si="177"/>
        <v>0</v>
      </c>
      <c r="S267" s="24">
        <f t="shared" si="177"/>
        <v>239508.78</v>
      </c>
      <c r="T267" s="24">
        <f t="shared" si="177"/>
        <v>176100</v>
      </c>
      <c r="U267" s="24">
        <f t="shared" si="177"/>
        <v>30000</v>
      </c>
      <c r="V267" s="24">
        <f t="shared" si="177"/>
        <v>30000</v>
      </c>
      <c r="W267" s="24">
        <f t="shared" si="177"/>
        <v>220000</v>
      </c>
      <c r="X267" s="24">
        <f t="shared" si="177"/>
        <v>150800</v>
      </c>
      <c r="Y267" s="24">
        <f t="shared" si="177"/>
        <v>20000</v>
      </c>
      <c r="Z267" s="24">
        <f t="shared" si="177"/>
        <v>20000</v>
      </c>
      <c r="AA267" s="24">
        <f t="shared" si="177"/>
        <v>30000</v>
      </c>
      <c r="AB267" s="24">
        <f t="shared" si="177"/>
        <v>28426.45</v>
      </c>
    </row>
    <row r="268" spans="1:28" s="4" customFormat="1" ht="31.5" outlineLevel="1">
      <c r="A268" s="12" t="s">
        <v>460</v>
      </c>
      <c r="B268" s="22" t="s">
        <v>118</v>
      </c>
      <c r="C268" s="86" t="s">
        <v>590</v>
      </c>
      <c r="D268" s="22" t="s">
        <v>28</v>
      </c>
      <c r="E268" s="22" t="s">
        <v>2</v>
      </c>
      <c r="F268" s="125"/>
      <c r="G268" s="24">
        <f>SUM(G269:G271)</f>
        <v>539508.78</v>
      </c>
      <c r="H268" s="24">
        <f t="shared" ref="H268:AB268" si="178">SUM(H269:H271)</f>
        <v>0</v>
      </c>
      <c r="I268" s="24">
        <f t="shared" si="178"/>
        <v>0</v>
      </c>
      <c r="J268" s="24">
        <f t="shared" si="178"/>
        <v>0</v>
      </c>
      <c r="K268" s="24">
        <f t="shared" si="178"/>
        <v>539508.78</v>
      </c>
      <c r="L268" s="24">
        <f t="shared" si="178"/>
        <v>405326.45</v>
      </c>
      <c r="M268" s="24">
        <f t="shared" si="178"/>
        <v>0</v>
      </c>
      <c r="N268" s="24">
        <f t="shared" si="178"/>
        <v>0</v>
      </c>
      <c r="O268" s="24">
        <f t="shared" si="178"/>
        <v>0</v>
      </c>
      <c r="P268" s="24">
        <f t="shared" si="178"/>
        <v>405326.45</v>
      </c>
      <c r="Q268" s="54">
        <f t="shared" si="178"/>
        <v>0</v>
      </c>
      <c r="R268" s="54">
        <f t="shared" si="178"/>
        <v>0</v>
      </c>
      <c r="S268" s="54">
        <f t="shared" si="178"/>
        <v>239508.78</v>
      </c>
      <c r="T268" s="54">
        <f t="shared" si="178"/>
        <v>176100</v>
      </c>
      <c r="U268" s="54">
        <f t="shared" si="178"/>
        <v>30000</v>
      </c>
      <c r="V268" s="54">
        <f t="shared" si="178"/>
        <v>30000</v>
      </c>
      <c r="W268" s="54">
        <f t="shared" si="178"/>
        <v>220000</v>
      </c>
      <c r="X268" s="54">
        <f t="shared" si="178"/>
        <v>150800</v>
      </c>
      <c r="Y268" s="54">
        <f t="shared" si="178"/>
        <v>20000</v>
      </c>
      <c r="Z268" s="54">
        <f t="shared" si="178"/>
        <v>20000</v>
      </c>
      <c r="AA268" s="54">
        <f t="shared" si="178"/>
        <v>30000</v>
      </c>
      <c r="AB268" s="24">
        <f t="shared" si="178"/>
        <v>28426.45</v>
      </c>
    </row>
    <row r="269" spans="1:28" s="17" customFormat="1" ht="31.5" outlineLevel="1">
      <c r="A269" s="12" t="s">
        <v>464</v>
      </c>
      <c r="B269" s="22" t="s">
        <v>118</v>
      </c>
      <c r="C269" s="86" t="s">
        <v>590</v>
      </c>
      <c r="D269" s="22" t="s">
        <v>28</v>
      </c>
      <c r="E269" s="87" t="s">
        <v>74</v>
      </c>
      <c r="F269" s="65"/>
      <c r="G269" s="28">
        <f>SUM(I269:K269)-H269</f>
        <v>508308.78</v>
      </c>
      <c r="H269" s="28"/>
      <c r="I269" s="28"/>
      <c r="J269" s="8">
        <f>SUM(Q269)</f>
        <v>0</v>
      </c>
      <c r="K269" s="9">
        <f>SUM(S269+U269+W269+Y269+AA269)</f>
        <v>508308.78</v>
      </c>
      <c r="L269" s="28">
        <f>SUM(N269:P269)-M269</f>
        <v>375326.45</v>
      </c>
      <c r="M269" s="59"/>
      <c r="N269" s="28"/>
      <c r="O269" s="8">
        <f>SUM(R269)</f>
        <v>0</v>
      </c>
      <c r="P269" s="9">
        <f>SUM(T269+V269+X269+Z269+AB269)</f>
        <v>375326.45</v>
      </c>
      <c r="Q269" s="28"/>
      <c r="R269" s="28"/>
      <c r="S269" s="28">
        <v>239508.78</v>
      </c>
      <c r="T269" s="28">
        <v>176100</v>
      </c>
      <c r="U269" s="28"/>
      <c r="V269" s="28"/>
      <c r="W269" s="28">
        <v>218800</v>
      </c>
      <c r="X269" s="28">
        <v>150800</v>
      </c>
      <c r="Y269" s="28">
        <v>20000</v>
      </c>
      <c r="Z269" s="28">
        <v>20000</v>
      </c>
      <c r="AA269" s="28">
        <v>30000</v>
      </c>
      <c r="AB269" s="84">
        <v>28426.45</v>
      </c>
    </row>
    <row r="270" spans="1:28" s="17" customFormat="1" outlineLevel="1">
      <c r="A270" s="2" t="s">
        <v>37</v>
      </c>
      <c r="B270" s="22" t="s">
        <v>118</v>
      </c>
      <c r="C270" s="86" t="s">
        <v>590</v>
      </c>
      <c r="D270" s="22" t="s">
        <v>28</v>
      </c>
      <c r="E270" s="22">
        <v>226</v>
      </c>
      <c r="F270" s="124"/>
      <c r="G270" s="28">
        <f>SUM(I270:K270)-H270</f>
        <v>30000</v>
      </c>
      <c r="H270" s="28"/>
      <c r="I270" s="28"/>
      <c r="J270" s="8">
        <f>SUM(Q270)</f>
        <v>0</v>
      </c>
      <c r="K270" s="9">
        <f>SUM(S270+U270+W270+Y270+AA270)</f>
        <v>30000</v>
      </c>
      <c r="L270" s="28">
        <f>SUM(N270:P270)-M270</f>
        <v>30000</v>
      </c>
      <c r="M270" s="59"/>
      <c r="N270" s="28"/>
      <c r="O270" s="8">
        <f>SUM(R270)</f>
        <v>0</v>
      </c>
      <c r="P270" s="9">
        <f>SUM(T270+V270+X270+Z270+AB270)</f>
        <v>30000</v>
      </c>
      <c r="Q270" s="28"/>
      <c r="R270" s="28"/>
      <c r="S270" s="28"/>
      <c r="T270" s="28"/>
      <c r="U270" s="28">
        <v>30000</v>
      </c>
      <c r="V270" s="28">
        <v>30000</v>
      </c>
      <c r="W270" s="28"/>
      <c r="X270" s="28"/>
      <c r="Y270" s="28"/>
      <c r="Z270" s="28"/>
      <c r="AA270" s="28"/>
      <c r="AB270" s="84"/>
    </row>
    <row r="271" spans="1:28" s="17" customFormat="1" ht="31.5" outlineLevel="1">
      <c r="A271" s="12" t="s">
        <v>585</v>
      </c>
      <c r="B271" s="22" t="s">
        <v>118</v>
      </c>
      <c r="C271" s="86" t="s">
        <v>590</v>
      </c>
      <c r="D271" s="22" t="s">
        <v>28</v>
      </c>
      <c r="E271" s="87">
        <v>343</v>
      </c>
      <c r="F271" s="88"/>
      <c r="G271" s="28">
        <f>SUM(I271:K271)-H271</f>
        <v>1200</v>
      </c>
      <c r="H271" s="28"/>
      <c r="I271" s="28"/>
      <c r="J271" s="8">
        <f>SUM(Q271)</f>
        <v>0</v>
      </c>
      <c r="K271" s="9">
        <f>SUM(S271+U271+W271+Y271+AA271)</f>
        <v>1200</v>
      </c>
      <c r="L271" s="28">
        <f>SUM(N271:P271)-M271</f>
        <v>0</v>
      </c>
      <c r="M271" s="59"/>
      <c r="N271" s="28"/>
      <c r="O271" s="8">
        <f>SUM(R271)</f>
        <v>0</v>
      </c>
      <c r="P271" s="9">
        <f>SUM(T271+V271+X271+Z271+AB271)</f>
        <v>0</v>
      </c>
      <c r="Q271" s="70"/>
      <c r="R271" s="70"/>
      <c r="S271" s="70"/>
      <c r="T271" s="70"/>
      <c r="U271" s="70"/>
      <c r="V271" s="70"/>
      <c r="W271" s="70">
        <v>1200</v>
      </c>
      <c r="X271" s="126"/>
      <c r="Y271" s="82"/>
      <c r="Z271" s="68"/>
      <c r="AA271" s="68"/>
      <c r="AB271" s="24"/>
    </row>
    <row r="272" spans="1:28" s="4" customFormat="1" ht="47.25" outlineLevel="1">
      <c r="A272" s="13" t="s">
        <v>463</v>
      </c>
      <c r="B272" s="79" t="s">
        <v>118</v>
      </c>
      <c r="C272" s="79" t="s">
        <v>465</v>
      </c>
      <c r="D272" s="79" t="s">
        <v>2</v>
      </c>
      <c r="E272" s="79" t="s">
        <v>2</v>
      </c>
      <c r="F272" s="90"/>
      <c r="G272" s="48">
        <f>SUM(G273)</f>
        <v>179025</v>
      </c>
      <c r="H272" s="48">
        <f t="shared" ref="H272:AB274" si="179">SUM(H273)</f>
        <v>0</v>
      </c>
      <c r="I272" s="48">
        <f t="shared" si="179"/>
        <v>0</v>
      </c>
      <c r="J272" s="48">
        <f t="shared" si="179"/>
        <v>179025</v>
      </c>
      <c r="K272" s="48">
        <f t="shared" si="179"/>
        <v>0</v>
      </c>
      <c r="L272" s="48">
        <f t="shared" si="179"/>
        <v>179025</v>
      </c>
      <c r="M272" s="48">
        <f t="shared" si="179"/>
        <v>0</v>
      </c>
      <c r="N272" s="48">
        <f t="shared" si="179"/>
        <v>0</v>
      </c>
      <c r="O272" s="48">
        <f t="shared" si="179"/>
        <v>179025</v>
      </c>
      <c r="P272" s="48">
        <f t="shared" si="179"/>
        <v>0</v>
      </c>
      <c r="Q272" s="48">
        <f t="shared" si="179"/>
        <v>179025</v>
      </c>
      <c r="R272" s="48">
        <f t="shared" si="179"/>
        <v>179025</v>
      </c>
      <c r="S272" s="48">
        <f t="shared" si="179"/>
        <v>0</v>
      </c>
      <c r="T272" s="48">
        <f t="shared" si="179"/>
        <v>0</v>
      </c>
      <c r="U272" s="48">
        <f t="shared" si="179"/>
        <v>0</v>
      </c>
      <c r="V272" s="48">
        <f t="shared" si="179"/>
        <v>0</v>
      </c>
      <c r="W272" s="48">
        <f t="shared" si="179"/>
        <v>0</v>
      </c>
      <c r="X272" s="91">
        <f t="shared" si="179"/>
        <v>0</v>
      </c>
      <c r="Y272" s="46">
        <f t="shared" si="179"/>
        <v>0</v>
      </c>
      <c r="Z272" s="46">
        <f t="shared" si="179"/>
        <v>0</v>
      </c>
      <c r="AA272" s="46">
        <f t="shared" si="179"/>
        <v>0</v>
      </c>
      <c r="AB272" s="46">
        <f t="shared" si="179"/>
        <v>0</v>
      </c>
    </row>
    <row r="273" spans="1:28" s="17" customFormat="1" ht="47.25" outlineLevel="1">
      <c r="A273" s="12" t="s">
        <v>459</v>
      </c>
      <c r="B273" s="22" t="s">
        <v>118</v>
      </c>
      <c r="C273" s="22" t="s">
        <v>465</v>
      </c>
      <c r="D273" s="22" t="s">
        <v>26</v>
      </c>
      <c r="E273" s="22" t="s">
        <v>2</v>
      </c>
      <c r="F273" s="23"/>
      <c r="G273" s="68">
        <f>SUM(G274)</f>
        <v>179025</v>
      </c>
      <c r="H273" s="68">
        <f t="shared" si="179"/>
        <v>0</v>
      </c>
      <c r="I273" s="68">
        <f t="shared" si="179"/>
        <v>0</v>
      </c>
      <c r="J273" s="68">
        <f t="shared" si="179"/>
        <v>179025</v>
      </c>
      <c r="K273" s="68">
        <f t="shared" si="179"/>
        <v>0</v>
      </c>
      <c r="L273" s="68">
        <f t="shared" si="179"/>
        <v>179025</v>
      </c>
      <c r="M273" s="68">
        <f t="shared" si="179"/>
        <v>0</v>
      </c>
      <c r="N273" s="68">
        <f t="shared" si="179"/>
        <v>0</v>
      </c>
      <c r="O273" s="68">
        <f t="shared" si="179"/>
        <v>179025</v>
      </c>
      <c r="P273" s="68">
        <f t="shared" si="179"/>
        <v>0</v>
      </c>
      <c r="Q273" s="68">
        <f t="shared" si="179"/>
        <v>179025</v>
      </c>
      <c r="R273" s="68">
        <f t="shared" si="179"/>
        <v>179025</v>
      </c>
      <c r="S273" s="68">
        <f t="shared" si="179"/>
        <v>0</v>
      </c>
      <c r="T273" s="68">
        <f t="shared" si="179"/>
        <v>0</v>
      </c>
      <c r="U273" s="68">
        <f t="shared" si="179"/>
        <v>0</v>
      </c>
      <c r="V273" s="68">
        <f t="shared" si="179"/>
        <v>0</v>
      </c>
      <c r="W273" s="68">
        <f t="shared" si="179"/>
        <v>0</v>
      </c>
      <c r="X273" s="24">
        <f t="shared" si="179"/>
        <v>0</v>
      </c>
      <c r="Y273" s="24">
        <f t="shared" si="179"/>
        <v>0</v>
      </c>
      <c r="Z273" s="24">
        <f t="shared" si="179"/>
        <v>0</v>
      </c>
      <c r="AA273" s="24">
        <f t="shared" si="179"/>
        <v>0</v>
      </c>
      <c r="AB273" s="24">
        <f t="shared" si="179"/>
        <v>0</v>
      </c>
    </row>
    <row r="274" spans="1:28" s="17" customFormat="1" ht="31.5" outlineLevel="1">
      <c r="A274" s="12" t="s">
        <v>460</v>
      </c>
      <c r="B274" s="22" t="s">
        <v>118</v>
      </c>
      <c r="C274" s="22" t="s">
        <v>465</v>
      </c>
      <c r="D274" s="22" t="s">
        <v>28</v>
      </c>
      <c r="E274" s="22" t="s">
        <v>2</v>
      </c>
      <c r="F274" s="23"/>
      <c r="G274" s="24">
        <f>SUM(G275)</f>
        <v>179025</v>
      </c>
      <c r="H274" s="24">
        <f t="shared" si="179"/>
        <v>0</v>
      </c>
      <c r="I274" s="24">
        <f t="shared" si="179"/>
        <v>0</v>
      </c>
      <c r="J274" s="24">
        <f t="shared" si="179"/>
        <v>179025</v>
      </c>
      <c r="K274" s="24">
        <f t="shared" si="179"/>
        <v>0</v>
      </c>
      <c r="L274" s="24">
        <f t="shared" si="179"/>
        <v>179025</v>
      </c>
      <c r="M274" s="24">
        <f t="shared" si="179"/>
        <v>0</v>
      </c>
      <c r="N274" s="24">
        <f t="shared" si="179"/>
        <v>0</v>
      </c>
      <c r="O274" s="24">
        <f t="shared" si="179"/>
        <v>179025</v>
      </c>
      <c r="P274" s="24">
        <f t="shared" si="179"/>
        <v>0</v>
      </c>
      <c r="Q274" s="24">
        <f t="shared" si="179"/>
        <v>179025</v>
      </c>
      <c r="R274" s="24">
        <f t="shared" si="179"/>
        <v>179025</v>
      </c>
      <c r="S274" s="24">
        <f t="shared" si="179"/>
        <v>0</v>
      </c>
      <c r="T274" s="24">
        <f t="shared" si="179"/>
        <v>0</v>
      </c>
      <c r="U274" s="24">
        <f t="shared" si="179"/>
        <v>0</v>
      </c>
      <c r="V274" s="24">
        <f t="shared" si="179"/>
        <v>0</v>
      </c>
      <c r="W274" s="24">
        <f t="shared" si="179"/>
        <v>0</v>
      </c>
      <c r="X274" s="24">
        <f t="shared" si="179"/>
        <v>0</v>
      </c>
      <c r="Y274" s="24">
        <f t="shared" si="179"/>
        <v>0</v>
      </c>
      <c r="Z274" s="24">
        <f t="shared" si="179"/>
        <v>0</v>
      </c>
      <c r="AA274" s="24">
        <f t="shared" si="179"/>
        <v>0</v>
      </c>
      <c r="AB274" s="24">
        <f t="shared" si="179"/>
        <v>0</v>
      </c>
    </row>
    <row r="275" spans="1:28" s="17" customFormat="1" ht="31.5" outlineLevel="1">
      <c r="A275" s="12" t="s">
        <v>464</v>
      </c>
      <c r="B275" s="22" t="s">
        <v>118</v>
      </c>
      <c r="C275" s="22" t="s">
        <v>465</v>
      </c>
      <c r="D275" s="22" t="s">
        <v>28</v>
      </c>
      <c r="E275" s="22" t="s">
        <v>74</v>
      </c>
      <c r="F275" s="23"/>
      <c r="G275" s="24">
        <f>SUM(I275:K275)-H275</f>
        <v>179025</v>
      </c>
      <c r="H275" s="24"/>
      <c r="I275" s="36"/>
      <c r="J275" s="8">
        <f>SUM(Q275)</f>
        <v>179025</v>
      </c>
      <c r="K275" s="9">
        <f>SUM(S275+U275+W275+Y275+AA275)</f>
        <v>0</v>
      </c>
      <c r="L275" s="37">
        <f>SUM(N275:P275)-M275</f>
        <v>179025</v>
      </c>
      <c r="M275" s="38"/>
      <c r="N275" s="37"/>
      <c r="O275" s="8">
        <f>SUM(R275)</f>
        <v>179025</v>
      </c>
      <c r="P275" s="9">
        <f>SUM(T275+V275+X275+Z275+AB275)</f>
        <v>0</v>
      </c>
      <c r="Q275" s="28">
        <v>179025</v>
      </c>
      <c r="R275" s="28">
        <v>179025</v>
      </c>
      <c r="S275" s="28"/>
      <c r="T275" s="28"/>
      <c r="U275" s="28"/>
      <c r="V275" s="28"/>
      <c r="W275" s="28"/>
      <c r="X275" s="28"/>
      <c r="Y275" s="28"/>
      <c r="Z275" s="28"/>
      <c r="AA275" s="28"/>
      <c r="AB275" s="28"/>
    </row>
    <row r="276" spans="1:28" s="7" customFormat="1" ht="47.25" outlineLevel="2">
      <c r="A276" s="6" t="s">
        <v>119</v>
      </c>
      <c r="B276" s="49" t="s">
        <v>118</v>
      </c>
      <c r="C276" s="49" t="s">
        <v>120</v>
      </c>
      <c r="D276" s="49" t="s">
        <v>2</v>
      </c>
      <c r="E276" s="49" t="s">
        <v>2</v>
      </c>
      <c r="F276" s="49"/>
      <c r="G276" s="50">
        <f t="shared" ref="G276:I277" si="180">SUM(G277)</f>
        <v>110000</v>
      </c>
      <c r="H276" s="50">
        <f t="shared" si="180"/>
        <v>0</v>
      </c>
      <c r="I276" s="51">
        <f t="shared" si="180"/>
        <v>110000</v>
      </c>
      <c r="J276" s="51">
        <f t="shared" ref="J276:AB277" si="181">SUM(J277)</f>
        <v>0</v>
      </c>
      <c r="K276" s="51">
        <f t="shared" si="181"/>
        <v>0</v>
      </c>
      <c r="L276" s="51">
        <f t="shared" si="181"/>
        <v>110000</v>
      </c>
      <c r="M276" s="51">
        <f t="shared" si="181"/>
        <v>0</v>
      </c>
      <c r="N276" s="51">
        <f t="shared" si="181"/>
        <v>110000</v>
      </c>
      <c r="O276" s="52">
        <f t="shared" si="181"/>
        <v>0</v>
      </c>
      <c r="P276" s="52">
        <f t="shared" si="181"/>
        <v>0</v>
      </c>
      <c r="Q276" s="52">
        <f t="shared" si="181"/>
        <v>0</v>
      </c>
      <c r="R276" s="52">
        <f t="shared" si="181"/>
        <v>0</v>
      </c>
      <c r="S276" s="52">
        <f t="shared" si="181"/>
        <v>0</v>
      </c>
      <c r="T276" s="52">
        <f t="shared" si="181"/>
        <v>0</v>
      </c>
      <c r="U276" s="52">
        <f t="shared" si="181"/>
        <v>0</v>
      </c>
      <c r="V276" s="52">
        <f t="shared" si="181"/>
        <v>0</v>
      </c>
      <c r="W276" s="52">
        <f t="shared" si="181"/>
        <v>0</v>
      </c>
      <c r="X276" s="52">
        <f t="shared" si="181"/>
        <v>0</v>
      </c>
      <c r="Y276" s="52">
        <f t="shared" si="181"/>
        <v>0</v>
      </c>
      <c r="Z276" s="52">
        <f t="shared" si="181"/>
        <v>0</v>
      </c>
      <c r="AA276" s="52">
        <f t="shared" si="181"/>
        <v>0</v>
      </c>
      <c r="AB276" s="52">
        <f t="shared" si="181"/>
        <v>0</v>
      </c>
    </row>
    <row r="277" spans="1:28" ht="47.25" outlineLevel="3">
      <c r="A277" s="2" t="s">
        <v>25</v>
      </c>
      <c r="B277" s="23" t="s">
        <v>118</v>
      </c>
      <c r="C277" s="23" t="s">
        <v>120</v>
      </c>
      <c r="D277" s="23" t="s">
        <v>26</v>
      </c>
      <c r="E277" s="23" t="s">
        <v>2</v>
      </c>
      <c r="F277" s="23"/>
      <c r="G277" s="24">
        <f t="shared" si="180"/>
        <v>110000</v>
      </c>
      <c r="H277" s="24">
        <f t="shared" si="180"/>
        <v>0</v>
      </c>
      <c r="I277" s="36">
        <f t="shared" si="180"/>
        <v>110000</v>
      </c>
      <c r="J277" s="36">
        <f t="shared" si="181"/>
        <v>0</v>
      </c>
      <c r="K277" s="36">
        <f t="shared" si="181"/>
        <v>0</v>
      </c>
      <c r="L277" s="36">
        <f t="shared" si="181"/>
        <v>110000</v>
      </c>
      <c r="M277" s="36">
        <f t="shared" si="181"/>
        <v>0</v>
      </c>
      <c r="N277" s="36">
        <f t="shared" si="181"/>
        <v>110000</v>
      </c>
      <c r="O277" s="28">
        <f t="shared" si="181"/>
        <v>0</v>
      </c>
      <c r="P277" s="28">
        <f t="shared" si="181"/>
        <v>0</v>
      </c>
      <c r="Q277" s="28">
        <f t="shared" si="181"/>
        <v>0</v>
      </c>
      <c r="R277" s="28">
        <f t="shared" si="181"/>
        <v>0</v>
      </c>
      <c r="S277" s="28">
        <f t="shared" si="181"/>
        <v>0</v>
      </c>
      <c r="T277" s="28">
        <f t="shared" si="181"/>
        <v>0</v>
      </c>
      <c r="U277" s="28">
        <f t="shared" si="181"/>
        <v>0</v>
      </c>
      <c r="V277" s="28">
        <f t="shared" si="181"/>
        <v>0</v>
      </c>
      <c r="W277" s="28">
        <f t="shared" si="181"/>
        <v>0</v>
      </c>
      <c r="X277" s="28">
        <f t="shared" si="181"/>
        <v>0</v>
      </c>
      <c r="Y277" s="28">
        <f t="shared" si="181"/>
        <v>0</v>
      </c>
      <c r="Z277" s="28">
        <f t="shared" si="181"/>
        <v>0</v>
      </c>
      <c r="AA277" s="28">
        <f t="shared" si="181"/>
        <v>0</v>
      </c>
      <c r="AB277" s="28">
        <f t="shared" si="181"/>
        <v>0</v>
      </c>
    </row>
    <row r="278" spans="1:28" ht="31.5" outlineLevel="4">
      <c r="A278" s="2" t="s">
        <v>27</v>
      </c>
      <c r="B278" s="23" t="s">
        <v>118</v>
      </c>
      <c r="C278" s="23" t="s">
        <v>120</v>
      </c>
      <c r="D278" s="23" t="s">
        <v>28</v>
      </c>
      <c r="E278" s="23" t="s">
        <v>2</v>
      </c>
      <c r="F278" s="23"/>
      <c r="G278" s="24">
        <f>SUM(G279:G280)</f>
        <v>110000</v>
      </c>
      <c r="H278" s="24">
        <f>SUM(H279:H280)</f>
        <v>0</v>
      </c>
      <c r="I278" s="36">
        <f>SUM(I279:I280)</f>
        <v>110000</v>
      </c>
      <c r="J278" s="36">
        <f t="shared" ref="J278:AB278" si="182">SUM(J279:J280)</f>
        <v>0</v>
      </c>
      <c r="K278" s="36">
        <f t="shared" si="182"/>
        <v>0</v>
      </c>
      <c r="L278" s="36">
        <f t="shared" si="182"/>
        <v>110000</v>
      </c>
      <c r="M278" s="36">
        <f t="shared" si="182"/>
        <v>0</v>
      </c>
      <c r="N278" s="36">
        <f t="shared" si="182"/>
        <v>110000</v>
      </c>
      <c r="O278" s="28">
        <f t="shared" si="182"/>
        <v>0</v>
      </c>
      <c r="P278" s="28">
        <f t="shared" si="182"/>
        <v>0</v>
      </c>
      <c r="Q278" s="28">
        <f t="shared" si="182"/>
        <v>0</v>
      </c>
      <c r="R278" s="28">
        <f t="shared" si="182"/>
        <v>0</v>
      </c>
      <c r="S278" s="28">
        <f t="shared" si="182"/>
        <v>0</v>
      </c>
      <c r="T278" s="28">
        <f t="shared" si="182"/>
        <v>0</v>
      </c>
      <c r="U278" s="28">
        <f t="shared" si="182"/>
        <v>0</v>
      </c>
      <c r="V278" s="28">
        <f t="shared" si="182"/>
        <v>0</v>
      </c>
      <c r="W278" s="28">
        <f t="shared" si="182"/>
        <v>0</v>
      </c>
      <c r="X278" s="28">
        <f t="shared" si="182"/>
        <v>0</v>
      </c>
      <c r="Y278" s="28">
        <f t="shared" si="182"/>
        <v>0</v>
      </c>
      <c r="Z278" s="28">
        <f t="shared" si="182"/>
        <v>0</v>
      </c>
      <c r="AA278" s="28">
        <f t="shared" si="182"/>
        <v>0</v>
      </c>
      <c r="AB278" s="28">
        <f t="shared" si="182"/>
        <v>0</v>
      </c>
    </row>
    <row r="279" spans="1:28" outlineLevel="5">
      <c r="A279" s="2" t="s">
        <v>37</v>
      </c>
      <c r="B279" s="23" t="s">
        <v>118</v>
      </c>
      <c r="C279" s="23" t="s">
        <v>120</v>
      </c>
      <c r="D279" s="23" t="s">
        <v>28</v>
      </c>
      <c r="E279" s="23" t="s">
        <v>38</v>
      </c>
      <c r="F279" s="23"/>
      <c r="G279" s="24">
        <f>SUM(I279:K279)-H279</f>
        <v>62500</v>
      </c>
      <c r="H279" s="24"/>
      <c r="I279" s="36">
        <v>62500</v>
      </c>
      <c r="J279" s="8">
        <f>SUM(Q279)</f>
        <v>0</v>
      </c>
      <c r="K279" s="9">
        <f>SUM(S279+U279+W279+Y279+AA279)</f>
        <v>0</v>
      </c>
      <c r="L279" s="37">
        <f>SUM(N279:P279)-M279</f>
        <v>62500</v>
      </c>
      <c r="M279" s="38"/>
      <c r="N279" s="37">
        <v>62500</v>
      </c>
      <c r="O279" s="8">
        <f>SUM(R279)</f>
        <v>0</v>
      </c>
      <c r="P279" s="9">
        <f>SUM(T279+V279+X279+Z279+AB279)</f>
        <v>0</v>
      </c>
      <c r="Q279" s="9"/>
      <c r="R279" s="9"/>
      <c r="S279" s="9"/>
      <c r="T279" s="9"/>
      <c r="U279" s="9"/>
      <c r="V279" s="9"/>
      <c r="W279" s="9"/>
      <c r="X279" s="9"/>
      <c r="Y279" s="9"/>
      <c r="Z279" s="9"/>
      <c r="AA279" s="9"/>
      <c r="AB279" s="9"/>
    </row>
    <row r="280" spans="1:28" ht="31.5" outlineLevel="5">
      <c r="A280" s="2" t="s">
        <v>55</v>
      </c>
      <c r="B280" s="23" t="s">
        <v>118</v>
      </c>
      <c r="C280" s="23" t="s">
        <v>120</v>
      </c>
      <c r="D280" s="23" t="s">
        <v>28</v>
      </c>
      <c r="E280" s="23" t="s">
        <v>56</v>
      </c>
      <c r="F280" s="23"/>
      <c r="G280" s="24">
        <f>SUM(I280:K280)-H280</f>
        <v>47500</v>
      </c>
      <c r="H280" s="24"/>
      <c r="I280" s="36">
        <v>47500</v>
      </c>
      <c r="J280" s="8">
        <f>SUM(Q280)</f>
        <v>0</v>
      </c>
      <c r="K280" s="9">
        <f>SUM(S280+U280+W280+Y280+AA280)</f>
        <v>0</v>
      </c>
      <c r="L280" s="37">
        <f>SUM(N280:P280)-M280</f>
        <v>47500</v>
      </c>
      <c r="M280" s="38"/>
      <c r="N280" s="37">
        <v>47500</v>
      </c>
      <c r="O280" s="8">
        <f>SUM(R280)</f>
        <v>0</v>
      </c>
      <c r="P280" s="9">
        <f>SUM(T280+V280+X280+Z280+AB280)</f>
        <v>0</v>
      </c>
      <c r="Q280" s="9"/>
      <c r="R280" s="9"/>
      <c r="S280" s="9"/>
      <c r="T280" s="9"/>
      <c r="U280" s="9"/>
      <c r="V280" s="9"/>
      <c r="W280" s="9"/>
      <c r="X280" s="9"/>
      <c r="Y280" s="9"/>
      <c r="Z280" s="9"/>
      <c r="AA280" s="9"/>
      <c r="AB280" s="9"/>
    </row>
    <row r="281" spans="1:28" s="7" customFormat="1" ht="94.5" outlineLevel="2">
      <c r="A281" s="6" t="s">
        <v>121</v>
      </c>
      <c r="B281" s="49" t="s">
        <v>118</v>
      </c>
      <c r="C281" s="49" t="s">
        <v>122</v>
      </c>
      <c r="D281" s="49" t="s">
        <v>2</v>
      </c>
      <c r="E281" s="49" t="s">
        <v>2</v>
      </c>
      <c r="F281" s="49"/>
      <c r="G281" s="50">
        <f t="shared" ref="G281:I283" si="183">SUM(G282)</f>
        <v>70000</v>
      </c>
      <c r="H281" s="50">
        <f t="shared" si="183"/>
        <v>0</v>
      </c>
      <c r="I281" s="51">
        <f t="shared" si="183"/>
        <v>70000</v>
      </c>
      <c r="J281" s="51">
        <f t="shared" ref="J281:AB283" si="184">SUM(J282)</f>
        <v>0</v>
      </c>
      <c r="K281" s="51">
        <f t="shared" si="184"/>
        <v>0</v>
      </c>
      <c r="L281" s="51">
        <f t="shared" si="184"/>
        <v>69958.350000000006</v>
      </c>
      <c r="M281" s="51">
        <f t="shared" si="184"/>
        <v>0</v>
      </c>
      <c r="N281" s="51">
        <f t="shared" si="184"/>
        <v>69958.350000000006</v>
      </c>
      <c r="O281" s="52">
        <f t="shared" si="184"/>
        <v>0</v>
      </c>
      <c r="P281" s="52">
        <f t="shared" si="184"/>
        <v>0</v>
      </c>
      <c r="Q281" s="52">
        <f t="shared" si="184"/>
        <v>0</v>
      </c>
      <c r="R281" s="52">
        <f t="shared" si="184"/>
        <v>0</v>
      </c>
      <c r="S281" s="52">
        <f t="shared" si="184"/>
        <v>0</v>
      </c>
      <c r="T281" s="52">
        <f t="shared" si="184"/>
        <v>0</v>
      </c>
      <c r="U281" s="52">
        <f t="shared" si="184"/>
        <v>0</v>
      </c>
      <c r="V281" s="52">
        <f t="shared" si="184"/>
        <v>0</v>
      </c>
      <c r="W281" s="52">
        <f t="shared" si="184"/>
        <v>0</v>
      </c>
      <c r="X281" s="52">
        <f t="shared" si="184"/>
        <v>0</v>
      </c>
      <c r="Y281" s="52">
        <f t="shared" si="184"/>
        <v>0</v>
      </c>
      <c r="Z281" s="52">
        <f t="shared" si="184"/>
        <v>0</v>
      </c>
      <c r="AA281" s="52">
        <f t="shared" si="184"/>
        <v>0</v>
      </c>
      <c r="AB281" s="52">
        <f t="shared" si="184"/>
        <v>0</v>
      </c>
    </row>
    <row r="282" spans="1:28" ht="47.25" outlineLevel="3">
      <c r="A282" s="2" t="s">
        <v>25</v>
      </c>
      <c r="B282" s="23" t="s">
        <v>118</v>
      </c>
      <c r="C282" s="23" t="s">
        <v>122</v>
      </c>
      <c r="D282" s="23" t="s">
        <v>26</v>
      </c>
      <c r="E282" s="23" t="s">
        <v>2</v>
      </c>
      <c r="F282" s="23"/>
      <c r="G282" s="24">
        <f t="shared" si="183"/>
        <v>70000</v>
      </c>
      <c r="H282" s="24">
        <f t="shared" si="183"/>
        <v>0</v>
      </c>
      <c r="I282" s="36">
        <f t="shared" si="183"/>
        <v>70000</v>
      </c>
      <c r="J282" s="36">
        <f t="shared" si="184"/>
        <v>0</v>
      </c>
      <c r="K282" s="36">
        <f t="shared" si="184"/>
        <v>0</v>
      </c>
      <c r="L282" s="36">
        <f t="shared" si="184"/>
        <v>69958.350000000006</v>
      </c>
      <c r="M282" s="36">
        <f t="shared" si="184"/>
        <v>0</v>
      </c>
      <c r="N282" s="36">
        <f t="shared" si="184"/>
        <v>69958.350000000006</v>
      </c>
      <c r="O282" s="28">
        <f t="shared" si="184"/>
        <v>0</v>
      </c>
      <c r="P282" s="28">
        <f t="shared" si="184"/>
        <v>0</v>
      </c>
      <c r="Q282" s="28">
        <f t="shared" si="184"/>
        <v>0</v>
      </c>
      <c r="R282" s="28">
        <f t="shared" si="184"/>
        <v>0</v>
      </c>
      <c r="S282" s="28">
        <f t="shared" si="184"/>
        <v>0</v>
      </c>
      <c r="T282" s="28">
        <f t="shared" si="184"/>
        <v>0</v>
      </c>
      <c r="U282" s="28">
        <f t="shared" si="184"/>
        <v>0</v>
      </c>
      <c r="V282" s="28">
        <f t="shared" si="184"/>
        <v>0</v>
      </c>
      <c r="W282" s="28">
        <f t="shared" si="184"/>
        <v>0</v>
      </c>
      <c r="X282" s="28">
        <f t="shared" si="184"/>
        <v>0</v>
      </c>
      <c r="Y282" s="28">
        <f t="shared" si="184"/>
        <v>0</v>
      </c>
      <c r="Z282" s="28">
        <f t="shared" si="184"/>
        <v>0</v>
      </c>
      <c r="AA282" s="28">
        <f t="shared" si="184"/>
        <v>0</v>
      </c>
      <c r="AB282" s="28">
        <f t="shared" si="184"/>
        <v>0</v>
      </c>
    </row>
    <row r="283" spans="1:28" ht="31.5" outlineLevel="4">
      <c r="A283" s="2" t="s">
        <v>27</v>
      </c>
      <c r="B283" s="23" t="s">
        <v>118</v>
      </c>
      <c r="C283" s="23" t="s">
        <v>122</v>
      </c>
      <c r="D283" s="23" t="s">
        <v>28</v>
      </c>
      <c r="E283" s="23" t="s">
        <v>2</v>
      </c>
      <c r="F283" s="23"/>
      <c r="G283" s="24">
        <f t="shared" si="183"/>
        <v>70000</v>
      </c>
      <c r="H283" s="24">
        <f t="shared" si="183"/>
        <v>0</v>
      </c>
      <c r="I283" s="36">
        <f t="shared" si="183"/>
        <v>70000</v>
      </c>
      <c r="J283" s="36">
        <f t="shared" si="184"/>
        <v>0</v>
      </c>
      <c r="K283" s="36">
        <f t="shared" si="184"/>
        <v>0</v>
      </c>
      <c r="L283" s="36">
        <f t="shared" si="184"/>
        <v>69958.350000000006</v>
      </c>
      <c r="M283" s="36">
        <f t="shared" si="184"/>
        <v>0</v>
      </c>
      <c r="N283" s="36">
        <f t="shared" si="184"/>
        <v>69958.350000000006</v>
      </c>
      <c r="O283" s="28">
        <f t="shared" si="184"/>
        <v>0</v>
      </c>
      <c r="P283" s="28">
        <f t="shared" si="184"/>
        <v>0</v>
      </c>
      <c r="Q283" s="28">
        <f t="shared" si="184"/>
        <v>0</v>
      </c>
      <c r="R283" s="28">
        <f t="shared" si="184"/>
        <v>0</v>
      </c>
      <c r="S283" s="28">
        <f t="shared" si="184"/>
        <v>0</v>
      </c>
      <c r="T283" s="28">
        <f t="shared" si="184"/>
        <v>0</v>
      </c>
      <c r="U283" s="28">
        <f t="shared" si="184"/>
        <v>0</v>
      </c>
      <c r="V283" s="28">
        <f t="shared" si="184"/>
        <v>0</v>
      </c>
      <c r="W283" s="28">
        <f t="shared" si="184"/>
        <v>0</v>
      </c>
      <c r="X283" s="28">
        <f t="shared" si="184"/>
        <v>0</v>
      </c>
      <c r="Y283" s="28">
        <f t="shared" si="184"/>
        <v>0</v>
      </c>
      <c r="Z283" s="28">
        <f t="shared" si="184"/>
        <v>0</v>
      </c>
      <c r="AA283" s="28">
        <f t="shared" si="184"/>
        <v>0</v>
      </c>
      <c r="AB283" s="28">
        <f t="shared" si="184"/>
        <v>0</v>
      </c>
    </row>
    <row r="284" spans="1:28" outlineLevel="5">
      <c r="A284" s="2" t="s">
        <v>37</v>
      </c>
      <c r="B284" s="23" t="s">
        <v>118</v>
      </c>
      <c r="C284" s="23" t="s">
        <v>122</v>
      </c>
      <c r="D284" s="23" t="s">
        <v>28</v>
      </c>
      <c r="E284" s="23" t="s">
        <v>38</v>
      </c>
      <c r="F284" s="23"/>
      <c r="G284" s="24">
        <f>SUM(I284:K284)-H284</f>
        <v>70000</v>
      </c>
      <c r="H284" s="24"/>
      <c r="I284" s="36">
        <v>70000</v>
      </c>
      <c r="J284" s="8">
        <f>SUM(Q284)</f>
        <v>0</v>
      </c>
      <c r="K284" s="9">
        <f>SUM(S284+U284+W284+Y284+AA284)</f>
        <v>0</v>
      </c>
      <c r="L284" s="37">
        <f>SUM(N284:P284)-M284</f>
        <v>69958.350000000006</v>
      </c>
      <c r="M284" s="38"/>
      <c r="N284" s="37">
        <v>69958.350000000006</v>
      </c>
      <c r="O284" s="8">
        <f>SUM(R284)</f>
        <v>0</v>
      </c>
      <c r="P284" s="9">
        <f>SUM(T284+V284+X284+Z284+AB284)</f>
        <v>0</v>
      </c>
      <c r="Q284" s="9"/>
      <c r="R284" s="9"/>
      <c r="S284" s="9"/>
      <c r="T284" s="9"/>
      <c r="U284" s="9"/>
      <c r="V284" s="9"/>
      <c r="W284" s="9"/>
      <c r="X284" s="9"/>
      <c r="Y284" s="9"/>
      <c r="Z284" s="9"/>
      <c r="AA284" s="9"/>
      <c r="AB284" s="9"/>
    </row>
    <row r="285" spans="1:28" s="4" customFormat="1" ht="47.25" outlineLevel="1">
      <c r="A285" s="5" t="s">
        <v>123</v>
      </c>
      <c r="B285" s="45" t="s">
        <v>124</v>
      </c>
      <c r="C285" s="45" t="s">
        <v>4</v>
      </c>
      <c r="D285" s="45" t="s">
        <v>2</v>
      </c>
      <c r="E285" s="45" t="s">
        <v>2</v>
      </c>
      <c r="F285" s="45"/>
      <c r="G285" s="46">
        <f>SUM(G286)</f>
        <v>75000</v>
      </c>
      <c r="H285" s="46">
        <f>SUM(H286)</f>
        <v>75000</v>
      </c>
      <c r="I285" s="47">
        <f>SUM(I286)</f>
        <v>75000</v>
      </c>
      <c r="J285" s="47">
        <f t="shared" ref="J285:AB287" si="185">SUM(J286)</f>
        <v>75000</v>
      </c>
      <c r="K285" s="47">
        <f t="shared" si="185"/>
        <v>0</v>
      </c>
      <c r="L285" s="47">
        <f t="shared" si="185"/>
        <v>75000</v>
      </c>
      <c r="M285" s="47">
        <f t="shared" si="185"/>
        <v>75000</v>
      </c>
      <c r="N285" s="47">
        <f t="shared" si="185"/>
        <v>75000</v>
      </c>
      <c r="O285" s="48">
        <f t="shared" si="185"/>
        <v>75000</v>
      </c>
      <c r="P285" s="48">
        <f t="shared" si="185"/>
        <v>0</v>
      </c>
      <c r="Q285" s="48">
        <f t="shared" si="185"/>
        <v>75000</v>
      </c>
      <c r="R285" s="48">
        <f t="shared" si="185"/>
        <v>75000</v>
      </c>
      <c r="S285" s="48">
        <f t="shared" si="185"/>
        <v>0</v>
      </c>
      <c r="T285" s="48">
        <f t="shared" si="185"/>
        <v>0</v>
      </c>
      <c r="U285" s="48">
        <f t="shared" si="185"/>
        <v>0</v>
      </c>
      <c r="V285" s="48">
        <f t="shared" si="185"/>
        <v>0</v>
      </c>
      <c r="W285" s="48">
        <f t="shared" si="185"/>
        <v>0</v>
      </c>
      <c r="X285" s="48">
        <f t="shared" si="185"/>
        <v>0</v>
      </c>
      <c r="Y285" s="48">
        <f t="shared" si="185"/>
        <v>0</v>
      </c>
      <c r="Z285" s="48">
        <f t="shared" si="185"/>
        <v>0</v>
      </c>
      <c r="AA285" s="48">
        <f t="shared" si="185"/>
        <v>0</v>
      </c>
      <c r="AB285" s="48">
        <f t="shared" si="185"/>
        <v>0</v>
      </c>
    </row>
    <row r="286" spans="1:28" s="7" customFormat="1" ht="47.25" outlineLevel="2">
      <c r="A286" s="6" t="s">
        <v>125</v>
      </c>
      <c r="B286" s="49" t="s">
        <v>124</v>
      </c>
      <c r="C286" s="49" t="s">
        <v>126</v>
      </c>
      <c r="D286" s="49" t="s">
        <v>2</v>
      </c>
      <c r="E286" s="49" t="s">
        <v>2</v>
      </c>
      <c r="F286" s="49"/>
      <c r="G286" s="50">
        <f>SUM(G287+G293)</f>
        <v>75000</v>
      </c>
      <c r="H286" s="50">
        <f t="shared" ref="H286:AB286" si="186">SUM(H287+H293)</f>
        <v>75000</v>
      </c>
      <c r="I286" s="50">
        <f t="shared" si="186"/>
        <v>75000</v>
      </c>
      <c r="J286" s="50">
        <f t="shared" si="186"/>
        <v>75000</v>
      </c>
      <c r="K286" s="50">
        <f t="shared" si="186"/>
        <v>0</v>
      </c>
      <c r="L286" s="50">
        <f t="shared" si="186"/>
        <v>75000</v>
      </c>
      <c r="M286" s="50">
        <f t="shared" si="186"/>
        <v>75000</v>
      </c>
      <c r="N286" s="50">
        <f t="shared" si="186"/>
        <v>75000</v>
      </c>
      <c r="O286" s="50">
        <f t="shared" si="186"/>
        <v>75000</v>
      </c>
      <c r="P286" s="50">
        <f t="shared" si="186"/>
        <v>0</v>
      </c>
      <c r="Q286" s="50">
        <f t="shared" si="186"/>
        <v>75000</v>
      </c>
      <c r="R286" s="50">
        <f t="shared" si="186"/>
        <v>75000</v>
      </c>
      <c r="S286" s="50">
        <f t="shared" si="186"/>
        <v>0</v>
      </c>
      <c r="T286" s="50">
        <f t="shared" si="186"/>
        <v>0</v>
      </c>
      <c r="U286" s="50">
        <f t="shared" si="186"/>
        <v>0</v>
      </c>
      <c r="V286" s="50">
        <f t="shared" si="186"/>
        <v>0</v>
      </c>
      <c r="W286" s="50">
        <f t="shared" si="186"/>
        <v>0</v>
      </c>
      <c r="X286" s="50">
        <f t="shared" si="186"/>
        <v>0</v>
      </c>
      <c r="Y286" s="50">
        <f t="shared" si="186"/>
        <v>0</v>
      </c>
      <c r="Z286" s="50">
        <f t="shared" si="186"/>
        <v>0</v>
      </c>
      <c r="AA286" s="50">
        <f t="shared" si="186"/>
        <v>0</v>
      </c>
      <c r="AB286" s="50">
        <f t="shared" si="186"/>
        <v>0</v>
      </c>
    </row>
    <row r="287" spans="1:28" ht="47.25" outlineLevel="3">
      <c r="A287" s="2" t="s">
        <v>25</v>
      </c>
      <c r="B287" s="23" t="s">
        <v>124</v>
      </c>
      <c r="C287" s="23" t="s">
        <v>126</v>
      </c>
      <c r="D287" s="23" t="s">
        <v>26</v>
      </c>
      <c r="E287" s="23" t="s">
        <v>2</v>
      </c>
      <c r="F287" s="23"/>
      <c r="G287" s="24">
        <f>SUM(G288)</f>
        <v>75000</v>
      </c>
      <c r="H287" s="24">
        <f>SUM(H288)</f>
        <v>0</v>
      </c>
      <c r="I287" s="36">
        <f>SUM(I288)</f>
        <v>75000</v>
      </c>
      <c r="J287" s="36">
        <f t="shared" si="185"/>
        <v>0</v>
      </c>
      <c r="K287" s="36">
        <f t="shared" si="185"/>
        <v>0</v>
      </c>
      <c r="L287" s="36">
        <f t="shared" si="185"/>
        <v>75000</v>
      </c>
      <c r="M287" s="36">
        <f t="shared" si="185"/>
        <v>0</v>
      </c>
      <c r="N287" s="36">
        <f t="shared" si="185"/>
        <v>75000</v>
      </c>
      <c r="O287" s="28">
        <f t="shared" si="185"/>
        <v>0</v>
      </c>
      <c r="P287" s="28">
        <f t="shared" si="185"/>
        <v>0</v>
      </c>
      <c r="Q287" s="28">
        <f t="shared" si="185"/>
        <v>0</v>
      </c>
      <c r="R287" s="28">
        <f t="shared" si="185"/>
        <v>0</v>
      </c>
      <c r="S287" s="28">
        <f t="shared" si="185"/>
        <v>0</v>
      </c>
      <c r="T287" s="28">
        <f t="shared" si="185"/>
        <v>0</v>
      </c>
      <c r="U287" s="28">
        <f t="shared" si="185"/>
        <v>0</v>
      </c>
      <c r="V287" s="28">
        <f t="shared" si="185"/>
        <v>0</v>
      </c>
      <c r="W287" s="28">
        <f t="shared" si="185"/>
        <v>0</v>
      </c>
      <c r="X287" s="28">
        <f t="shared" si="185"/>
        <v>0</v>
      </c>
      <c r="Y287" s="28">
        <f t="shared" si="185"/>
        <v>0</v>
      </c>
      <c r="Z287" s="28">
        <f t="shared" si="185"/>
        <v>0</v>
      </c>
      <c r="AA287" s="28">
        <f t="shared" si="185"/>
        <v>0</v>
      </c>
      <c r="AB287" s="28">
        <f t="shared" si="185"/>
        <v>0</v>
      </c>
    </row>
    <row r="288" spans="1:28" ht="31.5" outlineLevel="4">
      <c r="A288" s="2" t="s">
        <v>27</v>
      </c>
      <c r="B288" s="23" t="s">
        <v>124</v>
      </c>
      <c r="C288" s="23" t="s">
        <v>126</v>
      </c>
      <c r="D288" s="23" t="s">
        <v>28</v>
      </c>
      <c r="E288" s="23" t="s">
        <v>2</v>
      </c>
      <c r="F288" s="23"/>
      <c r="G288" s="24">
        <f>SUM(G289:G292)</f>
        <v>75000</v>
      </c>
      <c r="H288" s="24">
        <f>SUM(H289:H292)</f>
        <v>0</v>
      </c>
      <c r="I288" s="36">
        <f>SUM(I289:I292)</f>
        <v>75000</v>
      </c>
      <c r="J288" s="36">
        <f t="shared" ref="J288:AB288" si="187">SUM(J289:J292)</f>
        <v>0</v>
      </c>
      <c r="K288" s="36">
        <f t="shared" si="187"/>
        <v>0</v>
      </c>
      <c r="L288" s="36">
        <f t="shared" si="187"/>
        <v>75000</v>
      </c>
      <c r="M288" s="36">
        <f t="shared" si="187"/>
        <v>0</v>
      </c>
      <c r="N288" s="36">
        <f t="shared" si="187"/>
        <v>75000</v>
      </c>
      <c r="O288" s="28">
        <f t="shared" si="187"/>
        <v>0</v>
      </c>
      <c r="P288" s="28">
        <f t="shared" si="187"/>
        <v>0</v>
      </c>
      <c r="Q288" s="28">
        <f t="shared" si="187"/>
        <v>0</v>
      </c>
      <c r="R288" s="28">
        <f t="shared" si="187"/>
        <v>0</v>
      </c>
      <c r="S288" s="28">
        <f t="shared" si="187"/>
        <v>0</v>
      </c>
      <c r="T288" s="28">
        <f t="shared" si="187"/>
        <v>0</v>
      </c>
      <c r="U288" s="28">
        <f t="shared" si="187"/>
        <v>0</v>
      </c>
      <c r="V288" s="28">
        <f t="shared" si="187"/>
        <v>0</v>
      </c>
      <c r="W288" s="28">
        <f t="shared" si="187"/>
        <v>0</v>
      </c>
      <c r="X288" s="28">
        <f t="shared" si="187"/>
        <v>0</v>
      </c>
      <c r="Y288" s="28">
        <f t="shared" si="187"/>
        <v>0</v>
      </c>
      <c r="Z288" s="28">
        <f t="shared" si="187"/>
        <v>0</v>
      </c>
      <c r="AA288" s="28">
        <f t="shared" si="187"/>
        <v>0</v>
      </c>
      <c r="AB288" s="28">
        <f t="shared" si="187"/>
        <v>0</v>
      </c>
    </row>
    <row r="289" spans="1:28" outlineLevel="5">
      <c r="A289" s="2" t="s">
        <v>29</v>
      </c>
      <c r="B289" s="23" t="s">
        <v>124</v>
      </c>
      <c r="C289" s="23" t="s">
        <v>126</v>
      </c>
      <c r="D289" s="23" t="s">
        <v>28</v>
      </c>
      <c r="E289" s="23" t="s">
        <v>30</v>
      </c>
      <c r="F289" s="23"/>
      <c r="G289" s="24">
        <f>SUM(I289:K289)-H289</f>
        <v>29160</v>
      </c>
      <c r="H289" s="24"/>
      <c r="I289" s="36">
        <v>29160</v>
      </c>
      <c r="J289" s="8">
        <f>SUM(Q289)</f>
        <v>0</v>
      </c>
      <c r="K289" s="9">
        <f>SUM(S289+U289+W289+Y289+AA289)</f>
        <v>0</v>
      </c>
      <c r="L289" s="37">
        <f>SUM(N289:P289)-M289</f>
        <v>29160</v>
      </c>
      <c r="M289" s="38"/>
      <c r="N289" s="37">
        <v>29160</v>
      </c>
      <c r="O289" s="8">
        <f>SUM(R289)</f>
        <v>0</v>
      </c>
      <c r="P289" s="9">
        <f>SUM(T289+V289+X289+Z289+AB289)</f>
        <v>0</v>
      </c>
      <c r="Q289" s="9"/>
      <c r="R289" s="9"/>
      <c r="S289" s="9"/>
      <c r="T289" s="9"/>
      <c r="U289" s="9"/>
      <c r="V289" s="9"/>
      <c r="W289" s="9"/>
      <c r="X289" s="9"/>
      <c r="Y289" s="9"/>
      <c r="Z289" s="9"/>
      <c r="AA289" s="9"/>
      <c r="AB289" s="9"/>
    </row>
    <row r="290" spans="1:28" outlineLevel="5">
      <c r="A290" s="2" t="s">
        <v>37</v>
      </c>
      <c r="B290" s="23" t="s">
        <v>124</v>
      </c>
      <c r="C290" s="23" t="s">
        <v>126</v>
      </c>
      <c r="D290" s="23" t="s">
        <v>28</v>
      </c>
      <c r="E290" s="23" t="s">
        <v>38</v>
      </c>
      <c r="F290" s="23"/>
      <c r="G290" s="24">
        <f>SUM(I290:K290)-H290</f>
        <v>2100</v>
      </c>
      <c r="H290" s="24"/>
      <c r="I290" s="36">
        <v>2100</v>
      </c>
      <c r="J290" s="8">
        <f>SUM(Q290)</f>
        <v>0</v>
      </c>
      <c r="K290" s="9">
        <f>SUM(S290+U290+W290+Y290+AA290)</f>
        <v>0</v>
      </c>
      <c r="L290" s="37">
        <f>SUM(N290:P290)-M290</f>
        <v>2100</v>
      </c>
      <c r="M290" s="38"/>
      <c r="N290" s="37">
        <v>2100</v>
      </c>
      <c r="O290" s="8">
        <f>SUM(R290)</f>
        <v>0</v>
      </c>
      <c r="P290" s="9">
        <f>SUM(T290+V290+X290+Z290+AB290)</f>
        <v>0</v>
      </c>
      <c r="Q290" s="9"/>
      <c r="R290" s="9"/>
      <c r="S290" s="9"/>
      <c r="T290" s="9"/>
      <c r="U290" s="9"/>
      <c r="V290" s="9"/>
      <c r="W290" s="9"/>
      <c r="X290" s="9"/>
      <c r="Y290" s="9"/>
      <c r="Z290" s="9"/>
      <c r="AA290" s="9"/>
      <c r="AB290" s="9"/>
    </row>
    <row r="291" spans="1:28" ht="31.5" outlineLevel="5">
      <c r="A291" s="2" t="s">
        <v>55</v>
      </c>
      <c r="B291" s="23" t="s">
        <v>124</v>
      </c>
      <c r="C291" s="23" t="s">
        <v>126</v>
      </c>
      <c r="D291" s="23" t="s">
        <v>28</v>
      </c>
      <c r="E291" s="23" t="s">
        <v>56</v>
      </c>
      <c r="F291" s="23"/>
      <c r="G291" s="24">
        <f>SUM(I291:K291)-H291</f>
        <v>35594</v>
      </c>
      <c r="H291" s="24"/>
      <c r="I291" s="36">
        <v>35594</v>
      </c>
      <c r="J291" s="8">
        <f>SUM(Q291)</f>
        <v>0</v>
      </c>
      <c r="K291" s="9">
        <f>SUM(S291+U291+W291+Y291+AA291)</f>
        <v>0</v>
      </c>
      <c r="L291" s="37">
        <f>SUM(N291:P291)-M291</f>
        <v>35594</v>
      </c>
      <c r="M291" s="38"/>
      <c r="N291" s="37">
        <v>35594</v>
      </c>
      <c r="O291" s="8">
        <f>SUM(R291)</f>
        <v>0</v>
      </c>
      <c r="P291" s="9">
        <f>SUM(T291+V291+X291+Z291+AB291)</f>
        <v>0</v>
      </c>
      <c r="Q291" s="9"/>
      <c r="R291" s="9"/>
      <c r="S291" s="9"/>
      <c r="T291" s="9"/>
      <c r="U291" s="9"/>
      <c r="V291" s="9"/>
      <c r="W291" s="9"/>
      <c r="X291" s="9"/>
      <c r="Y291" s="9"/>
      <c r="Z291" s="9"/>
      <c r="AA291" s="9"/>
      <c r="AB291" s="9"/>
    </row>
    <row r="292" spans="1:28" ht="47.25" outlineLevel="5">
      <c r="A292" s="2" t="s">
        <v>107</v>
      </c>
      <c r="B292" s="23" t="s">
        <v>124</v>
      </c>
      <c r="C292" s="23" t="s">
        <v>126</v>
      </c>
      <c r="D292" s="23" t="s">
        <v>28</v>
      </c>
      <c r="E292" s="23" t="s">
        <v>108</v>
      </c>
      <c r="F292" s="23"/>
      <c r="G292" s="24">
        <f>SUM(I292:K292)-H292</f>
        <v>8146</v>
      </c>
      <c r="H292" s="24"/>
      <c r="I292" s="25">
        <v>8146</v>
      </c>
      <c r="J292" s="10">
        <f>SUM(Q292)</f>
        <v>0</v>
      </c>
      <c r="K292" s="11">
        <f>SUM(S292+U292+W292+Y292+AA292)</f>
        <v>0</v>
      </c>
      <c r="L292" s="55">
        <f>SUM(N292:P292)-M292</f>
        <v>8146</v>
      </c>
      <c r="M292" s="56"/>
      <c r="N292" s="55">
        <v>8146</v>
      </c>
      <c r="O292" s="8">
        <f>SUM(R292)</f>
        <v>0</v>
      </c>
      <c r="P292" s="9">
        <f>SUM(T292+V292+X292+Z292+AB292)</f>
        <v>0</v>
      </c>
      <c r="Q292" s="9"/>
      <c r="R292" s="9"/>
      <c r="S292" s="9"/>
      <c r="T292" s="9"/>
      <c r="U292" s="9"/>
      <c r="V292" s="9"/>
      <c r="W292" s="9"/>
      <c r="X292" s="9"/>
      <c r="Y292" s="9"/>
      <c r="Z292" s="9"/>
      <c r="AA292" s="9"/>
      <c r="AB292" s="9"/>
    </row>
    <row r="293" spans="1:28" outlineLevel="5">
      <c r="A293" s="12" t="s">
        <v>467</v>
      </c>
      <c r="B293" s="22" t="s">
        <v>124</v>
      </c>
      <c r="C293" s="22" t="s">
        <v>466</v>
      </c>
      <c r="D293" s="22" t="s">
        <v>150</v>
      </c>
      <c r="E293" s="22" t="s">
        <v>2</v>
      </c>
      <c r="F293" s="23"/>
      <c r="G293" s="24">
        <f>SUM(G294)</f>
        <v>0</v>
      </c>
      <c r="H293" s="24">
        <f t="shared" ref="H293:AB294" si="188">SUM(H294)</f>
        <v>75000</v>
      </c>
      <c r="I293" s="24">
        <f t="shared" si="188"/>
        <v>0</v>
      </c>
      <c r="J293" s="24">
        <f t="shared" si="188"/>
        <v>75000</v>
      </c>
      <c r="K293" s="24">
        <f t="shared" si="188"/>
        <v>0</v>
      </c>
      <c r="L293" s="24">
        <f t="shared" si="188"/>
        <v>0</v>
      </c>
      <c r="M293" s="24">
        <f t="shared" si="188"/>
        <v>75000</v>
      </c>
      <c r="N293" s="24">
        <f t="shared" si="188"/>
        <v>0</v>
      </c>
      <c r="O293" s="24">
        <f t="shared" si="188"/>
        <v>75000</v>
      </c>
      <c r="P293" s="24">
        <f t="shared" si="188"/>
        <v>0</v>
      </c>
      <c r="Q293" s="24">
        <f t="shared" si="188"/>
        <v>75000</v>
      </c>
      <c r="R293" s="24">
        <f t="shared" si="188"/>
        <v>75000</v>
      </c>
      <c r="S293" s="24">
        <f t="shared" si="188"/>
        <v>0</v>
      </c>
      <c r="T293" s="24">
        <f t="shared" si="188"/>
        <v>0</v>
      </c>
      <c r="U293" s="24">
        <f t="shared" si="188"/>
        <v>0</v>
      </c>
      <c r="V293" s="24">
        <f t="shared" si="188"/>
        <v>0</v>
      </c>
      <c r="W293" s="24">
        <f t="shared" si="188"/>
        <v>0</v>
      </c>
      <c r="X293" s="24">
        <f t="shared" si="188"/>
        <v>0</v>
      </c>
      <c r="Y293" s="24">
        <f t="shared" si="188"/>
        <v>0</v>
      </c>
      <c r="Z293" s="24">
        <f t="shared" si="188"/>
        <v>0</v>
      </c>
      <c r="AA293" s="24">
        <f t="shared" si="188"/>
        <v>0</v>
      </c>
      <c r="AB293" s="24">
        <f t="shared" si="188"/>
        <v>0</v>
      </c>
    </row>
    <row r="294" spans="1:28" ht="31.5" outlineLevel="5">
      <c r="A294" s="12" t="s">
        <v>468</v>
      </c>
      <c r="B294" s="22" t="s">
        <v>124</v>
      </c>
      <c r="C294" s="22" t="s">
        <v>466</v>
      </c>
      <c r="D294" s="22" t="s">
        <v>152</v>
      </c>
      <c r="E294" s="22" t="s">
        <v>2</v>
      </c>
      <c r="F294" s="23"/>
      <c r="G294" s="36">
        <f>SUM(G295)</f>
        <v>0</v>
      </c>
      <c r="H294" s="36">
        <f t="shared" si="188"/>
        <v>75000</v>
      </c>
      <c r="I294" s="36">
        <f t="shared" si="188"/>
        <v>0</v>
      </c>
      <c r="J294" s="36">
        <f t="shared" si="188"/>
        <v>75000</v>
      </c>
      <c r="K294" s="36">
        <f t="shared" si="188"/>
        <v>0</v>
      </c>
      <c r="L294" s="36">
        <f t="shared" si="188"/>
        <v>0</v>
      </c>
      <c r="M294" s="36">
        <f t="shared" si="188"/>
        <v>75000</v>
      </c>
      <c r="N294" s="36">
        <f t="shared" si="188"/>
        <v>0</v>
      </c>
      <c r="O294" s="36">
        <f t="shared" si="188"/>
        <v>75000</v>
      </c>
      <c r="P294" s="36">
        <f t="shared" si="188"/>
        <v>0</v>
      </c>
      <c r="Q294" s="36">
        <f t="shared" si="188"/>
        <v>75000</v>
      </c>
      <c r="R294" s="36">
        <f t="shared" si="188"/>
        <v>75000</v>
      </c>
      <c r="S294" s="36">
        <f t="shared" si="188"/>
        <v>0</v>
      </c>
      <c r="T294" s="36">
        <f t="shared" si="188"/>
        <v>0</v>
      </c>
      <c r="U294" s="36">
        <f t="shared" si="188"/>
        <v>0</v>
      </c>
      <c r="V294" s="36">
        <f t="shared" si="188"/>
        <v>0</v>
      </c>
      <c r="W294" s="36">
        <f t="shared" si="188"/>
        <v>0</v>
      </c>
      <c r="X294" s="36">
        <f t="shared" si="188"/>
        <v>0</v>
      </c>
      <c r="Y294" s="36">
        <f t="shared" si="188"/>
        <v>0</v>
      </c>
      <c r="Z294" s="36">
        <f t="shared" si="188"/>
        <v>0</v>
      </c>
      <c r="AA294" s="36">
        <f t="shared" si="188"/>
        <v>0</v>
      </c>
      <c r="AB294" s="36">
        <f t="shared" si="188"/>
        <v>0</v>
      </c>
    </row>
    <row r="295" spans="1:28" ht="47.25" outlineLevel="5">
      <c r="A295" s="12" t="s">
        <v>469</v>
      </c>
      <c r="B295" s="22" t="s">
        <v>124</v>
      </c>
      <c r="C295" s="22" t="s">
        <v>466</v>
      </c>
      <c r="D295" s="22" t="s">
        <v>152</v>
      </c>
      <c r="E295" s="22" t="s">
        <v>154</v>
      </c>
      <c r="F295" s="23"/>
      <c r="G295" s="36">
        <f>SUM(I295:K295)-H295</f>
        <v>0</v>
      </c>
      <c r="H295" s="28">
        <v>75000</v>
      </c>
      <c r="I295" s="28"/>
      <c r="J295" s="8">
        <f>SUM(Q295)</f>
        <v>75000</v>
      </c>
      <c r="K295" s="9">
        <f>SUM(S295+U295+W295+Y295+AA295)</f>
        <v>0</v>
      </c>
      <c r="L295" s="28">
        <f>SUM(N295:P295)-M295</f>
        <v>0</v>
      </c>
      <c r="M295" s="28">
        <v>75000</v>
      </c>
      <c r="N295" s="28"/>
      <c r="O295" s="8">
        <f>SUM(R295)</f>
        <v>75000</v>
      </c>
      <c r="P295" s="9">
        <f>SUM(T295+V295+X295+Z295+AB295)</f>
        <v>0</v>
      </c>
      <c r="Q295" s="9">
        <v>75000</v>
      </c>
      <c r="R295" s="9">
        <v>75000</v>
      </c>
      <c r="S295" s="9"/>
      <c r="T295" s="9"/>
      <c r="U295" s="9"/>
      <c r="V295" s="9"/>
      <c r="W295" s="9"/>
      <c r="X295" s="9"/>
      <c r="Y295" s="9"/>
      <c r="Z295" s="9"/>
      <c r="AA295" s="9"/>
      <c r="AB295" s="9"/>
    </row>
    <row r="296" spans="1:28" s="4" customFormat="1" ht="31.5">
      <c r="A296" s="3" t="s">
        <v>127</v>
      </c>
      <c r="B296" s="41" t="s">
        <v>128</v>
      </c>
      <c r="C296" s="41" t="s">
        <v>4</v>
      </c>
      <c r="D296" s="41" t="s">
        <v>2</v>
      </c>
      <c r="E296" s="41" t="s">
        <v>2</v>
      </c>
      <c r="F296" s="41"/>
      <c r="G296" s="43">
        <f t="shared" ref="G296:AB296" si="189">SUM(G297+G306+G315+G354)</f>
        <v>43653771.939999998</v>
      </c>
      <c r="H296" s="44">
        <f t="shared" si="189"/>
        <v>5075000</v>
      </c>
      <c r="I296" s="44">
        <f t="shared" si="189"/>
        <v>21932310.559999999</v>
      </c>
      <c r="J296" s="44">
        <f t="shared" si="189"/>
        <v>21796461.380000003</v>
      </c>
      <c r="K296" s="44">
        <f t="shared" si="189"/>
        <v>5000000</v>
      </c>
      <c r="L296" s="44">
        <f t="shared" si="189"/>
        <v>36910219.170000002</v>
      </c>
      <c r="M296" s="44">
        <f t="shared" si="189"/>
        <v>5073137.59</v>
      </c>
      <c r="N296" s="44">
        <f t="shared" si="189"/>
        <v>19215247.279999997</v>
      </c>
      <c r="O296" s="44">
        <f t="shared" si="189"/>
        <v>17769971.890000001</v>
      </c>
      <c r="P296" s="44">
        <f t="shared" si="189"/>
        <v>4998137.59</v>
      </c>
      <c r="Q296" s="44">
        <f t="shared" si="189"/>
        <v>21796461.380000003</v>
      </c>
      <c r="R296" s="44">
        <f t="shared" si="189"/>
        <v>17769971.890000001</v>
      </c>
      <c r="S296" s="44">
        <f t="shared" si="189"/>
        <v>811846</v>
      </c>
      <c r="T296" s="44">
        <f t="shared" si="189"/>
        <v>809983.59</v>
      </c>
      <c r="U296" s="44">
        <f t="shared" si="189"/>
        <v>1147064</v>
      </c>
      <c r="V296" s="44">
        <f t="shared" si="189"/>
        <v>1147064</v>
      </c>
      <c r="W296" s="44">
        <f t="shared" si="189"/>
        <v>1453113</v>
      </c>
      <c r="X296" s="44">
        <f t="shared" si="189"/>
        <v>1453113</v>
      </c>
      <c r="Y296" s="44">
        <f t="shared" si="189"/>
        <v>811767</v>
      </c>
      <c r="Z296" s="44">
        <f t="shared" si="189"/>
        <v>811767</v>
      </c>
      <c r="AA296" s="44">
        <f t="shared" si="189"/>
        <v>776210</v>
      </c>
      <c r="AB296" s="44">
        <f t="shared" si="189"/>
        <v>776210</v>
      </c>
    </row>
    <row r="297" spans="1:28" s="4" customFormat="1" ht="31.5" outlineLevel="1">
      <c r="A297" s="5" t="s">
        <v>129</v>
      </c>
      <c r="B297" s="45" t="s">
        <v>130</v>
      </c>
      <c r="C297" s="45" t="s">
        <v>4</v>
      </c>
      <c r="D297" s="45" t="s">
        <v>2</v>
      </c>
      <c r="E297" s="45" t="s">
        <v>2</v>
      </c>
      <c r="F297" s="45"/>
      <c r="G297" s="46">
        <f>SUM(G298+G302)</f>
        <v>168882.3</v>
      </c>
      <c r="H297" s="57">
        <f>SUM(H298+H302)</f>
        <v>0</v>
      </c>
      <c r="I297" s="57">
        <f t="shared" ref="I297:AB297" si="190">SUM(I298+I302)</f>
        <v>168882.3</v>
      </c>
      <c r="J297" s="57">
        <f t="shared" si="190"/>
        <v>0</v>
      </c>
      <c r="K297" s="57">
        <f t="shared" si="190"/>
        <v>0</v>
      </c>
      <c r="L297" s="57">
        <f t="shared" si="190"/>
        <v>121500</v>
      </c>
      <c r="M297" s="57">
        <f t="shared" si="190"/>
        <v>0</v>
      </c>
      <c r="N297" s="58">
        <f t="shared" si="190"/>
        <v>121500</v>
      </c>
      <c r="O297" s="48">
        <f t="shared" si="190"/>
        <v>0</v>
      </c>
      <c r="P297" s="48">
        <f t="shared" si="190"/>
        <v>0</v>
      </c>
      <c r="Q297" s="48">
        <f t="shared" si="190"/>
        <v>0</v>
      </c>
      <c r="R297" s="48">
        <f t="shared" si="190"/>
        <v>0</v>
      </c>
      <c r="S297" s="48">
        <f t="shared" si="190"/>
        <v>0</v>
      </c>
      <c r="T297" s="48">
        <f t="shared" si="190"/>
        <v>0</v>
      </c>
      <c r="U297" s="48">
        <f t="shared" si="190"/>
        <v>0</v>
      </c>
      <c r="V297" s="48">
        <f t="shared" si="190"/>
        <v>0</v>
      </c>
      <c r="W297" s="48">
        <f t="shared" si="190"/>
        <v>0</v>
      </c>
      <c r="X297" s="48">
        <f t="shared" si="190"/>
        <v>0</v>
      </c>
      <c r="Y297" s="48">
        <f t="shared" si="190"/>
        <v>0</v>
      </c>
      <c r="Z297" s="48">
        <f t="shared" si="190"/>
        <v>0</v>
      </c>
      <c r="AA297" s="48">
        <f t="shared" si="190"/>
        <v>0</v>
      </c>
      <c r="AB297" s="48">
        <f t="shared" si="190"/>
        <v>0</v>
      </c>
    </row>
    <row r="298" spans="1:28" s="7" customFormat="1" ht="110.25" outlineLevel="2">
      <c r="A298" s="6" t="s">
        <v>131</v>
      </c>
      <c r="B298" s="49" t="s">
        <v>130</v>
      </c>
      <c r="C298" s="49" t="s">
        <v>132</v>
      </c>
      <c r="D298" s="49" t="s">
        <v>2</v>
      </c>
      <c r="E298" s="49" t="s">
        <v>2</v>
      </c>
      <c r="F298" s="49"/>
      <c r="G298" s="50">
        <f t="shared" ref="G298:W298" si="191">SUM(G299)</f>
        <v>121500</v>
      </c>
      <c r="H298" s="50">
        <f t="shared" si="191"/>
        <v>0</v>
      </c>
      <c r="I298" s="50">
        <f t="shared" si="191"/>
        <v>121500</v>
      </c>
      <c r="J298" s="50">
        <f t="shared" si="191"/>
        <v>0</v>
      </c>
      <c r="K298" s="50">
        <f t="shared" si="191"/>
        <v>0</v>
      </c>
      <c r="L298" s="50">
        <f t="shared" si="191"/>
        <v>121500</v>
      </c>
      <c r="M298" s="50">
        <f t="shared" si="191"/>
        <v>0</v>
      </c>
      <c r="N298" s="51">
        <f t="shared" si="191"/>
        <v>121500</v>
      </c>
      <c r="O298" s="52">
        <f t="shared" si="191"/>
        <v>0</v>
      </c>
      <c r="P298" s="52">
        <f t="shared" si="191"/>
        <v>0</v>
      </c>
      <c r="Q298" s="52">
        <f t="shared" si="191"/>
        <v>0</v>
      </c>
      <c r="R298" s="52">
        <f t="shared" si="191"/>
        <v>0</v>
      </c>
      <c r="S298" s="52">
        <f t="shared" si="191"/>
        <v>0</v>
      </c>
      <c r="T298" s="52">
        <f t="shared" si="191"/>
        <v>0</v>
      </c>
      <c r="U298" s="52">
        <f t="shared" si="191"/>
        <v>0</v>
      </c>
      <c r="V298" s="52">
        <f t="shared" si="191"/>
        <v>0</v>
      </c>
      <c r="W298" s="52">
        <f t="shared" si="191"/>
        <v>0</v>
      </c>
      <c r="X298" s="52">
        <f t="shared" ref="I298:AB300" si="192">SUM(X299)</f>
        <v>0</v>
      </c>
      <c r="Y298" s="52">
        <f t="shared" si="192"/>
        <v>0</v>
      </c>
      <c r="Z298" s="52">
        <f t="shared" si="192"/>
        <v>0</v>
      </c>
      <c r="AA298" s="52">
        <f t="shared" si="192"/>
        <v>0</v>
      </c>
      <c r="AB298" s="52">
        <f t="shared" si="192"/>
        <v>0</v>
      </c>
    </row>
    <row r="299" spans="1:28" ht="47.25" outlineLevel="3">
      <c r="A299" s="2" t="s">
        <v>25</v>
      </c>
      <c r="B299" s="23" t="s">
        <v>130</v>
      </c>
      <c r="C299" s="23" t="s">
        <v>132</v>
      </c>
      <c r="D299" s="23" t="s">
        <v>26</v>
      </c>
      <c r="E299" s="23" t="s">
        <v>2</v>
      </c>
      <c r="F299" s="23"/>
      <c r="G299" s="24">
        <f>SUM(G300)</f>
        <v>121500</v>
      </c>
      <c r="H299" s="24">
        <f>SUM(H300)</f>
        <v>0</v>
      </c>
      <c r="I299" s="24">
        <f t="shared" si="192"/>
        <v>121500</v>
      </c>
      <c r="J299" s="24">
        <f t="shared" si="192"/>
        <v>0</v>
      </c>
      <c r="K299" s="24">
        <f t="shared" si="192"/>
        <v>0</v>
      </c>
      <c r="L299" s="24">
        <f t="shared" si="192"/>
        <v>121500</v>
      </c>
      <c r="M299" s="24">
        <f t="shared" si="192"/>
        <v>0</v>
      </c>
      <c r="N299" s="36">
        <f t="shared" si="192"/>
        <v>121500</v>
      </c>
      <c r="O299" s="28">
        <f t="shared" si="192"/>
        <v>0</v>
      </c>
      <c r="P299" s="28">
        <f t="shared" si="192"/>
        <v>0</v>
      </c>
      <c r="Q299" s="28">
        <f t="shared" si="192"/>
        <v>0</v>
      </c>
      <c r="R299" s="28">
        <f t="shared" si="192"/>
        <v>0</v>
      </c>
      <c r="S299" s="28">
        <f t="shared" si="192"/>
        <v>0</v>
      </c>
      <c r="T299" s="28">
        <f t="shared" si="192"/>
        <v>0</v>
      </c>
      <c r="U299" s="28">
        <f t="shared" si="192"/>
        <v>0</v>
      </c>
      <c r="V299" s="28">
        <f t="shared" si="192"/>
        <v>0</v>
      </c>
      <c r="W299" s="28">
        <f t="shared" si="192"/>
        <v>0</v>
      </c>
      <c r="X299" s="28">
        <f t="shared" si="192"/>
        <v>0</v>
      </c>
      <c r="Y299" s="28">
        <f t="shared" si="192"/>
        <v>0</v>
      </c>
      <c r="Z299" s="28">
        <f t="shared" si="192"/>
        <v>0</v>
      </c>
      <c r="AA299" s="28">
        <f t="shared" si="192"/>
        <v>0</v>
      </c>
      <c r="AB299" s="28">
        <f t="shared" si="192"/>
        <v>0</v>
      </c>
    </row>
    <row r="300" spans="1:28" ht="31.5" outlineLevel="4">
      <c r="A300" s="2" t="s">
        <v>27</v>
      </c>
      <c r="B300" s="23" t="s">
        <v>130</v>
      </c>
      <c r="C300" s="23" t="s">
        <v>132</v>
      </c>
      <c r="D300" s="23" t="s">
        <v>28</v>
      </c>
      <c r="E300" s="23" t="s">
        <v>2</v>
      </c>
      <c r="F300" s="23"/>
      <c r="G300" s="24">
        <f>SUM(G301)</f>
        <v>121500</v>
      </c>
      <c r="H300" s="24">
        <f>SUM(H301)</f>
        <v>0</v>
      </c>
      <c r="I300" s="24">
        <f t="shared" si="192"/>
        <v>121500</v>
      </c>
      <c r="J300" s="24">
        <f t="shared" si="192"/>
        <v>0</v>
      </c>
      <c r="K300" s="24">
        <f t="shared" si="192"/>
        <v>0</v>
      </c>
      <c r="L300" s="24">
        <f t="shared" si="192"/>
        <v>121500</v>
      </c>
      <c r="M300" s="24">
        <f t="shared" si="192"/>
        <v>0</v>
      </c>
      <c r="N300" s="36">
        <f t="shared" si="192"/>
        <v>121500</v>
      </c>
      <c r="O300" s="28">
        <f t="shared" si="192"/>
        <v>0</v>
      </c>
      <c r="P300" s="28">
        <f t="shared" si="192"/>
        <v>0</v>
      </c>
      <c r="Q300" s="28">
        <f t="shared" si="192"/>
        <v>0</v>
      </c>
      <c r="R300" s="28">
        <f t="shared" si="192"/>
        <v>0</v>
      </c>
      <c r="S300" s="28">
        <f t="shared" si="192"/>
        <v>0</v>
      </c>
      <c r="T300" s="28">
        <f t="shared" si="192"/>
        <v>0</v>
      </c>
      <c r="U300" s="28">
        <f t="shared" si="192"/>
        <v>0</v>
      </c>
      <c r="V300" s="28">
        <f t="shared" si="192"/>
        <v>0</v>
      </c>
      <c r="W300" s="28">
        <f t="shared" si="192"/>
        <v>0</v>
      </c>
      <c r="X300" s="28">
        <f t="shared" si="192"/>
        <v>0</v>
      </c>
      <c r="Y300" s="28">
        <f t="shared" si="192"/>
        <v>0</v>
      </c>
      <c r="Z300" s="28">
        <f t="shared" si="192"/>
        <v>0</v>
      </c>
      <c r="AA300" s="28">
        <f t="shared" si="192"/>
        <v>0</v>
      </c>
      <c r="AB300" s="28">
        <f t="shared" si="192"/>
        <v>0</v>
      </c>
    </row>
    <row r="301" spans="1:28" outlineLevel="5">
      <c r="A301" s="2" t="s">
        <v>37</v>
      </c>
      <c r="B301" s="23" t="s">
        <v>130</v>
      </c>
      <c r="C301" s="23" t="s">
        <v>132</v>
      </c>
      <c r="D301" s="23" t="s">
        <v>28</v>
      </c>
      <c r="E301" s="23" t="s">
        <v>38</v>
      </c>
      <c r="F301" s="23">
        <v>24027004</v>
      </c>
      <c r="G301" s="24">
        <f>SUM(I301:K301)-H301</f>
        <v>121500</v>
      </c>
      <c r="H301" s="24"/>
      <c r="I301" s="36">
        <v>121500</v>
      </c>
      <c r="J301" s="8">
        <f>SUM(Q301)</f>
        <v>0</v>
      </c>
      <c r="K301" s="9">
        <f>SUM(S301+U301+W301+Y301+AA301)</f>
        <v>0</v>
      </c>
      <c r="L301" s="37">
        <f>SUM(N301:P301)-M301</f>
        <v>121500</v>
      </c>
      <c r="M301" s="38"/>
      <c r="N301" s="37">
        <v>121500</v>
      </c>
      <c r="O301" s="8">
        <f>SUM(R301)</f>
        <v>0</v>
      </c>
      <c r="P301" s="9">
        <f>SUM(T301+V301+X301+Z301+AB301)</f>
        <v>0</v>
      </c>
      <c r="Q301" s="9"/>
      <c r="R301" s="9"/>
      <c r="S301" s="9"/>
      <c r="T301" s="9"/>
      <c r="U301" s="9"/>
      <c r="V301" s="9"/>
      <c r="W301" s="9"/>
      <c r="X301" s="9"/>
      <c r="Y301" s="9"/>
      <c r="Z301" s="9"/>
      <c r="AA301" s="9"/>
      <c r="AB301" s="9"/>
    </row>
    <row r="302" spans="1:28" s="7" customFormat="1" ht="189" outlineLevel="2">
      <c r="A302" s="6" t="s">
        <v>133</v>
      </c>
      <c r="B302" s="49" t="s">
        <v>130</v>
      </c>
      <c r="C302" s="49" t="s">
        <v>134</v>
      </c>
      <c r="D302" s="49" t="s">
        <v>2</v>
      </c>
      <c r="E302" s="49" t="s">
        <v>2</v>
      </c>
      <c r="F302" s="49"/>
      <c r="G302" s="50">
        <f t="shared" ref="G302:I304" si="193">SUM(G303)</f>
        <v>47382.3</v>
      </c>
      <c r="H302" s="50">
        <f t="shared" si="193"/>
        <v>0</v>
      </c>
      <c r="I302" s="51">
        <f t="shared" si="193"/>
        <v>47382.3</v>
      </c>
      <c r="J302" s="51">
        <f t="shared" ref="J302:AB304" si="194">SUM(J303)</f>
        <v>0</v>
      </c>
      <c r="K302" s="51">
        <f t="shared" si="194"/>
        <v>0</v>
      </c>
      <c r="L302" s="51">
        <f t="shared" si="194"/>
        <v>0</v>
      </c>
      <c r="M302" s="51">
        <f t="shared" si="194"/>
        <v>0</v>
      </c>
      <c r="N302" s="51">
        <f t="shared" si="194"/>
        <v>0</v>
      </c>
      <c r="O302" s="52">
        <f t="shared" si="194"/>
        <v>0</v>
      </c>
      <c r="P302" s="52">
        <f t="shared" si="194"/>
        <v>0</v>
      </c>
      <c r="Q302" s="52">
        <f t="shared" si="194"/>
        <v>0</v>
      </c>
      <c r="R302" s="52">
        <f t="shared" si="194"/>
        <v>0</v>
      </c>
      <c r="S302" s="52">
        <f t="shared" si="194"/>
        <v>0</v>
      </c>
      <c r="T302" s="52">
        <f t="shared" si="194"/>
        <v>0</v>
      </c>
      <c r="U302" s="52">
        <f t="shared" si="194"/>
        <v>0</v>
      </c>
      <c r="V302" s="52">
        <f t="shared" si="194"/>
        <v>0</v>
      </c>
      <c r="W302" s="52">
        <f t="shared" si="194"/>
        <v>0</v>
      </c>
      <c r="X302" s="52">
        <f t="shared" si="194"/>
        <v>0</v>
      </c>
      <c r="Y302" s="52">
        <f t="shared" si="194"/>
        <v>0</v>
      </c>
      <c r="Z302" s="52">
        <f t="shared" si="194"/>
        <v>0</v>
      </c>
      <c r="AA302" s="52">
        <f t="shared" si="194"/>
        <v>0</v>
      </c>
      <c r="AB302" s="52">
        <f t="shared" si="194"/>
        <v>0</v>
      </c>
    </row>
    <row r="303" spans="1:28" ht="47.25" outlineLevel="3">
      <c r="A303" s="2" t="s">
        <v>25</v>
      </c>
      <c r="B303" s="23" t="s">
        <v>130</v>
      </c>
      <c r="C303" s="23" t="s">
        <v>134</v>
      </c>
      <c r="D303" s="23" t="s">
        <v>26</v>
      </c>
      <c r="E303" s="23" t="s">
        <v>2</v>
      </c>
      <c r="F303" s="23"/>
      <c r="G303" s="24">
        <f t="shared" si="193"/>
        <v>47382.3</v>
      </c>
      <c r="H303" s="24">
        <f t="shared" si="193"/>
        <v>0</v>
      </c>
      <c r="I303" s="36">
        <f t="shared" si="193"/>
        <v>47382.3</v>
      </c>
      <c r="J303" s="36">
        <f t="shared" si="194"/>
        <v>0</v>
      </c>
      <c r="K303" s="36">
        <f t="shared" si="194"/>
        <v>0</v>
      </c>
      <c r="L303" s="36">
        <f t="shared" si="194"/>
        <v>0</v>
      </c>
      <c r="M303" s="36">
        <f t="shared" si="194"/>
        <v>0</v>
      </c>
      <c r="N303" s="36">
        <f t="shared" si="194"/>
        <v>0</v>
      </c>
      <c r="O303" s="28">
        <f t="shared" si="194"/>
        <v>0</v>
      </c>
      <c r="P303" s="28">
        <f t="shared" si="194"/>
        <v>0</v>
      </c>
      <c r="Q303" s="28">
        <f t="shared" si="194"/>
        <v>0</v>
      </c>
      <c r="R303" s="28">
        <f t="shared" si="194"/>
        <v>0</v>
      </c>
      <c r="S303" s="28">
        <f t="shared" si="194"/>
        <v>0</v>
      </c>
      <c r="T303" s="28">
        <f t="shared" si="194"/>
        <v>0</v>
      </c>
      <c r="U303" s="28">
        <f t="shared" si="194"/>
        <v>0</v>
      </c>
      <c r="V303" s="28">
        <f t="shared" si="194"/>
        <v>0</v>
      </c>
      <c r="W303" s="28">
        <f t="shared" si="194"/>
        <v>0</v>
      </c>
      <c r="X303" s="28">
        <f t="shared" si="194"/>
        <v>0</v>
      </c>
      <c r="Y303" s="28">
        <f t="shared" si="194"/>
        <v>0</v>
      </c>
      <c r="Z303" s="28">
        <f t="shared" si="194"/>
        <v>0</v>
      </c>
      <c r="AA303" s="28">
        <f t="shared" si="194"/>
        <v>0</v>
      </c>
      <c r="AB303" s="28">
        <f t="shared" si="194"/>
        <v>0</v>
      </c>
    </row>
    <row r="304" spans="1:28" ht="31.5" outlineLevel="4">
      <c r="A304" s="2" t="s">
        <v>27</v>
      </c>
      <c r="B304" s="23" t="s">
        <v>130</v>
      </c>
      <c r="C304" s="23" t="s">
        <v>134</v>
      </c>
      <c r="D304" s="23" t="s">
        <v>28</v>
      </c>
      <c r="E304" s="23" t="s">
        <v>2</v>
      </c>
      <c r="F304" s="23"/>
      <c r="G304" s="24">
        <f t="shared" si="193"/>
        <v>47382.3</v>
      </c>
      <c r="H304" s="24">
        <f t="shared" si="193"/>
        <v>0</v>
      </c>
      <c r="I304" s="36">
        <f t="shared" si="193"/>
        <v>47382.3</v>
      </c>
      <c r="J304" s="36">
        <f t="shared" si="194"/>
        <v>0</v>
      </c>
      <c r="K304" s="36">
        <f t="shared" si="194"/>
        <v>0</v>
      </c>
      <c r="L304" s="36">
        <f t="shared" si="194"/>
        <v>0</v>
      </c>
      <c r="M304" s="36">
        <f t="shared" si="194"/>
        <v>0</v>
      </c>
      <c r="N304" s="36">
        <f t="shared" si="194"/>
        <v>0</v>
      </c>
      <c r="O304" s="28">
        <f t="shared" si="194"/>
        <v>0</v>
      </c>
      <c r="P304" s="28">
        <f t="shared" si="194"/>
        <v>0</v>
      </c>
      <c r="Q304" s="28">
        <f t="shared" si="194"/>
        <v>0</v>
      </c>
      <c r="R304" s="28">
        <f t="shared" si="194"/>
        <v>0</v>
      </c>
      <c r="S304" s="28">
        <f t="shared" si="194"/>
        <v>0</v>
      </c>
      <c r="T304" s="28">
        <f t="shared" si="194"/>
        <v>0</v>
      </c>
      <c r="U304" s="28">
        <f t="shared" si="194"/>
        <v>0</v>
      </c>
      <c r="V304" s="28">
        <f t="shared" si="194"/>
        <v>0</v>
      </c>
      <c r="W304" s="28">
        <f t="shared" si="194"/>
        <v>0</v>
      </c>
      <c r="X304" s="28">
        <f t="shared" si="194"/>
        <v>0</v>
      </c>
      <c r="Y304" s="28">
        <f t="shared" si="194"/>
        <v>0</v>
      </c>
      <c r="Z304" s="28">
        <f t="shared" si="194"/>
        <v>0</v>
      </c>
      <c r="AA304" s="28">
        <f t="shared" si="194"/>
        <v>0</v>
      </c>
      <c r="AB304" s="28">
        <f t="shared" si="194"/>
        <v>0</v>
      </c>
    </row>
    <row r="305" spans="1:28" outlineLevel="5">
      <c r="A305" s="2" t="s">
        <v>37</v>
      </c>
      <c r="B305" s="23" t="s">
        <v>130</v>
      </c>
      <c r="C305" s="23" t="s">
        <v>134</v>
      </c>
      <c r="D305" s="23" t="s">
        <v>28</v>
      </c>
      <c r="E305" s="23" t="s">
        <v>38</v>
      </c>
      <c r="F305" s="23">
        <v>24027005</v>
      </c>
      <c r="G305" s="24">
        <f>SUM(I305:K305)-H305</f>
        <v>47382.3</v>
      </c>
      <c r="H305" s="24"/>
      <c r="I305" s="36">
        <v>47382.3</v>
      </c>
      <c r="J305" s="8">
        <f>SUM(Q305)</f>
        <v>0</v>
      </c>
      <c r="K305" s="9">
        <f>SUM(S305+U305+W305+Y305+AA305)</f>
        <v>0</v>
      </c>
      <c r="L305" s="37">
        <f>SUM(N305:P305)-M305</f>
        <v>0</v>
      </c>
      <c r="M305" s="38"/>
      <c r="N305" s="37">
        <v>0</v>
      </c>
      <c r="O305" s="8">
        <f>SUM(R305)</f>
        <v>0</v>
      </c>
      <c r="P305" s="9">
        <f>SUM(T305+V305+X305+Z305+AB305)</f>
        <v>0</v>
      </c>
      <c r="Q305" s="9"/>
      <c r="R305" s="9"/>
      <c r="S305" s="9"/>
      <c r="T305" s="9"/>
      <c r="U305" s="9"/>
      <c r="V305" s="9"/>
      <c r="W305" s="9"/>
      <c r="X305" s="9"/>
      <c r="Y305" s="9"/>
      <c r="Z305" s="9"/>
      <c r="AA305" s="9"/>
      <c r="AB305" s="9"/>
    </row>
    <row r="306" spans="1:28" s="4" customFormat="1" outlineLevel="1">
      <c r="A306" s="5" t="s">
        <v>135</v>
      </c>
      <c r="B306" s="45" t="s">
        <v>136</v>
      </c>
      <c r="C306" s="45" t="s">
        <v>4</v>
      </c>
      <c r="D306" s="45" t="s">
        <v>2</v>
      </c>
      <c r="E306" s="45" t="s">
        <v>2</v>
      </c>
      <c r="F306" s="45"/>
      <c r="G306" s="46">
        <f>SUM(G307+G311)</f>
        <v>4955229.2799999993</v>
      </c>
      <c r="H306" s="46">
        <f t="shared" ref="H306:AB306" si="195">SUM(H307+H311)</f>
        <v>0</v>
      </c>
      <c r="I306" s="46">
        <f t="shared" si="195"/>
        <v>1500000</v>
      </c>
      <c r="J306" s="46">
        <f t="shared" si="195"/>
        <v>3455229.28</v>
      </c>
      <c r="K306" s="46">
        <f t="shared" si="195"/>
        <v>0</v>
      </c>
      <c r="L306" s="46">
        <f t="shared" si="195"/>
        <v>2119439.7999999998</v>
      </c>
      <c r="M306" s="46">
        <f t="shared" si="195"/>
        <v>0</v>
      </c>
      <c r="N306" s="46">
        <f t="shared" si="195"/>
        <v>1500000</v>
      </c>
      <c r="O306" s="46">
        <f t="shared" si="195"/>
        <v>619439.80000000005</v>
      </c>
      <c r="P306" s="46">
        <f t="shared" si="195"/>
        <v>0</v>
      </c>
      <c r="Q306" s="46">
        <f t="shared" si="195"/>
        <v>3455229.28</v>
      </c>
      <c r="R306" s="46">
        <f t="shared" si="195"/>
        <v>619439.80000000005</v>
      </c>
      <c r="S306" s="46">
        <f t="shared" si="195"/>
        <v>0</v>
      </c>
      <c r="T306" s="46">
        <f t="shared" si="195"/>
        <v>0</v>
      </c>
      <c r="U306" s="46">
        <f t="shared" si="195"/>
        <v>0</v>
      </c>
      <c r="V306" s="46">
        <f t="shared" si="195"/>
        <v>0</v>
      </c>
      <c r="W306" s="46">
        <f t="shared" si="195"/>
        <v>0</v>
      </c>
      <c r="X306" s="46">
        <f t="shared" si="195"/>
        <v>0</v>
      </c>
      <c r="Y306" s="46">
        <f t="shared" si="195"/>
        <v>0</v>
      </c>
      <c r="Z306" s="46">
        <f t="shared" si="195"/>
        <v>0</v>
      </c>
      <c r="AA306" s="46">
        <f t="shared" si="195"/>
        <v>0</v>
      </c>
      <c r="AB306" s="46">
        <f t="shared" si="195"/>
        <v>0</v>
      </c>
    </row>
    <row r="307" spans="1:28" s="7" customFormat="1" ht="78.75" outlineLevel="2">
      <c r="A307" s="6" t="s">
        <v>137</v>
      </c>
      <c r="B307" s="49" t="s">
        <v>136</v>
      </c>
      <c r="C307" s="49" t="s">
        <v>138</v>
      </c>
      <c r="D307" s="49" t="s">
        <v>2</v>
      </c>
      <c r="E307" s="49" t="s">
        <v>2</v>
      </c>
      <c r="F307" s="49"/>
      <c r="G307" s="50">
        <f t="shared" ref="G307:I309" si="196">SUM(G308)</f>
        <v>1500000</v>
      </c>
      <c r="H307" s="50">
        <f t="shared" si="196"/>
        <v>0</v>
      </c>
      <c r="I307" s="51">
        <f t="shared" si="196"/>
        <v>1500000</v>
      </c>
      <c r="J307" s="51">
        <f t="shared" ref="J307:AB309" si="197">SUM(J308)</f>
        <v>0</v>
      </c>
      <c r="K307" s="51">
        <f t="shared" si="197"/>
        <v>0</v>
      </c>
      <c r="L307" s="51">
        <f t="shared" si="197"/>
        <v>1500000</v>
      </c>
      <c r="M307" s="51">
        <f t="shared" si="197"/>
        <v>0</v>
      </c>
      <c r="N307" s="51">
        <f t="shared" si="197"/>
        <v>1500000</v>
      </c>
      <c r="O307" s="52">
        <f t="shared" si="197"/>
        <v>0</v>
      </c>
      <c r="P307" s="52">
        <f t="shared" si="197"/>
        <v>0</v>
      </c>
      <c r="Q307" s="52">
        <f t="shared" si="197"/>
        <v>0</v>
      </c>
      <c r="R307" s="52">
        <f t="shared" si="197"/>
        <v>0</v>
      </c>
      <c r="S307" s="52">
        <f t="shared" si="197"/>
        <v>0</v>
      </c>
      <c r="T307" s="52">
        <f t="shared" si="197"/>
        <v>0</v>
      </c>
      <c r="U307" s="52">
        <f t="shared" si="197"/>
        <v>0</v>
      </c>
      <c r="V307" s="52">
        <f t="shared" si="197"/>
        <v>0</v>
      </c>
      <c r="W307" s="52">
        <f t="shared" si="197"/>
        <v>0</v>
      </c>
      <c r="X307" s="52">
        <f t="shared" si="197"/>
        <v>0</v>
      </c>
      <c r="Y307" s="52">
        <f t="shared" si="197"/>
        <v>0</v>
      </c>
      <c r="Z307" s="52">
        <f t="shared" si="197"/>
        <v>0</v>
      </c>
      <c r="AA307" s="52">
        <f t="shared" si="197"/>
        <v>0</v>
      </c>
      <c r="AB307" s="52">
        <f t="shared" si="197"/>
        <v>0</v>
      </c>
    </row>
    <row r="308" spans="1:28" ht="47.25" outlineLevel="3">
      <c r="A308" s="2" t="s">
        <v>25</v>
      </c>
      <c r="B308" s="23" t="s">
        <v>136</v>
      </c>
      <c r="C308" s="23" t="s">
        <v>138</v>
      </c>
      <c r="D308" s="23" t="s">
        <v>26</v>
      </c>
      <c r="E308" s="23" t="s">
        <v>2</v>
      </c>
      <c r="F308" s="23"/>
      <c r="G308" s="24">
        <f t="shared" si="196"/>
        <v>1500000</v>
      </c>
      <c r="H308" s="24">
        <f t="shared" si="196"/>
        <v>0</v>
      </c>
      <c r="I308" s="36">
        <f t="shared" si="196"/>
        <v>1500000</v>
      </c>
      <c r="J308" s="36">
        <f t="shared" si="197"/>
        <v>0</v>
      </c>
      <c r="K308" s="36">
        <f t="shared" si="197"/>
        <v>0</v>
      </c>
      <c r="L308" s="36">
        <f t="shared" si="197"/>
        <v>1500000</v>
      </c>
      <c r="M308" s="36">
        <f t="shared" si="197"/>
        <v>0</v>
      </c>
      <c r="N308" s="36">
        <f t="shared" si="197"/>
        <v>1500000</v>
      </c>
      <c r="O308" s="28">
        <f t="shared" si="197"/>
        <v>0</v>
      </c>
      <c r="P308" s="28">
        <f t="shared" si="197"/>
        <v>0</v>
      </c>
      <c r="Q308" s="28">
        <f t="shared" si="197"/>
        <v>0</v>
      </c>
      <c r="R308" s="28">
        <f t="shared" si="197"/>
        <v>0</v>
      </c>
      <c r="S308" s="28">
        <f t="shared" si="197"/>
        <v>0</v>
      </c>
      <c r="T308" s="28">
        <f t="shared" si="197"/>
        <v>0</v>
      </c>
      <c r="U308" s="28">
        <f t="shared" si="197"/>
        <v>0</v>
      </c>
      <c r="V308" s="28">
        <f t="shared" si="197"/>
        <v>0</v>
      </c>
      <c r="W308" s="28">
        <f t="shared" si="197"/>
        <v>0</v>
      </c>
      <c r="X308" s="28">
        <f t="shared" si="197"/>
        <v>0</v>
      </c>
      <c r="Y308" s="28">
        <f t="shared" si="197"/>
        <v>0</v>
      </c>
      <c r="Z308" s="28">
        <f t="shared" si="197"/>
        <v>0</v>
      </c>
      <c r="AA308" s="28">
        <f t="shared" si="197"/>
        <v>0</v>
      </c>
      <c r="AB308" s="28">
        <f t="shared" si="197"/>
        <v>0</v>
      </c>
    </row>
    <row r="309" spans="1:28" ht="31.5" outlineLevel="4">
      <c r="A309" s="2" t="s">
        <v>27</v>
      </c>
      <c r="B309" s="23" t="s">
        <v>136</v>
      </c>
      <c r="C309" s="23" t="s">
        <v>138</v>
      </c>
      <c r="D309" s="23" t="s">
        <v>28</v>
      </c>
      <c r="E309" s="23" t="s">
        <v>2</v>
      </c>
      <c r="F309" s="23"/>
      <c r="G309" s="24">
        <f t="shared" si="196"/>
        <v>1500000</v>
      </c>
      <c r="H309" s="24">
        <f t="shared" si="196"/>
        <v>0</v>
      </c>
      <c r="I309" s="36">
        <f t="shared" si="196"/>
        <v>1500000</v>
      </c>
      <c r="J309" s="36">
        <f t="shared" si="197"/>
        <v>0</v>
      </c>
      <c r="K309" s="36">
        <f t="shared" si="197"/>
        <v>0</v>
      </c>
      <c r="L309" s="36">
        <f t="shared" si="197"/>
        <v>1500000</v>
      </c>
      <c r="M309" s="36">
        <f t="shared" si="197"/>
        <v>0</v>
      </c>
      <c r="N309" s="36">
        <f t="shared" si="197"/>
        <v>1500000</v>
      </c>
      <c r="O309" s="28">
        <f t="shared" si="197"/>
        <v>0</v>
      </c>
      <c r="P309" s="28">
        <f t="shared" si="197"/>
        <v>0</v>
      </c>
      <c r="Q309" s="28">
        <f t="shared" si="197"/>
        <v>0</v>
      </c>
      <c r="R309" s="28">
        <f t="shared" si="197"/>
        <v>0</v>
      </c>
      <c r="S309" s="28">
        <f t="shared" si="197"/>
        <v>0</v>
      </c>
      <c r="T309" s="28">
        <f t="shared" si="197"/>
        <v>0</v>
      </c>
      <c r="U309" s="28">
        <f t="shared" si="197"/>
        <v>0</v>
      </c>
      <c r="V309" s="28">
        <f t="shared" si="197"/>
        <v>0</v>
      </c>
      <c r="W309" s="28">
        <f t="shared" si="197"/>
        <v>0</v>
      </c>
      <c r="X309" s="28">
        <f t="shared" si="197"/>
        <v>0</v>
      </c>
      <c r="Y309" s="28">
        <f t="shared" si="197"/>
        <v>0</v>
      </c>
      <c r="Z309" s="28">
        <f t="shared" si="197"/>
        <v>0</v>
      </c>
      <c r="AA309" s="28">
        <f t="shared" si="197"/>
        <v>0</v>
      </c>
      <c r="AB309" s="28">
        <f t="shared" si="197"/>
        <v>0</v>
      </c>
    </row>
    <row r="310" spans="1:28" outlineLevel="5">
      <c r="A310" s="2" t="s">
        <v>37</v>
      </c>
      <c r="B310" s="23" t="s">
        <v>136</v>
      </c>
      <c r="C310" s="23" t="s">
        <v>138</v>
      </c>
      <c r="D310" s="23" t="s">
        <v>28</v>
      </c>
      <c r="E310" s="23" t="s">
        <v>38</v>
      </c>
      <c r="F310" s="23"/>
      <c r="G310" s="24">
        <f>SUM(I310:K310)-H310</f>
        <v>1500000</v>
      </c>
      <c r="H310" s="24"/>
      <c r="I310" s="25">
        <v>1500000</v>
      </c>
      <c r="J310" s="10">
        <f>SUM(Q310)</f>
        <v>0</v>
      </c>
      <c r="K310" s="11">
        <f>SUM(S310+U310+W310+Y310+AA310)</f>
        <v>0</v>
      </c>
      <c r="L310" s="55">
        <f>SUM(N310:P310)-M310</f>
        <v>1500000</v>
      </c>
      <c r="M310" s="56"/>
      <c r="N310" s="55">
        <v>1500000</v>
      </c>
      <c r="O310" s="8">
        <f>SUM(R310)</f>
        <v>0</v>
      </c>
      <c r="P310" s="9">
        <f>SUM(T310+V310+X310+Z310+AB310)</f>
        <v>0</v>
      </c>
      <c r="Q310" s="9"/>
      <c r="R310" s="9"/>
      <c r="S310" s="9"/>
      <c r="T310" s="9"/>
      <c r="U310" s="9"/>
      <c r="V310" s="9"/>
      <c r="W310" s="9"/>
      <c r="X310" s="9"/>
      <c r="Y310" s="9"/>
      <c r="Z310" s="9"/>
      <c r="AA310" s="9"/>
      <c r="AB310" s="9"/>
    </row>
    <row r="311" spans="1:28" s="7" customFormat="1" ht="63" outlineLevel="5">
      <c r="A311" s="14" t="s">
        <v>471</v>
      </c>
      <c r="B311" s="80" t="s">
        <v>136</v>
      </c>
      <c r="C311" s="80" t="s">
        <v>470</v>
      </c>
      <c r="D311" s="80" t="s">
        <v>2</v>
      </c>
      <c r="E311" s="80" t="s">
        <v>2</v>
      </c>
      <c r="F311" s="49"/>
      <c r="G311" s="50">
        <f>SUM(G312)</f>
        <v>3455229.28</v>
      </c>
      <c r="H311" s="50">
        <f t="shared" ref="H311:AB313" si="198">SUM(H312)</f>
        <v>0</v>
      </c>
      <c r="I311" s="50">
        <f t="shared" si="198"/>
        <v>0</v>
      </c>
      <c r="J311" s="50">
        <f t="shared" si="198"/>
        <v>3455229.28</v>
      </c>
      <c r="K311" s="50">
        <f t="shared" si="198"/>
        <v>0</v>
      </c>
      <c r="L311" s="50">
        <f t="shared" si="198"/>
        <v>619439.80000000005</v>
      </c>
      <c r="M311" s="50">
        <f t="shared" si="198"/>
        <v>0</v>
      </c>
      <c r="N311" s="50">
        <f t="shared" si="198"/>
        <v>0</v>
      </c>
      <c r="O311" s="50">
        <f t="shared" si="198"/>
        <v>619439.80000000005</v>
      </c>
      <c r="P311" s="50">
        <f t="shared" si="198"/>
        <v>0</v>
      </c>
      <c r="Q311" s="50">
        <f t="shared" si="198"/>
        <v>3455229.28</v>
      </c>
      <c r="R311" s="50">
        <f t="shared" si="198"/>
        <v>619439.80000000005</v>
      </c>
      <c r="S311" s="50">
        <f t="shared" si="198"/>
        <v>0</v>
      </c>
      <c r="T311" s="50">
        <f t="shared" si="198"/>
        <v>0</v>
      </c>
      <c r="U311" s="50">
        <f t="shared" si="198"/>
        <v>0</v>
      </c>
      <c r="V311" s="50">
        <f t="shared" si="198"/>
        <v>0</v>
      </c>
      <c r="W311" s="50">
        <f t="shared" si="198"/>
        <v>0</v>
      </c>
      <c r="X311" s="50">
        <f t="shared" si="198"/>
        <v>0</v>
      </c>
      <c r="Y311" s="50">
        <f t="shared" si="198"/>
        <v>0</v>
      </c>
      <c r="Z311" s="50">
        <f t="shared" si="198"/>
        <v>0</v>
      </c>
      <c r="AA311" s="50">
        <f t="shared" si="198"/>
        <v>0</v>
      </c>
      <c r="AB311" s="50">
        <f t="shared" si="198"/>
        <v>0</v>
      </c>
    </row>
    <row r="312" spans="1:28" ht="47.25" outlineLevel="5">
      <c r="A312" s="12" t="s">
        <v>459</v>
      </c>
      <c r="B312" s="22" t="s">
        <v>136</v>
      </c>
      <c r="C312" s="22" t="s">
        <v>470</v>
      </c>
      <c r="D312" s="22" t="s">
        <v>26</v>
      </c>
      <c r="E312" s="22" t="s">
        <v>2</v>
      </c>
      <c r="F312" s="23"/>
      <c r="G312" s="24">
        <f>SUM(G313)</f>
        <v>3455229.28</v>
      </c>
      <c r="H312" s="24">
        <f t="shared" si="198"/>
        <v>0</v>
      </c>
      <c r="I312" s="24">
        <f t="shared" si="198"/>
        <v>0</v>
      </c>
      <c r="J312" s="24">
        <f t="shared" si="198"/>
        <v>3455229.28</v>
      </c>
      <c r="K312" s="24">
        <f t="shared" si="198"/>
        <v>0</v>
      </c>
      <c r="L312" s="24">
        <f t="shared" si="198"/>
        <v>619439.80000000005</v>
      </c>
      <c r="M312" s="24">
        <f t="shared" si="198"/>
        <v>0</v>
      </c>
      <c r="N312" s="24">
        <f t="shared" si="198"/>
        <v>0</v>
      </c>
      <c r="O312" s="24">
        <f t="shared" si="198"/>
        <v>619439.80000000005</v>
      </c>
      <c r="P312" s="24">
        <f t="shared" si="198"/>
        <v>0</v>
      </c>
      <c r="Q312" s="24">
        <f t="shared" si="198"/>
        <v>3455229.28</v>
      </c>
      <c r="R312" s="24">
        <f t="shared" si="198"/>
        <v>619439.80000000005</v>
      </c>
      <c r="S312" s="24">
        <f t="shared" si="198"/>
        <v>0</v>
      </c>
      <c r="T312" s="24">
        <f t="shared" si="198"/>
        <v>0</v>
      </c>
      <c r="U312" s="24">
        <f t="shared" si="198"/>
        <v>0</v>
      </c>
      <c r="V312" s="24">
        <f t="shared" si="198"/>
        <v>0</v>
      </c>
      <c r="W312" s="24">
        <f t="shared" si="198"/>
        <v>0</v>
      </c>
      <c r="X312" s="24">
        <f t="shared" si="198"/>
        <v>0</v>
      </c>
      <c r="Y312" s="24">
        <f t="shared" si="198"/>
        <v>0</v>
      </c>
      <c r="Z312" s="24">
        <f t="shared" si="198"/>
        <v>0</v>
      </c>
      <c r="AA312" s="24">
        <f t="shared" si="198"/>
        <v>0</v>
      </c>
      <c r="AB312" s="24">
        <f t="shared" si="198"/>
        <v>0</v>
      </c>
    </row>
    <row r="313" spans="1:28" ht="31.5" outlineLevel="5">
      <c r="A313" s="12" t="s">
        <v>460</v>
      </c>
      <c r="B313" s="22" t="s">
        <v>136</v>
      </c>
      <c r="C313" s="22" t="s">
        <v>470</v>
      </c>
      <c r="D313" s="22" t="s">
        <v>28</v>
      </c>
      <c r="E313" s="22" t="s">
        <v>2</v>
      </c>
      <c r="F313" s="23"/>
      <c r="G313" s="24">
        <f>SUM(G314)</f>
        <v>3455229.28</v>
      </c>
      <c r="H313" s="24">
        <f t="shared" si="198"/>
        <v>0</v>
      </c>
      <c r="I313" s="24">
        <f t="shared" si="198"/>
        <v>0</v>
      </c>
      <c r="J313" s="24">
        <f t="shared" si="198"/>
        <v>3455229.28</v>
      </c>
      <c r="K313" s="24">
        <f t="shared" si="198"/>
        <v>0</v>
      </c>
      <c r="L313" s="24">
        <f t="shared" si="198"/>
        <v>619439.80000000005</v>
      </c>
      <c r="M313" s="24">
        <f t="shared" si="198"/>
        <v>0</v>
      </c>
      <c r="N313" s="24">
        <f t="shared" si="198"/>
        <v>0</v>
      </c>
      <c r="O313" s="24">
        <f t="shared" si="198"/>
        <v>619439.80000000005</v>
      </c>
      <c r="P313" s="24">
        <f t="shared" si="198"/>
        <v>0</v>
      </c>
      <c r="Q313" s="24">
        <f t="shared" si="198"/>
        <v>3455229.28</v>
      </c>
      <c r="R313" s="24">
        <f t="shared" si="198"/>
        <v>619439.80000000005</v>
      </c>
      <c r="S313" s="24">
        <f t="shared" si="198"/>
        <v>0</v>
      </c>
      <c r="T313" s="24">
        <f t="shared" si="198"/>
        <v>0</v>
      </c>
      <c r="U313" s="24">
        <f t="shared" si="198"/>
        <v>0</v>
      </c>
      <c r="V313" s="24">
        <f t="shared" si="198"/>
        <v>0</v>
      </c>
      <c r="W313" s="24">
        <f t="shared" si="198"/>
        <v>0</v>
      </c>
      <c r="X313" s="24">
        <f t="shared" si="198"/>
        <v>0</v>
      </c>
      <c r="Y313" s="24">
        <f t="shared" si="198"/>
        <v>0</v>
      </c>
      <c r="Z313" s="24">
        <f t="shared" si="198"/>
        <v>0</v>
      </c>
      <c r="AA313" s="24">
        <f t="shared" si="198"/>
        <v>0</v>
      </c>
      <c r="AB313" s="24">
        <f t="shared" si="198"/>
        <v>0</v>
      </c>
    </row>
    <row r="314" spans="1:28" ht="31.5" outlineLevel="5">
      <c r="A314" s="12" t="s">
        <v>464</v>
      </c>
      <c r="B314" s="22" t="s">
        <v>136</v>
      </c>
      <c r="C314" s="22" t="s">
        <v>470</v>
      </c>
      <c r="D314" s="22" t="s">
        <v>28</v>
      </c>
      <c r="E314" s="22" t="s">
        <v>74</v>
      </c>
      <c r="F314" s="92">
        <v>24021281</v>
      </c>
      <c r="G314" s="54">
        <f>SUM(I314:K314)-H314</f>
        <v>3455229.28</v>
      </c>
      <c r="H314" s="54"/>
      <c r="I314" s="25"/>
      <c r="J314" s="10">
        <f>SUM(Q314)</f>
        <v>3455229.28</v>
      </c>
      <c r="K314" s="11">
        <f>SUM(S314+U314+W314+Y314+AA314)</f>
        <v>0</v>
      </c>
      <c r="L314" s="55">
        <f>SUM(N314:P314)-M314</f>
        <v>619439.80000000005</v>
      </c>
      <c r="M314" s="56"/>
      <c r="N314" s="55"/>
      <c r="O314" s="10">
        <f>SUM(R314)</f>
        <v>619439.80000000005</v>
      </c>
      <c r="P314" s="11">
        <f>SUM(T314+V314+X314+Z314+AB314)</f>
        <v>0</v>
      </c>
      <c r="Q314" s="11">
        <v>3455229.28</v>
      </c>
      <c r="R314" s="11">
        <v>619439.80000000005</v>
      </c>
      <c r="S314" s="11"/>
      <c r="T314" s="11"/>
      <c r="U314" s="11"/>
      <c r="V314" s="11"/>
      <c r="W314" s="11"/>
      <c r="X314" s="11"/>
      <c r="Y314" s="11"/>
      <c r="Z314" s="11"/>
      <c r="AA314" s="11"/>
      <c r="AB314" s="11"/>
    </row>
    <row r="315" spans="1:28" s="4" customFormat="1" ht="31.5" outlineLevel="1">
      <c r="A315" s="5" t="s">
        <v>139</v>
      </c>
      <c r="B315" s="45" t="s">
        <v>140</v>
      </c>
      <c r="C315" s="45" t="s">
        <v>4</v>
      </c>
      <c r="D315" s="45" t="s">
        <v>2</v>
      </c>
      <c r="E315" s="45" t="s">
        <v>2</v>
      </c>
      <c r="F315" s="93"/>
      <c r="G315" s="48">
        <f>SUM(G316+G327+G332+G337+G341+G346+G350+G320)</f>
        <v>38271658.859999999</v>
      </c>
      <c r="H315" s="48">
        <f t="shared" ref="H315:AB315" si="199">SUM(H316+H327+H332+H337+H341+H346+H350+H320)</f>
        <v>5000000</v>
      </c>
      <c r="I315" s="48">
        <f t="shared" si="199"/>
        <v>20075426.759999998</v>
      </c>
      <c r="J315" s="48">
        <f t="shared" si="199"/>
        <v>18196232.100000001</v>
      </c>
      <c r="K315" s="48">
        <f t="shared" si="199"/>
        <v>5000000</v>
      </c>
      <c r="L315" s="48">
        <f t="shared" si="199"/>
        <v>34411277.920000002</v>
      </c>
      <c r="M315" s="48">
        <f t="shared" si="199"/>
        <v>4998137.59</v>
      </c>
      <c r="N315" s="48">
        <f t="shared" si="199"/>
        <v>17405745.829999998</v>
      </c>
      <c r="O315" s="48">
        <f t="shared" si="199"/>
        <v>17005532.09</v>
      </c>
      <c r="P315" s="48">
        <f t="shared" si="199"/>
        <v>4998137.59</v>
      </c>
      <c r="Q315" s="48">
        <f t="shared" si="199"/>
        <v>18196232.100000001</v>
      </c>
      <c r="R315" s="48">
        <f t="shared" si="199"/>
        <v>17005532.09</v>
      </c>
      <c r="S315" s="48">
        <f t="shared" si="199"/>
        <v>811846</v>
      </c>
      <c r="T315" s="48">
        <f t="shared" si="199"/>
        <v>809983.59</v>
      </c>
      <c r="U315" s="48">
        <f t="shared" si="199"/>
        <v>1147064</v>
      </c>
      <c r="V315" s="48">
        <f t="shared" si="199"/>
        <v>1147064</v>
      </c>
      <c r="W315" s="48">
        <f t="shared" si="199"/>
        <v>1453113</v>
      </c>
      <c r="X315" s="48">
        <f t="shared" si="199"/>
        <v>1453113</v>
      </c>
      <c r="Y315" s="48">
        <f t="shared" si="199"/>
        <v>811767</v>
      </c>
      <c r="Z315" s="48">
        <f t="shared" si="199"/>
        <v>811767</v>
      </c>
      <c r="AA315" s="48">
        <f t="shared" si="199"/>
        <v>776210</v>
      </c>
      <c r="AB315" s="48">
        <f t="shared" si="199"/>
        <v>776210</v>
      </c>
    </row>
    <row r="316" spans="1:28" s="4" customFormat="1" ht="47.25" outlineLevel="1">
      <c r="A316" s="12" t="s">
        <v>473</v>
      </c>
      <c r="B316" s="22" t="s">
        <v>140</v>
      </c>
      <c r="C316" s="22" t="s">
        <v>472</v>
      </c>
      <c r="D316" s="22" t="s">
        <v>2</v>
      </c>
      <c r="E316" s="22" t="s">
        <v>2</v>
      </c>
      <c r="F316" s="93"/>
      <c r="G316" s="28">
        <f>SUM(G317)</f>
        <v>12049322.65</v>
      </c>
      <c r="H316" s="28">
        <f t="shared" ref="H316:AB318" si="200">SUM(H317)</f>
        <v>0</v>
      </c>
      <c r="I316" s="28">
        <f t="shared" si="200"/>
        <v>0</v>
      </c>
      <c r="J316" s="28">
        <f t="shared" si="200"/>
        <v>12049322.65</v>
      </c>
      <c r="K316" s="28">
        <f t="shared" si="200"/>
        <v>0</v>
      </c>
      <c r="L316" s="28">
        <f t="shared" si="200"/>
        <v>10858622.65</v>
      </c>
      <c r="M316" s="28">
        <f t="shared" si="200"/>
        <v>0</v>
      </c>
      <c r="N316" s="28">
        <f t="shared" si="200"/>
        <v>0</v>
      </c>
      <c r="O316" s="28">
        <f t="shared" si="200"/>
        <v>10858622.65</v>
      </c>
      <c r="P316" s="28">
        <f t="shared" si="200"/>
        <v>0</v>
      </c>
      <c r="Q316" s="28">
        <f t="shared" si="200"/>
        <v>12049322.65</v>
      </c>
      <c r="R316" s="28">
        <f t="shared" si="200"/>
        <v>10858622.65</v>
      </c>
      <c r="S316" s="28">
        <f t="shared" si="200"/>
        <v>0</v>
      </c>
      <c r="T316" s="28">
        <f t="shared" si="200"/>
        <v>0</v>
      </c>
      <c r="U316" s="28">
        <f t="shared" si="200"/>
        <v>0</v>
      </c>
      <c r="V316" s="28">
        <f t="shared" si="200"/>
        <v>0</v>
      </c>
      <c r="W316" s="28">
        <f t="shared" si="200"/>
        <v>0</v>
      </c>
      <c r="X316" s="28">
        <f t="shared" si="200"/>
        <v>0</v>
      </c>
      <c r="Y316" s="28">
        <f t="shared" si="200"/>
        <v>0</v>
      </c>
      <c r="Z316" s="28">
        <f t="shared" si="200"/>
        <v>0</v>
      </c>
      <c r="AA316" s="28">
        <f t="shared" si="200"/>
        <v>0</v>
      </c>
      <c r="AB316" s="28">
        <f t="shared" si="200"/>
        <v>0</v>
      </c>
    </row>
    <row r="317" spans="1:28" s="4" customFormat="1" ht="47.25" outlineLevel="1">
      <c r="A317" s="12" t="s">
        <v>459</v>
      </c>
      <c r="B317" s="22" t="s">
        <v>140</v>
      </c>
      <c r="C317" s="22" t="s">
        <v>472</v>
      </c>
      <c r="D317" s="22" t="s">
        <v>26</v>
      </c>
      <c r="E317" s="22" t="s">
        <v>2</v>
      </c>
      <c r="F317" s="93"/>
      <c r="G317" s="28">
        <f>SUM(G318)</f>
        <v>12049322.65</v>
      </c>
      <c r="H317" s="28">
        <f t="shared" si="200"/>
        <v>0</v>
      </c>
      <c r="I317" s="28">
        <f t="shared" si="200"/>
        <v>0</v>
      </c>
      <c r="J317" s="28">
        <f t="shared" si="200"/>
        <v>12049322.65</v>
      </c>
      <c r="K317" s="28">
        <f t="shared" si="200"/>
        <v>0</v>
      </c>
      <c r="L317" s="28">
        <f t="shared" si="200"/>
        <v>10858622.65</v>
      </c>
      <c r="M317" s="28">
        <f t="shared" si="200"/>
        <v>0</v>
      </c>
      <c r="N317" s="28">
        <f t="shared" si="200"/>
        <v>0</v>
      </c>
      <c r="O317" s="28">
        <f t="shared" si="200"/>
        <v>10858622.65</v>
      </c>
      <c r="P317" s="28">
        <f t="shared" si="200"/>
        <v>0</v>
      </c>
      <c r="Q317" s="28">
        <f t="shared" si="200"/>
        <v>12049322.65</v>
      </c>
      <c r="R317" s="28">
        <f t="shared" si="200"/>
        <v>10858622.65</v>
      </c>
      <c r="S317" s="28">
        <f t="shared" si="200"/>
        <v>0</v>
      </c>
      <c r="T317" s="28">
        <f t="shared" si="200"/>
        <v>0</v>
      </c>
      <c r="U317" s="28">
        <f t="shared" si="200"/>
        <v>0</v>
      </c>
      <c r="V317" s="28">
        <f t="shared" si="200"/>
        <v>0</v>
      </c>
      <c r="W317" s="28">
        <f t="shared" si="200"/>
        <v>0</v>
      </c>
      <c r="X317" s="28">
        <f t="shared" si="200"/>
        <v>0</v>
      </c>
      <c r="Y317" s="28">
        <f t="shared" si="200"/>
        <v>0</v>
      </c>
      <c r="Z317" s="28">
        <f t="shared" si="200"/>
        <v>0</v>
      </c>
      <c r="AA317" s="28">
        <f t="shared" si="200"/>
        <v>0</v>
      </c>
      <c r="AB317" s="28">
        <f t="shared" si="200"/>
        <v>0</v>
      </c>
    </row>
    <row r="318" spans="1:28" s="4" customFormat="1" ht="31.5" outlineLevel="1">
      <c r="A318" s="12" t="s">
        <v>460</v>
      </c>
      <c r="B318" s="22" t="s">
        <v>140</v>
      </c>
      <c r="C318" s="22" t="s">
        <v>472</v>
      </c>
      <c r="D318" s="22" t="s">
        <v>28</v>
      </c>
      <c r="E318" s="22" t="s">
        <v>2</v>
      </c>
      <c r="F318" s="93"/>
      <c r="G318" s="28">
        <f>SUM(G319)</f>
        <v>12049322.65</v>
      </c>
      <c r="H318" s="28">
        <f t="shared" si="200"/>
        <v>0</v>
      </c>
      <c r="I318" s="28">
        <f t="shared" si="200"/>
        <v>0</v>
      </c>
      <c r="J318" s="28">
        <f t="shared" si="200"/>
        <v>12049322.65</v>
      </c>
      <c r="K318" s="28">
        <f t="shared" si="200"/>
        <v>0</v>
      </c>
      <c r="L318" s="28">
        <f t="shared" si="200"/>
        <v>10858622.65</v>
      </c>
      <c r="M318" s="28">
        <f t="shared" si="200"/>
        <v>0</v>
      </c>
      <c r="N318" s="28">
        <f t="shared" si="200"/>
        <v>0</v>
      </c>
      <c r="O318" s="28">
        <f t="shared" si="200"/>
        <v>10858622.65</v>
      </c>
      <c r="P318" s="28">
        <f t="shared" si="200"/>
        <v>0</v>
      </c>
      <c r="Q318" s="28">
        <f t="shared" si="200"/>
        <v>12049322.65</v>
      </c>
      <c r="R318" s="28">
        <f t="shared" si="200"/>
        <v>10858622.65</v>
      </c>
      <c r="S318" s="28">
        <f t="shared" si="200"/>
        <v>0</v>
      </c>
      <c r="T318" s="28">
        <f t="shared" si="200"/>
        <v>0</v>
      </c>
      <c r="U318" s="28">
        <f t="shared" si="200"/>
        <v>0</v>
      </c>
      <c r="V318" s="28">
        <f t="shared" si="200"/>
        <v>0</v>
      </c>
      <c r="W318" s="28">
        <f t="shared" si="200"/>
        <v>0</v>
      </c>
      <c r="X318" s="28">
        <f t="shared" si="200"/>
        <v>0</v>
      </c>
      <c r="Y318" s="28">
        <f t="shared" si="200"/>
        <v>0</v>
      </c>
      <c r="Z318" s="28">
        <f t="shared" si="200"/>
        <v>0</v>
      </c>
      <c r="AA318" s="28">
        <f t="shared" si="200"/>
        <v>0</v>
      </c>
      <c r="AB318" s="28">
        <f t="shared" si="200"/>
        <v>0</v>
      </c>
    </row>
    <row r="319" spans="1:28" s="4" customFormat="1" ht="31.5" outlineLevel="1">
      <c r="A319" s="12" t="s">
        <v>464</v>
      </c>
      <c r="B319" s="22" t="s">
        <v>140</v>
      </c>
      <c r="C319" s="22" t="s">
        <v>472</v>
      </c>
      <c r="D319" s="22" t="s">
        <v>28</v>
      </c>
      <c r="E319" s="22" t="s">
        <v>74</v>
      </c>
      <c r="F319" s="93"/>
      <c r="G319" s="28">
        <f>SUM(I319:K319)-H319</f>
        <v>12049322.65</v>
      </c>
      <c r="H319" s="28"/>
      <c r="I319" s="28"/>
      <c r="J319" s="8">
        <f>SUM(Q319)</f>
        <v>12049322.65</v>
      </c>
      <c r="K319" s="9">
        <f>SUM(S319+U319+W319+Y319+AA319)</f>
        <v>0</v>
      </c>
      <c r="L319" s="28">
        <f>SUM(N319:P319)-M319</f>
        <v>10858622.65</v>
      </c>
      <c r="M319" s="59"/>
      <c r="N319" s="28"/>
      <c r="O319" s="8">
        <f>SUM(R319)</f>
        <v>10858622.65</v>
      </c>
      <c r="P319" s="9">
        <f>SUM(T319+V319+X319+Z319+AB319)</f>
        <v>0</v>
      </c>
      <c r="Q319" s="28">
        <v>12049322.65</v>
      </c>
      <c r="R319" s="28">
        <v>10858622.65</v>
      </c>
      <c r="S319" s="28"/>
      <c r="T319" s="28"/>
      <c r="U319" s="28"/>
      <c r="V319" s="28"/>
      <c r="W319" s="28"/>
      <c r="X319" s="28"/>
      <c r="Y319" s="28"/>
      <c r="Z319" s="28"/>
      <c r="AA319" s="28"/>
      <c r="AB319" s="28"/>
    </row>
    <row r="320" spans="1:28" s="7" customFormat="1" ht="63" outlineLevel="1">
      <c r="A320" s="14" t="s">
        <v>593</v>
      </c>
      <c r="B320" s="80" t="s">
        <v>140</v>
      </c>
      <c r="C320" s="85" t="s">
        <v>592</v>
      </c>
      <c r="D320" s="80" t="s">
        <v>2</v>
      </c>
      <c r="E320" s="80" t="s">
        <v>2</v>
      </c>
      <c r="F320" s="77"/>
      <c r="G320" s="52">
        <f>SUM(G321)</f>
        <v>5000000</v>
      </c>
      <c r="H320" s="52">
        <f t="shared" ref="H320:AB321" si="201">SUM(H321)</f>
        <v>0</v>
      </c>
      <c r="I320" s="52">
        <f t="shared" si="201"/>
        <v>0</v>
      </c>
      <c r="J320" s="52">
        <f t="shared" si="201"/>
        <v>0</v>
      </c>
      <c r="K320" s="52">
        <f t="shared" si="201"/>
        <v>5000000</v>
      </c>
      <c r="L320" s="52">
        <f t="shared" si="201"/>
        <v>4998137.59</v>
      </c>
      <c r="M320" s="52">
        <f t="shared" si="201"/>
        <v>0</v>
      </c>
      <c r="N320" s="52">
        <f t="shared" si="201"/>
        <v>0</v>
      </c>
      <c r="O320" s="52">
        <f t="shared" si="201"/>
        <v>0</v>
      </c>
      <c r="P320" s="52">
        <f t="shared" si="201"/>
        <v>4998137.59</v>
      </c>
      <c r="Q320" s="52">
        <f t="shared" si="201"/>
        <v>0</v>
      </c>
      <c r="R320" s="52">
        <f t="shared" si="201"/>
        <v>0</v>
      </c>
      <c r="S320" s="52">
        <f t="shared" si="201"/>
        <v>811846</v>
      </c>
      <c r="T320" s="52">
        <f t="shared" si="201"/>
        <v>809983.59</v>
      </c>
      <c r="U320" s="52">
        <f t="shared" si="201"/>
        <v>1147064</v>
      </c>
      <c r="V320" s="52">
        <f t="shared" si="201"/>
        <v>1147064</v>
      </c>
      <c r="W320" s="52">
        <f t="shared" si="201"/>
        <v>1453113</v>
      </c>
      <c r="X320" s="52">
        <f t="shared" si="201"/>
        <v>1453113</v>
      </c>
      <c r="Y320" s="52">
        <f t="shared" si="201"/>
        <v>811767</v>
      </c>
      <c r="Z320" s="52">
        <f t="shared" si="201"/>
        <v>811767</v>
      </c>
      <c r="AA320" s="52">
        <f t="shared" si="201"/>
        <v>776210</v>
      </c>
      <c r="AB320" s="52">
        <f t="shared" si="201"/>
        <v>776210</v>
      </c>
    </row>
    <row r="321" spans="1:28" s="4" customFormat="1" ht="47.25" outlineLevel="1">
      <c r="A321" s="12" t="s">
        <v>459</v>
      </c>
      <c r="B321" s="22" t="s">
        <v>140</v>
      </c>
      <c r="C321" s="86" t="s">
        <v>592</v>
      </c>
      <c r="D321" s="22" t="s">
        <v>26</v>
      </c>
      <c r="E321" s="22" t="s">
        <v>2</v>
      </c>
      <c r="F321" s="93"/>
      <c r="G321" s="28">
        <f>SUM(G322)</f>
        <v>5000000</v>
      </c>
      <c r="H321" s="28">
        <f t="shared" si="201"/>
        <v>0</v>
      </c>
      <c r="I321" s="28">
        <f t="shared" si="201"/>
        <v>0</v>
      </c>
      <c r="J321" s="28">
        <f t="shared" si="201"/>
        <v>0</v>
      </c>
      <c r="K321" s="28">
        <f t="shared" si="201"/>
        <v>5000000</v>
      </c>
      <c r="L321" s="28">
        <f t="shared" si="201"/>
        <v>4998137.59</v>
      </c>
      <c r="M321" s="28">
        <f t="shared" si="201"/>
        <v>0</v>
      </c>
      <c r="N321" s="28">
        <f t="shared" si="201"/>
        <v>0</v>
      </c>
      <c r="O321" s="28">
        <f t="shared" si="201"/>
        <v>0</v>
      </c>
      <c r="P321" s="28">
        <f t="shared" si="201"/>
        <v>4998137.59</v>
      </c>
      <c r="Q321" s="28">
        <f t="shared" si="201"/>
        <v>0</v>
      </c>
      <c r="R321" s="28">
        <f t="shared" si="201"/>
        <v>0</v>
      </c>
      <c r="S321" s="28">
        <f t="shared" si="201"/>
        <v>811846</v>
      </c>
      <c r="T321" s="28">
        <f t="shared" si="201"/>
        <v>809983.59</v>
      </c>
      <c r="U321" s="28">
        <f t="shared" si="201"/>
        <v>1147064</v>
      </c>
      <c r="V321" s="28">
        <f t="shared" si="201"/>
        <v>1147064</v>
      </c>
      <c r="W321" s="28">
        <f t="shared" si="201"/>
        <v>1453113</v>
      </c>
      <c r="X321" s="28">
        <f t="shared" si="201"/>
        <v>1453113</v>
      </c>
      <c r="Y321" s="28">
        <f t="shared" si="201"/>
        <v>811767</v>
      </c>
      <c r="Z321" s="28">
        <f t="shared" si="201"/>
        <v>811767</v>
      </c>
      <c r="AA321" s="28">
        <f t="shared" si="201"/>
        <v>776210</v>
      </c>
      <c r="AB321" s="28">
        <f t="shared" si="201"/>
        <v>776210</v>
      </c>
    </row>
    <row r="322" spans="1:28" s="4" customFormat="1" ht="31.5" outlineLevel="1">
      <c r="A322" s="12" t="s">
        <v>460</v>
      </c>
      <c r="B322" s="22" t="s">
        <v>140</v>
      </c>
      <c r="C322" s="86" t="s">
        <v>592</v>
      </c>
      <c r="D322" s="22" t="s">
        <v>28</v>
      </c>
      <c r="E322" s="22" t="s">
        <v>2</v>
      </c>
      <c r="F322" s="93"/>
      <c r="G322" s="28">
        <f>SUM(G323:G326)</f>
        <v>5000000</v>
      </c>
      <c r="H322" s="28">
        <f t="shared" ref="H322:AB322" si="202">SUM(H323:H326)</f>
        <v>0</v>
      </c>
      <c r="I322" s="28">
        <f t="shared" si="202"/>
        <v>0</v>
      </c>
      <c r="J322" s="28">
        <f t="shared" si="202"/>
        <v>0</v>
      </c>
      <c r="K322" s="28">
        <f t="shared" si="202"/>
        <v>5000000</v>
      </c>
      <c r="L322" s="28">
        <f t="shared" si="202"/>
        <v>4998137.59</v>
      </c>
      <c r="M322" s="28">
        <f t="shared" si="202"/>
        <v>0</v>
      </c>
      <c r="N322" s="28">
        <f t="shared" si="202"/>
        <v>0</v>
      </c>
      <c r="O322" s="28">
        <f t="shared" si="202"/>
        <v>0</v>
      </c>
      <c r="P322" s="28">
        <f t="shared" si="202"/>
        <v>4998137.59</v>
      </c>
      <c r="Q322" s="28">
        <f t="shared" si="202"/>
        <v>0</v>
      </c>
      <c r="R322" s="28">
        <f t="shared" si="202"/>
        <v>0</v>
      </c>
      <c r="S322" s="28">
        <f t="shared" si="202"/>
        <v>811846</v>
      </c>
      <c r="T322" s="28">
        <f t="shared" si="202"/>
        <v>809983.59</v>
      </c>
      <c r="U322" s="28">
        <f t="shared" si="202"/>
        <v>1147064</v>
      </c>
      <c r="V322" s="28">
        <f t="shared" si="202"/>
        <v>1147064</v>
      </c>
      <c r="W322" s="28">
        <f t="shared" si="202"/>
        <v>1453113</v>
      </c>
      <c r="X322" s="28">
        <f t="shared" si="202"/>
        <v>1453113</v>
      </c>
      <c r="Y322" s="28">
        <f t="shared" si="202"/>
        <v>811767</v>
      </c>
      <c r="Z322" s="28">
        <f t="shared" si="202"/>
        <v>811767</v>
      </c>
      <c r="AA322" s="28">
        <f t="shared" si="202"/>
        <v>776210</v>
      </c>
      <c r="AB322" s="28">
        <f t="shared" si="202"/>
        <v>776210</v>
      </c>
    </row>
    <row r="323" spans="1:28" s="4" customFormat="1" ht="31.5" outlineLevel="1">
      <c r="A323" s="12" t="s">
        <v>464</v>
      </c>
      <c r="B323" s="22" t="s">
        <v>140</v>
      </c>
      <c r="C323" s="86" t="s">
        <v>592</v>
      </c>
      <c r="D323" s="22" t="s">
        <v>28</v>
      </c>
      <c r="E323" s="22" t="s">
        <v>74</v>
      </c>
      <c r="F323" s="93"/>
      <c r="G323" s="28">
        <f>SUM(I323:K323)-H323</f>
        <v>3381400</v>
      </c>
      <c r="H323" s="28"/>
      <c r="I323" s="28"/>
      <c r="J323" s="8">
        <f>SUM(Q323)</f>
        <v>0</v>
      </c>
      <c r="K323" s="9">
        <f>SUM(S323+U323+W323+Y323+AA323)</f>
        <v>3381400</v>
      </c>
      <c r="L323" s="28">
        <f>SUM(N323:P323)-M323</f>
        <v>3379537.59</v>
      </c>
      <c r="M323" s="59"/>
      <c r="N323" s="28"/>
      <c r="O323" s="8">
        <f>SUM(R323)</f>
        <v>0</v>
      </c>
      <c r="P323" s="9">
        <f>SUM(T323+V323+X323+Z323+AB323)</f>
        <v>3379537.59</v>
      </c>
      <c r="Q323" s="28"/>
      <c r="R323" s="28"/>
      <c r="S323" s="28">
        <v>767296</v>
      </c>
      <c r="T323" s="28">
        <v>765433.59</v>
      </c>
      <c r="U323" s="28"/>
      <c r="V323" s="28"/>
      <c r="W323" s="28">
        <v>1175727</v>
      </c>
      <c r="X323" s="28">
        <v>1175727</v>
      </c>
      <c r="Y323" s="28">
        <v>811767</v>
      </c>
      <c r="Z323" s="28">
        <v>811767</v>
      </c>
      <c r="AA323" s="28">
        <v>626610</v>
      </c>
      <c r="AB323" s="28">
        <v>626610</v>
      </c>
    </row>
    <row r="324" spans="1:28" s="4" customFormat="1" outlineLevel="1">
      <c r="A324" s="12" t="s">
        <v>476</v>
      </c>
      <c r="B324" s="22" t="s">
        <v>140</v>
      </c>
      <c r="C324" s="86" t="s">
        <v>592</v>
      </c>
      <c r="D324" s="22" t="s">
        <v>28</v>
      </c>
      <c r="E324" s="22">
        <v>226</v>
      </c>
      <c r="F324" s="93"/>
      <c r="G324" s="28">
        <f>SUM(I324:K324)-H324</f>
        <v>1147064</v>
      </c>
      <c r="H324" s="28"/>
      <c r="I324" s="28"/>
      <c r="J324" s="8">
        <f>SUM(Q324)</f>
        <v>0</v>
      </c>
      <c r="K324" s="9">
        <f>SUM(S324+U324+W324+Y324+AA324)</f>
        <v>1147064</v>
      </c>
      <c r="L324" s="28">
        <f>SUM(N324:P324)-M324</f>
        <v>1147064</v>
      </c>
      <c r="M324" s="59"/>
      <c r="N324" s="28"/>
      <c r="O324" s="8">
        <f>SUM(R324)</f>
        <v>0</v>
      </c>
      <c r="P324" s="9">
        <f>SUM(T324+V324+X324+Z324+AB324)</f>
        <v>1147064</v>
      </c>
      <c r="Q324" s="28"/>
      <c r="R324" s="28"/>
      <c r="S324" s="28"/>
      <c r="T324" s="28"/>
      <c r="U324" s="28">
        <v>1147064</v>
      </c>
      <c r="V324" s="28">
        <v>1147064</v>
      </c>
      <c r="W324" s="28"/>
      <c r="X324" s="28"/>
      <c r="Y324" s="28"/>
      <c r="Z324" s="28"/>
      <c r="AA324" s="28"/>
      <c r="AB324" s="28"/>
    </row>
    <row r="325" spans="1:28" s="4" customFormat="1" ht="31.5" outlineLevel="1">
      <c r="A325" s="12" t="s">
        <v>594</v>
      </c>
      <c r="B325" s="22" t="s">
        <v>140</v>
      </c>
      <c r="C325" s="86" t="s">
        <v>592</v>
      </c>
      <c r="D325" s="22" t="s">
        <v>28</v>
      </c>
      <c r="E325" s="22">
        <v>344</v>
      </c>
      <c r="F325" s="93"/>
      <c r="G325" s="28">
        <f>SUM(I325:K325)-H325</f>
        <v>321936</v>
      </c>
      <c r="H325" s="28"/>
      <c r="I325" s="28"/>
      <c r="J325" s="8">
        <f>SUM(Q325)</f>
        <v>0</v>
      </c>
      <c r="K325" s="9">
        <f>SUM(S325+U325+W325+Y325+AA325)</f>
        <v>321936</v>
      </c>
      <c r="L325" s="28">
        <f>SUM(N325:P325)-M325</f>
        <v>321936</v>
      </c>
      <c r="M325" s="59"/>
      <c r="N325" s="28"/>
      <c r="O325" s="8">
        <f>SUM(R325)</f>
        <v>0</v>
      </c>
      <c r="P325" s="9">
        <f>SUM(T325+V325+X325+Z325+AB325)</f>
        <v>321936</v>
      </c>
      <c r="Q325" s="28"/>
      <c r="R325" s="28"/>
      <c r="S325" s="28">
        <v>44550</v>
      </c>
      <c r="T325" s="28">
        <v>44550</v>
      </c>
      <c r="U325" s="28"/>
      <c r="V325" s="28"/>
      <c r="W325" s="28">
        <v>277386</v>
      </c>
      <c r="X325" s="28">
        <v>277386</v>
      </c>
      <c r="Y325" s="28"/>
      <c r="Z325" s="28"/>
      <c r="AA325" s="28"/>
      <c r="AB325" s="28"/>
    </row>
    <row r="326" spans="1:28" s="4" customFormat="1" ht="47.25" outlineLevel="1">
      <c r="A326" s="12" t="s">
        <v>461</v>
      </c>
      <c r="B326" s="22" t="s">
        <v>140</v>
      </c>
      <c r="C326" s="86" t="s">
        <v>592</v>
      </c>
      <c r="D326" s="22" t="s">
        <v>28</v>
      </c>
      <c r="E326" s="22">
        <v>346</v>
      </c>
      <c r="F326" s="93"/>
      <c r="G326" s="28">
        <f>SUM(I326:K326)-H326</f>
        <v>149600</v>
      </c>
      <c r="H326" s="28"/>
      <c r="I326" s="28"/>
      <c r="J326" s="8">
        <f>SUM(Q326)</f>
        <v>0</v>
      </c>
      <c r="K326" s="9">
        <f>SUM(S326+U326+W326+Y326+AA326)</f>
        <v>149600</v>
      </c>
      <c r="L326" s="28">
        <f>SUM(N326:P326)-M326</f>
        <v>149600</v>
      </c>
      <c r="M326" s="59"/>
      <c r="N326" s="28"/>
      <c r="O326" s="8">
        <f>SUM(R326)</f>
        <v>0</v>
      </c>
      <c r="P326" s="9">
        <f>SUM(T326+V326+X326+Z326+AB326)</f>
        <v>149600</v>
      </c>
      <c r="Q326" s="28"/>
      <c r="R326" s="28"/>
      <c r="S326" s="28"/>
      <c r="T326" s="28"/>
      <c r="U326" s="28"/>
      <c r="V326" s="28"/>
      <c r="W326" s="28"/>
      <c r="X326" s="28"/>
      <c r="Y326" s="28"/>
      <c r="Z326" s="28"/>
      <c r="AA326" s="28">
        <v>149600</v>
      </c>
      <c r="AB326" s="28">
        <v>149600</v>
      </c>
    </row>
    <row r="327" spans="1:28" s="4" customFormat="1" ht="141.75" outlineLevel="1">
      <c r="A327" s="12" t="s">
        <v>475</v>
      </c>
      <c r="B327" s="22" t="s">
        <v>140</v>
      </c>
      <c r="C327" s="22" t="s">
        <v>474</v>
      </c>
      <c r="D327" s="22" t="s">
        <v>2</v>
      </c>
      <c r="E327" s="22" t="s">
        <v>2</v>
      </c>
      <c r="F327" s="93"/>
      <c r="G327" s="28">
        <f>SUM(G328)</f>
        <v>6146909.4500000002</v>
      </c>
      <c r="H327" s="28">
        <f t="shared" ref="H327:AB328" si="203">SUM(H328)</f>
        <v>0</v>
      </c>
      <c r="I327" s="28">
        <f t="shared" si="203"/>
        <v>0</v>
      </c>
      <c r="J327" s="28">
        <f t="shared" si="203"/>
        <v>6146909.4500000002</v>
      </c>
      <c r="K327" s="28">
        <f t="shared" si="203"/>
        <v>0</v>
      </c>
      <c r="L327" s="28">
        <f t="shared" si="203"/>
        <v>6146909.4400000004</v>
      </c>
      <c r="M327" s="28">
        <f t="shared" si="203"/>
        <v>0</v>
      </c>
      <c r="N327" s="28">
        <f t="shared" si="203"/>
        <v>0</v>
      </c>
      <c r="O327" s="28">
        <f t="shared" si="203"/>
        <v>6146909.4400000004</v>
      </c>
      <c r="P327" s="28">
        <f t="shared" si="203"/>
        <v>0</v>
      </c>
      <c r="Q327" s="28">
        <f t="shared" si="203"/>
        <v>6146909.4500000002</v>
      </c>
      <c r="R327" s="28">
        <f t="shared" si="203"/>
        <v>6146909.4400000004</v>
      </c>
      <c r="S327" s="28">
        <f t="shared" si="203"/>
        <v>0</v>
      </c>
      <c r="T327" s="28">
        <f t="shared" si="203"/>
        <v>0</v>
      </c>
      <c r="U327" s="28">
        <f t="shared" si="203"/>
        <v>0</v>
      </c>
      <c r="V327" s="28">
        <f t="shared" si="203"/>
        <v>0</v>
      </c>
      <c r="W327" s="28">
        <f t="shared" si="203"/>
        <v>0</v>
      </c>
      <c r="X327" s="28">
        <f t="shared" si="203"/>
        <v>0</v>
      </c>
      <c r="Y327" s="28">
        <f t="shared" si="203"/>
        <v>0</v>
      </c>
      <c r="Z327" s="28">
        <f t="shared" si="203"/>
        <v>0</v>
      </c>
      <c r="AA327" s="28">
        <f t="shared" si="203"/>
        <v>0</v>
      </c>
      <c r="AB327" s="28">
        <f t="shared" si="203"/>
        <v>0</v>
      </c>
    </row>
    <row r="328" spans="1:28" s="4" customFormat="1" ht="47.25" outlineLevel="1">
      <c r="A328" s="12" t="s">
        <v>459</v>
      </c>
      <c r="B328" s="22" t="s">
        <v>140</v>
      </c>
      <c r="C328" s="22" t="s">
        <v>474</v>
      </c>
      <c r="D328" s="22" t="s">
        <v>26</v>
      </c>
      <c r="E328" s="22" t="s">
        <v>2</v>
      </c>
      <c r="F328" s="93"/>
      <c r="G328" s="28">
        <f>SUM(G329)</f>
        <v>6146909.4500000002</v>
      </c>
      <c r="H328" s="28">
        <f t="shared" si="203"/>
        <v>0</v>
      </c>
      <c r="I328" s="28">
        <f t="shared" si="203"/>
        <v>0</v>
      </c>
      <c r="J328" s="28">
        <f t="shared" si="203"/>
        <v>6146909.4500000002</v>
      </c>
      <c r="K328" s="28">
        <f t="shared" si="203"/>
        <v>0</v>
      </c>
      <c r="L328" s="28">
        <f t="shared" si="203"/>
        <v>6146909.4400000004</v>
      </c>
      <c r="M328" s="28">
        <f t="shared" si="203"/>
        <v>0</v>
      </c>
      <c r="N328" s="28">
        <f t="shared" si="203"/>
        <v>0</v>
      </c>
      <c r="O328" s="28">
        <f t="shared" si="203"/>
        <v>6146909.4400000004</v>
      </c>
      <c r="P328" s="28">
        <f t="shared" si="203"/>
        <v>0</v>
      </c>
      <c r="Q328" s="28">
        <f t="shared" si="203"/>
        <v>6146909.4500000002</v>
      </c>
      <c r="R328" s="28">
        <f t="shared" si="203"/>
        <v>6146909.4400000004</v>
      </c>
      <c r="S328" s="28">
        <f t="shared" si="203"/>
        <v>0</v>
      </c>
      <c r="T328" s="28">
        <f t="shared" si="203"/>
        <v>0</v>
      </c>
      <c r="U328" s="28">
        <f t="shared" si="203"/>
        <v>0</v>
      </c>
      <c r="V328" s="28">
        <f t="shared" si="203"/>
        <v>0</v>
      </c>
      <c r="W328" s="28">
        <f t="shared" si="203"/>
        <v>0</v>
      </c>
      <c r="X328" s="28">
        <f t="shared" si="203"/>
        <v>0</v>
      </c>
      <c r="Y328" s="28">
        <f t="shared" si="203"/>
        <v>0</v>
      </c>
      <c r="Z328" s="28">
        <f t="shared" si="203"/>
        <v>0</v>
      </c>
      <c r="AA328" s="28">
        <f t="shared" si="203"/>
        <v>0</v>
      </c>
      <c r="AB328" s="28">
        <f t="shared" si="203"/>
        <v>0</v>
      </c>
    </row>
    <row r="329" spans="1:28" s="4" customFormat="1" ht="31.5" outlineLevel="1">
      <c r="A329" s="12" t="s">
        <v>460</v>
      </c>
      <c r="B329" s="22" t="s">
        <v>140</v>
      </c>
      <c r="C329" s="22" t="s">
        <v>474</v>
      </c>
      <c r="D329" s="22" t="s">
        <v>28</v>
      </c>
      <c r="E329" s="22" t="s">
        <v>2</v>
      </c>
      <c r="F329" s="93"/>
      <c r="G329" s="28">
        <f>SUM(G330:G331)</f>
        <v>6146909.4500000002</v>
      </c>
      <c r="H329" s="28">
        <f t="shared" ref="H329:AB329" si="204">SUM(H330:H331)</f>
        <v>0</v>
      </c>
      <c r="I329" s="28">
        <f t="shared" si="204"/>
        <v>0</v>
      </c>
      <c r="J329" s="28">
        <f t="shared" si="204"/>
        <v>6146909.4500000002</v>
      </c>
      <c r="K329" s="28">
        <f t="shared" si="204"/>
        <v>0</v>
      </c>
      <c r="L329" s="28">
        <f t="shared" si="204"/>
        <v>6146909.4400000004</v>
      </c>
      <c r="M329" s="28">
        <f t="shared" si="204"/>
        <v>0</v>
      </c>
      <c r="N329" s="28">
        <f t="shared" si="204"/>
        <v>0</v>
      </c>
      <c r="O329" s="28">
        <f t="shared" si="204"/>
        <v>6146909.4400000004</v>
      </c>
      <c r="P329" s="28">
        <f t="shared" si="204"/>
        <v>0</v>
      </c>
      <c r="Q329" s="28">
        <f t="shared" si="204"/>
        <v>6146909.4500000002</v>
      </c>
      <c r="R329" s="28">
        <f t="shared" si="204"/>
        <v>6146909.4400000004</v>
      </c>
      <c r="S329" s="28">
        <f t="shared" si="204"/>
        <v>0</v>
      </c>
      <c r="T329" s="28">
        <f t="shared" si="204"/>
        <v>0</v>
      </c>
      <c r="U329" s="28">
        <f t="shared" si="204"/>
        <v>0</v>
      </c>
      <c r="V329" s="28">
        <f t="shared" si="204"/>
        <v>0</v>
      </c>
      <c r="W329" s="28">
        <f t="shared" si="204"/>
        <v>0</v>
      </c>
      <c r="X329" s="28">
        <f t="shared" si="204"/>
        <v>0</v>
      </c>
      <c r="Y329" s="28">
        <f t="shared" si="204"/>
        <v>0</v>
      </c>
      <c r="Z329" s="28">
        <f t="shared" si="204"/>
        <v>0</v>
      </c>
      <c r="AA329" s="28">
        <f t="shared" si="204"/>
        <v>0</v>
      </c>
      <c r="AB329" s="28">
        <f t="shared" si="204"/>
        <v>0</v>
      </c>
    </row>
    <row r="330" spans="1:28" s="17" customFormat="1" ht="31.5" outlineLevel="1">
      <c r="A330" s="12" t="s">
        <v>464</v>
      </c>
      <c r="B330" s="22" t="s">
        <v>140</v>
      </c>
      <c r="C330" s="22" t="s">
        <v>474</v>
      </c>
      <c r="D330" s="22" t="s">
        <v>28</v>
      </c>
      <c r="E330" s="22" t="s">
        <v>74</v>
      </c>
      <c r="F330" s="92">
        <v>24021010</v>
      </c>
      <c r="G330" s="68">
        <f>SUM(I330:K330)-H330</f>
        <v>6098947.4500000002</v>
      </c>
      <c r="H330" s="94"/>
      <c r="I330" s="95"/>
      <c r="J330" s="18">
        <f>SUM(Q330)</f>
        <v>6098947.4500000002</v>
      </c>
      <c r="K330" s="19">
        <f>SUM(S330+U330+W330+Y330+AA330)</f>
        <v>0</v>
      </c>
      <c r="L330" s="83">
        <f>SUM(N330:P330)-M330</f>
        <v>6098947.4400000004</v>
      </c>
      <c r="M330" s="96"/>
      <c r="N330" s="83"/>
      <c r="O330" s="18">
        <f>SUM(R330)</f>
        <v>6098947.4400000004</v>
      </c>
      <c r="P330" s="20">
        <f>SUM(T330+V330+X330+Z330+AB330)</f>
        <v>0</v>
      </c>
      <c r="Q330" s="70">
        <v>6098947.4500000002</v>
      </c>
      <c r="R330" s="70">
        <v>6098947.4400000004</v>
      </c>
      <c r="S330" s="70"/>
      <c r="T330" s="70"/>
      <c r="U330" s="70"/>
      <c r="V330" s="70"/>
      <c r="W330" s="70"/>
      <c r="X330" s="70"/>
      <c r="Y330" s="70"/>
      <c r="Z330" s="70"/>
      <c r="AA330" s="70"/>
      <c r="AB330" s="70"/>
    </row>
    <row r="331" spans="1:28" s="17" customFormat="1" outlineLevel="1">
      <c r="A331" s="12" t="s">
        <v>476</v>
      </c>
      <c r="B331" s="22" t="s">
        <v>140</v>
      </c>
      <c r="C331" s="22" t="s">
        <v>474</v>
      </c>
      <c r="D331" s="22" t="s">
        <v>28</v>
      </c>
      <c r="E331" s="22" t="s">
        <v>38</v>
      </c>
      <c r="F331" s="92">
        <v>24021010</v>
      </c>
      <c r="G331" s="24">
        <f>SUM(I331:K331)-H331</f>
        <v>47962</v>
      </c>
      <c r="H331" s="54"/>
      <c r="I331" s="25"/>
      <c r="J331" s="10">
        <f>SUM(Q331)</f>
        <v>47962</v>
      </c>
      <c r="K331" s="11">
        <f>SUM(S331+U331+W331+Y331+AA331)</f>
        <v>0</v>
      </c>
      <c r="L331" s="55">
        <f>SUM(N331:P331)-M331</f>
        <v>47962</v>
      </c>
      <c r="M331" s="64"/>
      <c r="N331" s="55"/>
      <c r="O331" s="10">
        <f>SUM(R331)</f>
        <v>47962</v>
      </c>
      <c r="P331" s="9">
        <f>SUM(T331+V331+X331+Z331+AB331)</f>
        <v>0</v>
      </c>
      <c r="Q331" s="28">
        <v>47962</v>
      </c>
      <c r="R331" s="28">
        <v>47962</v>
      </c>
      <c r="S331" s="28"/>
      <c r="T331" s="28"/>
      <c r="U331" s="28"/>
      <c r="V331" s="28"/>
      <c r="W331" s="28"/>
      <c r="X331" s="28"/>
      <c r="Y331" s="28"/>
      <c r="Z331" s="28"/>
      <c r="AA331" s="28"/>
      <c r="AB331" s="28"/>
    </row>
    <row r="332" spans="1:28" s="7" customFormat="1" ht="78.75" outlineLevel="2">
      <c r="A332" s="6" t="s">
        <v>141</v>
      </c>
      <c r="B332" s="49" t="s">
        <v>140</v>
      </c>
      <c r="C332" s="49" t="s">
        <v>142</v>
      </c>
      <c r="D332" s="49" t="s">
        <v>2</v>
      </c>
      <c r="E332" s="49" t="s">
        <v>2</v>
      </c>
      <c r="F332" s="49"/>
      <c r="G332" s="51">
        <f t="shared" ref="G332:I333" si="205">SUM(G333)</f>
        <v>654056</v>
      </c>
      <c r="H332" s="52">
        <f t="shared" si="205"/>
        <v>0</v>
      </c>
      <c r="I332" s="52">
        <f t="shared" si="205"/>
        <v>654056</v>
      </c>
      <c r="J332" s="52">
        <f t="shared" ref="J332:S333" si="206">SUM(J333)</f>
        <v>0</v>
      </c>
      <c r="K332" s="52">
        <f t="shared" si="206"/>
        <v>0</v>
      </c>
      <c r="L332" s="52">
        <f t="shared" si="206"/>
        <v>28129</v>
      </c>
      <c r="M332" s="52">
        <f t="shared" si="206"/>
        <v>0</v>
      </c>
      <c r="N332" s="52">
        <f t="shared" si="206"/>
        <v>28129</v>
      </c>
      <c r="O332" s="52">
        <f t="shared" si="206"/>
        <v>0</v>
      </c>
      <c r="P332" s="52">
        <f t="shared" si="206"/>
        <v>0</v>
      </c>
      <c r="Q332" s="52">
        <f t="shared" si="206"/>
        <v>0</v>
      </c>
      <c r="R332" s="52">
        <f t="shared" si="206"/>
        <v>0</v>
      </c>
      <c r="S332" s="52">
        <f t="shared" si="206"/>
        <v>0</v>
      </c>
      <c r="T332" s="52">
        <f t="shared" ref="T332:AB333" si="207">SUM(T333)</f>
        <v>0</v>
      </c>
      <c r="U332" s="52">
        <f t="shared" si="207"/>
        <v>0</v>
      </c>
      <c r="V332" s="52">
        <f t="shared" si="207"/>
        <v>0</v>
      </c>
      <c r="W332" s="52">
        <f t="shared" si="207"/>
        <v>0</v>
      </c>
      <c r="X332" s="52">
        <f t="shared" si="207"/>
        <v>0</v>
      </c>
      <c r="Y332" s="52">
        <f t="shared" si="207"/>
        <v>0</v>
      </c>
      <c r="Z332" s="52">
        <f t="shared" si="207"/>
        <v>0</v>
      </c>
      <c r="AA332" s="52">
        <f t="shared" si="207"/>
        <v>0</v>
      </c>
      <c r="AB332" s="52">
        <f t="shared" si="207"/>
        <v>0</v>
      </c>
    </row>
    <row r="333" spans="1:28" ht="47.25" outlineLevel="3">
      <c r="A333" s="2" t="s">
        <v>25</v>
      </c>
      <c r="B333" s="23" t="s">
        <v>140</v>
      </c>
      <c r="C333" s="23" t="s">
        <v>142</v>
      </c>
      <c r="D333" s="23" t="s">
        <v>26</v>
      </c>
      <c r="E333" s="23" t="s">
        <v>2</v>
      </c>
      <c r="F333" s="23"/>
      <c r="G333" s="24">
        <f t="shared" si="205"/>
        <v>654056</v>
      </c>
      <c r="H333" s="68">
        <f t="shared" si="205"/>
        <v>0</v>
      </c>
      <c r="I333" s="69">
        <f t="shared" si="205"/>
        <v>654056</v>
      </c>
      <c r="J333" s="69">
        <f t="shared" si="206"/>
        <v>0</v>
      </c>
      <c r="K333" s="69">
        <f t="shared" si="206"/>
        <v>0</v>
      </c>
      <c r="L333" s="69">
        <f t="shared" si="206"/>
        <v>28129</v>
      </c>
      <c r="M333" s="69">
        <f t="shared" si="206"/>
        <v>0</v>
      </c>
      <c r="N333" s="69">
        <f t="shared" si="206"/>
        <v>28129</v>
      </c>
      <c r="O333" s="70">
        <f t="shared" si="206"/>
        <v>0</v>
      </c>
      <c r="P333" s="28">
        <f t="shared" si="206"/>
        <v>0</v>
      </c>
      <c r="Q333" s="28">
        <f t="shared" si="206"/>
        <v>0</v>
      </c>
      <c r="R333" s="28">
        <f t="shared" si="206"/>
        <v>0</v>
      </c>
      <c r="S333" s="28">
        <f t="shared" si="206"/>
        <v>0</v>
      </c>
      <c r="T333" s="28">
        <f t="shared" si="207"/>
        <v>0</v>
      </c>
      <c r="U333" s="28">
        <f t="shared" si="207"/>
        <v>0</v>
      </c>
      <c r="V333" s="28">
        <f t="shared" si="207"/>
        <v>0</v>
      </c>
      <c r="W333" s="28">
        <f t="shared" si="207"/>
        <v>0</v>
      </c>
      <c r="X333" s="28">
        <f t="shared" si="207"/>
        <v>0</v>
      </c>
      <c r="Y333" s="28">
        <f t="shared" si="207"/>
        <v>0</v>
      </c>
      <c r="Z333" s="28">
        <f t="shared" si="207"/>
        <v>0</v>
      </c>
      <c r="AA333" s="28">
        <f t="shared" si="207"/>
        <v>0</v>
      </c>
      <c r="AB333" s="28">
        <f t="shared" si="207"/>
        <v>0</v>
      </c>
    </row>
    <row r="334" spans="1:28" ht="31.5" outlineLevel="4">
      <c r="A334" s="2" t="s">
        <v>27</v>
      </c>
      <c r="B334" s="23" t="s">
        <v>140</v>
      </c>
      <c r="C334" s="23" t="s">
        <v>142</v>
      </c>
      <c r="D334" s="23" t="s">
        <v>28</v>
      </c>
      <c r="E334" s="23" t="s">
        <v>2</v>
      </c>
      <c r="F334" s="23"/>
      <c r="G334" s="24">
        <f>SUM(G335:G336)</f>
        <v>654056</v>
      </c>
      <c r="H334" s="24">
        <f>SUM(H335:H336)</f>
        <v>0</v>
      </c>
      <c r="I334" s="36">
        <f>SUM(I335:I336)</f>
        <v>654056</v>
      </c>
      <c r="J334" s="36">
        <f t="shared" ref="J334:AB334" si="208">SUM(J335:J336)</f>
        <v>0</v>
      </c>
      <c r="K334" s="36">
        <f t="shared" si="208"/>
        <v>0</v>
      </c>
      <c r="L334" s="36">
        <f t="shared" si="208"/>
        <v>28129</v>
      </c>
      <c r="M334" s="36">
        <f t="shared" si="208"/>
        <v>0</v>
      </c>
      <c r="N334" s="36">
        <f t="shared" si="208"/>
        <v>28129</v>
      </c>
      <c r="O334" s="28">
        <f t="shared" si="208"/>
        <v>0</v>
      </c>
      <c r="P334" s="28">
        <f t="shared" si="208"/>
        <v>0</v>
      </c>
      <c r="Q334" s="28">
        <f t="shared" si="208"/>
        <v>0</v>
      </c>
      <c r="R334" s="28">
        <f t="shared" si="208"/>
        <v>0</v>
      </c>
      <c r="S334" s="28">
        <f t="shared" si="208"/>
        <v>0</v>
      </c>
      <c r="T334" s="28">
        <f t="shared" si="208"/>
        <v>0</v>
      </c>
      <c r="U334" s="28">
        <f t="shared" si="208"/>
        <v>0</v>
      </c>
      <c r="V334" s="28">
        <f t="shared" si="208"/>
        <v>0</v>
      </c>
      <c r="W334" s="28">
        <f t="shared" si="208"/>
        <v>0</v>
      </c>
      <c r="X334" s="28">
        <f t="shared" si="208"/>
        <v>0</v>
      </c>
      <c r="Y334" s="28">
        <f t="shared" si="208"/>
        <v>0</v>
      </c>
      <c r="Z334" s="28">
        <f t="shared" si="208"/>
        <v>0</v>
      </c>
      <c r="AA334" s="28">
        <f t="shared" si="208"/>
        <v>0</v>
      </c>
      <c r="AB334" s="28">
        <f t="shared" si="208"/>
        <v>0</v>
      </c>
    </row>
    <row r="335" spans="1:28" ht="31.5" outlineLevel="5">
      <c r="A335" s="2" t="s">
        <v>73</v>
      </c>
      <c r="B335" s="23" t="s">
        <v>140</v>
      </c>
      <c r="C335" s="23" t="s">
        <v>142</v>
      </c>
      <c r="D335" s="23" t="s">
        <v>28</v>
      </c>
      <c r="E335" s="23" t="s">
        <v>74</v>
      </c>
      <c r="F335" s="23"/>
      <c r="G335" s="24">
        <f>SUM(I335:K335)-H335</f>
        <v>625927</v>
      </c>
      <c r="H335" s="24"/>
      <c r="I335" s="36">
        <v>625927</v>
      </c>
      <c r="J335" s="8">
        <f>SUM(Q335)</f>
        <v>0</v>
      </c>
      <c r="K335" s="9">
        <f>SUM(S335+U335+W335+Y335+AA335)</f>
        <v>0</v>
      </c>
      <c r="L335" s="37">
        <f>SUM(N335:P335)-M335</f>
        <v>0</v>
      </c>
      <c r="M335" s="38"/>
      <c r="N335" s="37">
        <v>0</v>
      </c>
      <c r="O335" s="8">
        <f>SUM(R335)</f>
        <v>0</v>
      </c>
      <c r="P335" s="9">
        <f>SUM(T335+V335+X335+Z335+AB335)</f>
        <v>0</v>
      </c>
      <c r="Q335" s="9"/>
      <c r="R335" s="9"/>
      <c r="S335" s="9"/>
      <c r="T335" s="9"/>
      <c r="U335" s="9"/>
      <c r="V335" s="9"/>
      <c r="W335" s="9"/>
      <c r="X335" s="9"/>
      <c r="Y335" s="9"/>
      <c r="Z335" s="9"/>
      <c r="AA335" s="9"/>
      <c r="AB335" s="9"/>
    </row>
    <row r="336" spans="1:28" outlineLevel="5">
      <c r="A336" s="2" t="s">
        <v>37</v>
      </c>
      <c r="B336" s="23" t="s">
        <v>140</v>
      </c>
      <c r="C336" s="23" t="s">
        <v>142</v>
      </c>
      <c r="D336" s="23" t="s">
        <v>28</v>
      </c>
      <c r="E336" s="23" t="s">
        <v>38</v>
      </c>
      <c r="F336" s="23"/>
      <c r="G336" s="24">
        <f>SUM(I336:K336)-H336</f>
        <v>28129</v>
      </c>
      <c r="H336" s="24"/>
      <c r="I336" s="36">
        <v>28129</v>
      </c>
      <c r="J336" s="8">
        <f>SUM(Q336)</f>
        <v>0</v>
      </c>
      <c r="K336" s="9">
        <f>SUM(S336+U336+W336+Y336+AA336)</f>
        <v>0</v>
      </c>
      <c r="L336" s="37">
        <f>SUM(N336:P336)-M336</f>
        <v>28129</v>
      </c>
      <c r="M336" s="38"/>
      <c r="N336" s="37">
        <v>28129</v>
      </c>
      <c r="O336" s="8">
        <f>SUM(R336)</f>
        <v>0</v>
      </c>
      <c r="P336" s="9">
        <f>SUM(T336+V336+X336+Z336+AB336)</f>
        <v>0</v>
      </c>
      <c r="Q336" s="9"/>
      <c r="R336" s="9"/>
      <c r="S336" s="9"/>
      <c r="T336" s="9"/>
      <c r="U336" s="9"/>
      <c r="V336" s="9"/>
      <c r="W336" s="9"/>
      <c r="X336" s="9"/>
      <c r="Y336" s="9"/>
      <c r="Z336" s="9"/>
      <c r="AA336" s="9"/>
      <c r="AB336" s="9"/>
    </row>
    <row r="337" spans="1:28" s="7" customFormat="1" ht="78.75" outlineLevel="2">
      <c r="A337" s="6" t="s">
        <v>143</v>
      </c>
      <c r="B337" s="49" t="s">
        <v>140</v>
      </c>
      <c r="C337" s="49" t="s">
        <v>144</v>
      </c>
      <c r="D337" s="49" t="s">
        <v>2</v>
      </c>
      <c r="E337" s="49" t="s">
        <v>2</v>
      </c>
      <c r="F337" s="49"/>
      <c r="G337" s="50">
        <f t="shared" ref="G337:W337" si="209">SUM(G338)</f>
        <v>6771944.8499999996</v>
      </c>
      <c r="H337" s="50">
        <f t="shared" si="209"/>
        <v>0</v>
      </c>
      <c r="I337" s="50">
        <f t="shared" si="209"/>
        <v>6771944.8499999996</v>
      </c>
      <c r="J337" s="50">
        <f t="shared" si="209"/>
        <v>0</v>
      </c>
      <c r="K337" s="50">
        <f t="shared" si="209"/>
        <v>0</v>
      </c>
      <c r="L337" s="50">
        <f t="shared" si="209"/>
        <v>4730053.33</v>
      </c>
      <c r="M337" s="50">
        <f t="shared" si="209"/>
        <v>0</v>
      </c>
      <c r="N337" s="51">
        <f t="shared" si="209"/>
        <v>4730053.33</v>
      </c>
      <c r="O337" s="52">
        <f t="shared" si="209"/>
        <v>0</v>
      </c>
      <c r="P337" s="52">
        <f t="shared" si="209"/>
        <v>0</v>
      </c>
      <c r="Q337" s="52">
        <f t="shared" si="209"/>
        <v>0</v>
      </c>
      <c r="R337" s="52">
        <f t="shared" si="209"/>
        <v>0</v>
      </c>
      <c r="S337" s="52">
        <f t="shared" si="209"/>
        <v>0</v>
      </c>
      <c r="T337" s="52">
        <f t="shared" si="209"/>
        <v>0</v>
      </c>
      <c r="U337" s="52">
        <f t="shared" si="209"/>
        <v>0</v>
      </c>
      <c r="V337" s="52">
        <f t="shared" si="209"/>
        <v>0</v>
      </c>
      <c r="W337" s="52">
        <f t="shared" si="209"/>
        <v>0</v>
      </c>
      <c r="X337" s="52">
        <f t="shared" ref="I337:AB339" si="210">SUM(X338)</f>
        <v>0</v>
      </c>
      <c r="Y337" s="52">
        <f t="shared" si="210"/>
        <v>0</v>
      </c>
      <c r="Z337" s="52">
        <f t="shared" si="210"/>
        <v>0</v>
      </c>
      <c r="AA337" s="52">
        <f t="shared" si="210"/>
        <v>0</v>
      </c>
      <c r="AB337" s="52">
        <f t="shared" si="210"/>
        <v>0</v>
      </c>
    </row>
    <row r="338" spans="1:28" ht="47.25" outlineLevel="3">
      <c r="A338" s="2" t="s">
        <v>25</v>
      </c>
      <c r="B338" s="23" t="s">
        <v>140</v>
      </c>
      <c r="C338" s="23" t="s">
        <v>144</v>
      </c>
      <c r="D338" s="23" t="s">
        <v>26</v>
      </c>
      <c r="E338" s="23" t="s">
        <v>2</v>
      </c>
      <c r="F338" s="23"/>
      <c r="G338" s="24">
        <f>SUM(G339)</f>
        <v>6771944.8499999996</v>
      </c>
      <c r="H338" s="24">
        <f>SUM(H339)</f>
        <v>0</v>
      </c>
      <c r="I338" s="24">
        <f t="shared" si="210"/>
        <v>6771944.8499999996</v>
      </c>
      <c r="J338" s="24">
        <f t="shared" si="210"/>
        <v>0</v>
      </c>
      <c r="K338" s="24">
        <f t="shared" si="210"/>
        <v>0</v>
      </c>
      <c r="L338" s="24">
        <f t="shared" si="210"/>
        <v>4730053.33</v>
      </c>
      <c r="M338" s="24">
        <f t="shared" si="210"/>
        <v>0</v>
      </c>
      <c r="N338" s="36">
        <f t="shared" si="210"/>
        <v>4730053.33</v>
      </c>
      <c r="O338" s="28">
        <f t="shared" si="210"/>
        <v>0</v>
      </c>
      <c r="P338" s="28">
        <f t="shared" si="210"/>
        <v>0</v>
      </c>
      <c r="Q338" s="28">
        <f t="shared" si="210"/>
        <v>0</v>
      </c>
      <c r="R338" s="28">
        <f t="shared" si="210"/>
        <v>0</v>
      </c>
      <c r="S338" s="28">
        <f t="shared" si="210"/>
        <v>0</v>
      </c>
      <c r="T338" s="28">
        <f t="shared" si="210"/>
        <v>0</v>
      </c>
      <c r="U338" s="28">
        <f t="shared" si="210"/>
        <v>0</v>
      </c>
      <c r="V338" s="28">
        <f t="shared" si="210"/>
        <v>0</v>
      </c>
      <c r="W338" s="28">
        <f t="shared" si="210"/>
        <v>0</v>
      </c>
      <c r="X338" s="28">
        <f t="shared" si="210"/>
        <v>0</v>
      </c>
      <c r="Y338" s="28">
        <f t="shared" si="210"/>
        <v>0</v>
      </c>
      <c r="Z338" s="28">
        <f t="shared" si="210"/>
        <v>0</v>
      </c>
      <c r="AA338" s="28">
        <f t="shared" si="210"/>
        <v>0</v>
      </c>
      <c r="AB338" s="28">
        <f t="shared" si="210"/>
        <v>0</v>
      </c>
    </row>
    <row r="339" spans="1:28" ht="31.5" outlineLevel="4">
      <c r="A339" s="2" t="s">
        <v>27</v>
      </c>
      <c r="B339" s="23" t="s">
        <v>140</v>
      </c>
      <c r="C339" s="23" t="s">
        <v>144</v>
      </c>
      <c r="D339" s="23" t="s">
        <v>28</v>
      </c>
      <c r="E339" s="23" t="s">
        <v>2</v>
      </c>
      <c r="F339" s="23"/>
      <c r="G339" s="24">
        <f>SUM(G340)</f>
        <v>6771944.8499999996</v>
      </c>
      <c r="H339" s="24">
        <f>SUM(H340)</f>
        <v>0</v>
      </c>
      <c r="I339" s="24">
        <f t="shared" si="210"/>
        <v>6771944.8499999996</v>
      </c>
      <c r="J339" s="24">
        <f t="shared" si="210"/>
        <v>0</v>
      </c>
      <c r="K339" s="24">
        <f t="shared" si="210"/>
        <v>0</v>
      </c>
      <c r="L339" s="24">
        <f t="shared" si="210"/>
        <v>4730053.33</v>
      </c>
      <c r="M339" s="24">
        <f t="shared" si="210"/>
        <v>0</v>
      </c>
      <c r="N339" s="36">
        <f t="shared" si="210"/>
        <v>4730053.33</v>
      </c>
      <c r="O339" s="28">
        <f t="shared" si="210"/>
        <v>0</v>
      </c>
      <c r="P339" s="28">
        <f t="shared" si="210"/>
        <v>0</v>
      </c>
      <c r="Q339" s="28">
        <f t="shared" si="210"/>
        <v>0</v>
      </c>
      <c r="R339" s="28">
        <f t="shared" si="210"/>
        <v>0</v>
      </c>
      <c r="S339" s="28">
        <f t="shared" si="210"/>
        <v>0</v>
      </c>
      <c r="T339" s="28">
        <f t="shared" si="210"/>
        <v>0</v>
      </c>
      <c r="U339" s="28">
        <f t="shared" si="210"/>
        <v>0</v>
      </c>
      <c r="V339" s="28">
        <f t="shared" si="210"/>
        <v>0</v>
      </c>
      <c r="W339" s="28">
        <f t="shared" si="210"/>
        <v>0</v>
      </c>
      <c r="X339" s="28">
        <f t="shared" si="210"/>
        <v>0</v>
      </c>
      <c r="Y339" s="28">
        <f t="shared" si="210"/>
        <v>0</v>
      </c>
      <c r="Z339" s="28">
        <f t="shared" si="210"/>
        <v>0</v>
      </c>
      <c r="AA339" s="28">
        <f t="shared" si="210"/>
        <v>0</v>
      </c>
      <c r="AB339" s="28">
        <f t="shared" si="210"/>
        <v>0</v>
      </c>
    </row>
    <row r="340" spans="1:28" ht="31.5" outlineLevel="5">
      <c r="A340" s="2" t="s">
        <v>73</v>
      </c>
      <c r="B340" s="23" t="s">
        <v>140</v>
      </c>
      <c r="C340" s="23" t="s">
        <v>144</v>
      </c>
      <c r="D340" s="23" t="s">
        <v>28</v>
      </c>
      <c r="E340" s="23" t="s">
        <v>74</v>
      </c>
      <c r="F340" s="23"/>
      <c r="G340" s="24">
        <f>SUM(I340:K340)-H340</f>
        <v>6771944.8499999996</v>
      </c>
      <c r="H340" s="24"/>
      <c r="I340" s="36">
        <v>6771944.8499999996</v>
      </c>
      <c r="J340" s="8">
        <f>SUM(Q340)</f>
        <v>0</v>
      </c>
      <c r="K340" s="9">
        <f>SUM(S340+U340+W340+Y340+AA340)</f>
        <v>0</v>
      </c>
      <c r="L340" s="37">
        <f>SUM(N340:P340)-M340</f>
        <v>4730053.33</v>
      </c>
      <c r="M340" s="38"/>
      <c r="N340" s="37">
        <v>4730053.33</v>
      </c>
      <c r="O340" s="8">
        <f>SUM(R340)</f>
        <v>0</v>
      </c>
      <c r="P340" s="9">
        <f>SUM(T340+V340+X340+Z340+AB340)</f>
        <v>0</v>
      </c>
      <c r="Q340" s="9"/>
      <c r="R340" s="9"/>
      <c r="S340" s="9"/>
      <c r="T340" s="9"/>
      <c r="U340" s="9"/>
      <c r="V340" s="9"/>
      <c r="W340" s="9"/>
      <c r="X340" s="9"/>
      <c r="Y340" s="9"/>
      <c r="Z340" s="9"/>
      <c r="AA340" s="9"/>
      <c r="AB340" s="9"/>
    </row>
    <row r="341" spans="1:28" s="7" customFormat="1" ht="31.5" outlineLevel="2">
      <c r="A341" s="6" t="s">
        <v>145</v>
      </c>
      <c r="B341" s="49" t="s">
        <v>140</v>
      </c>
      <c r="C341" s="49" t="s">
        <v>146</v>
      </c>
      <c r="D341" s="49" t="s">
        <v>2</v>
      </c>
      <c r="E341" s="49" t="s">
        <v>2</v>
      </c>
      <c r="F341" s="49"/>
      <c r="G341" s="50">
        <f t="shared" ref="G341:P342" si="211">SUM(G342)</f>
        <v>1000</v>
      </c>
      <c r="H341" s="50">
        <f t="shared" si="211"/>
        <v>0</v>
      </c>
      <c r="I341" s="50">
        <f t="shared" si="211"/>
        <v>1000</v>
      </c>
      <c r="J341" s="50">
        <f t="shared" si="211"/>
        <v>0</v>
      </c>
      <c r="K341" s="50">
        <f t="shared" si="211"/>
        <v>0</v>
      </c>
      <c r="L341" s="50">
        <f t="shared" si="211"/>
        <v>1000</v>
      </c>
      <c r="M341" s="50">
        <f t="shared" si="211"/>
        <v>0</v>
      </c>
      <c r="N341" s="51">
        <f t="shared" si="211"/>
        <v>1000</v>
      </c>
      <c r="O341" s="52">
        <f t="shared" si="211"/>
        <v>0</v>
      </c>
      <c r="P341" s="52">
        <f t="shared" si="211"/>
        <v>0</v>
      </c>
      <c r="Q341" s="52">
        <f t="shared" ref="Q341:Z342" si="212">SUM(Q342)</f>
        <v>0</v>
      </c>
      <c r="R341" s="52">
        <f t="shared" si="212"/>
        <v>0</v>
      </c>
      <c r="S341" s="52">
        <f t="shared" si="212"/>
        <v>0</v>
      </c>
      <c r="T341" s="52">
        <f t="shared" si="212"/>
        <v>0</v>
      </c>
      <c r="U341" s="52">
        <f t="shared" si="212"/>
        <v>0</v>
      </c>
      <c r="V341" s="52">
        <f t="shared" si="212"/>
        <v>0</v>
      </c>
      <c r="W341" s="52">
        <f t="shared" si="212"/>
        <v>0</v>
      </c>
      <c r="X341" s="52">
        <f t="shared" si="212"/>
        <v>0</v>
      </c>
      <c r="Y341" s="52">
        <f t="shared" si="212"/>
        <v>0</v>
      </c>
      <c r="Z341" s="52">
        <f t="shared" si="212"/>
        <v>0</v>
      </c>
      <c r="AA341" s="52">
        <f t="shared" ref="AA341:AB342" si="213">SUM(AA342)</f>
        <v>0</v>
      </c>
      <c r="AB341" s="52">
        <f t="shared" si="213"/>
        <v>0</v>
      </c>
    </row>
    <row r="342" spans="1:28" ht="47.25" outlineLevel="3">
      <c r="A342" s="2" t="s">
        <v>25</v>
      </c>
      <c r="B342" s="23" t="s">
        <v>140</v>
      </c>
      <c r="C342" s="23" t="s">
        <v>146</v>
      </c>
      <c r="D342" s="23" t="s">
        <v>26</v>
      </c>
      <c r="E342" s="23" t="s">
        <v>2</v>
      </c>
      <c r="F342" s="23"/>
      <c r="G342" s="24">
        <f t="shared" si="211"/>
        <v>1000</v>
      </c>
      <c r="H342" s="24">
        <f t="shared" si="211"/>
        <v>0</v>
      </c>
      <c r="I342" s="24">
        <f t="shared" si="211"/>
        <v>1000</v>
      </c>
      <c r="J342" s="24">
        <f t="shared" si="211"/>
        <v>0</v>
      </c>
      <c r="K342" s="24">
        <f t="shared" si="211"/>
        <v>0</v>
      </c>
      <c r="L342" s="24">
        <f t="shared" si="211"/>
        <v>1000</v>
      </c>
      <c r="M342" s="24">
        <f t="shared" si="211"/>
        <v>0</v>
      </c>
      <c r="N342" s="36">
        <f t="shared" si="211"/>
        <v>1000</v>
      </c>
      <c r="O342" s="28">
        <f t="shared" si="211"/>
        <v>0</v>
      </c>
      <c r="P342" s="28">
        <f t="shared" si="211"/>
        <v>0</v>
      </c>
      <c r="Q342" s="28">
        <f t="shared" si="212"/>
        <v>0</v>
      </c>
      <c r="R342" s="28">
        <f t="shared" si="212"/>
        <v>0</v>
      </c>
      <c r="S342" s="28">
        <f t="shared" si="212"/>
        <v>0</v>
      </c>
      <c r="T342" s="28">
        <f t="shared" si="212"/>
        <v>0</v>
      </c>
      <c r="U342" s="28">
        <f t="shared" si="212"/>
        <v>0</v>
      </c>
      <c r="V342" s="28">
        <f t="shared" si="212"/>
        <v>0</v>
      </c>
      <c r="W342" s="28">
        <f t="shared" si="212"/>
        <v>0</v>
      </c>
      <c r="X342" s="28">
        <f t="shared" si="212"/>
        <v>0</v>
      </c>
      <c r="Y342" s="28">
        <f t="shared" si="212"/>
        <v>0</v>
      </c>
      <c r="Z342" s="28">
        <f t="shared" si="212"/>
        <v>0</v>
      </c>
      <c r="AA342" s="28">
        <f t="shared" si="213"/>
        <v>0</v>
      </c>
      <c r="AB342" s="28">
        <f t="shared" si="213"/>
        <v>0</v>
      </c>
    </row>
    <row r="343" spans="1:28" ht="31.5" outlineLevel="4">
      <c r="A343" s="2" t="s">
        <v>27</v>
      </c>
      <c r="B343" s="23" t="s">
        <v>140</v>
      </c>
      <c r="C343" s="23" t="s">
        <v>146</v>
      </c>
      <c r="D343" s="23" t="s">
        <v>28</v>
      </c>
      <c r="E343" s="23" t="s">
        <v>2</v>
      </c>
      <c r="F343" s="23"/>
      <c r="G343" s="24">
        <f>SUM(G344:G345)</f>
        <v>1000</v>
      </c>
      <c r="H343" s="24">
        <f>SUM(H344:H345)</f>
        <v>0</v>
      </c>
      <c r="I343" s="24">
        <f t="shared" ref="I343:AB343" si="214">SUM(I344:I345)</f>
        <v>1000</v>
      </c>
      <c r="J343" s="24">
        <f t="shared" si="214"/>
        <v>0</v>
      </c>
      <c r="K343" s="24">
        <f t="shared" si="214"/>
        <v>0</v>
      </c>
      <c r="L343" s="24">
        <f t="shared" si="214"/>
        <v>1000</v>
      </c>
      <c r="M343" s="24">
        <f t="shared" si="214"/>
        <v>0</v>
      </c>
      <c r="N343" s="36">
        <f t="shared" si="214"/>
        <v>1000</v>
      </c>
      <c r="O343" s="28">
        <f t="shared" si="214"/>
        <v>0</v>
      </c>
      <c r="P343" s="28">
        <f t="shared" si="214"/>
        <v>0</v>
      </c>
      <c r="Q343" s="28">
        <f t="shared" si="214"/>
        <v>0</v>
      </c>
      <c r="R343" s="28">
        <f t="shared" si="214"/>
        <v>0</v>
      </c>
      <c r="S343" s="28">
        <f t="shared" si="214"/>
        <v>0</v>
      </c>
      <c r="T343" s="28">
        <f t="shared" si="214"/>
        <v>0</v>
      </c>
      <c r="U343" s="28">
        <f t="shared" si="214"/>
        <v>0</v>
      </c>
      <c r="V343" s="28">
        <f t="shared" si="214"/>
        <v>0</v>
      </c>
      <c r="W343" s="28">
        <f t="shared" si="214"/>
        <v>0</v>
      </c>
      <c r="X343" s="28">
        <f t="shared" si="214"/>
        <v>0</v>
      </c>
      <c r="Y343" s="28">
        <f t="shared" si="214"/>
        <v>0</v>
      </c>
      <c r="Z343" s="28">
        <f t="shared" si="214"/>
        <v>0</v>
      </c>
      <c r="AA343" s="28">
        <f t="shared" si="214"/>
        <v>0</v>
      </c>
      <c r="AB343" s="28">
        <f t="shared" si="214"/>
        <v>0</v>
      </c>
    </row>
    <row r="344" spans="1:28" outlineLevel="5">
      <c r="A344" s="2" t="s">
        <v>37</v>
      </c>
      <c r="B344" s="23" t="s">
        <v>140</v>
      </c>
      <c r="C344" s="23" t="s">
        <v>146</v>
      </c>
      <c r="D344" s="23" t="s">
        <v>28</v>
      </c>
      <c r="E344" s="23" t="s">
        <v>38</v>
      </c>
      <c r="F344" s="23"/>
      <c r="G344" s="24">
        <f>SUM(I344:K344)-H344</f>
        <v>500</v>
      </c>
      <c r="H344" s="24"/>
      <c r="I344" s="36">
        <v>500</v>
      </c>
      <c r="J344" s="8">
        <f>SUM(Q344)</f>
        <v>0</v>
      </c>
      <c r="K344" s="9">
        <f>SUM(S344+U344+W344+Y344+AA344)</f>
        <v>0</v>
      </c>
      <c r="L344" s="37">
        <f>SUM(N344:P344)-M344</f>
        <v>500</v>
      </c>
      <c r="M344" s="38"/>
      <c r="N344" s="37">
        <v>500</v>
      </c>
      <c r="O344" s="8">
        <f>SUM(R344)</f>
        <v>0</v>
      </c>
      <c r="P344" s="9">
        <f>SUM(T344+V344+X344+Z344+AB344)</f>
        <v>0</v>
      </c>
      <c r="Q344" s="9"/>
      <c r="R344" s="9"/>
      <c r="S344" s="9"/>
      <c r="T344" s="9"/>
      <c r="U344" s="9"/>
      <c r="V344" s="9"/>
      <c r="W344" s="9"/>
      <c r="X344" s="9"/>
      <c r="Y344" s="9"/>
      <c r="Z344" s="9"/>
      <c r="AA344" s="9"/>
      <c r="AB344" s="9"/>
    </row>
    <row r="345" spans="1:28" ht="47.25" outlineLevel="5">
      <c r="A345" s="2" t="s">
        <v>31</v>
      </c>
      <c r="B345" s="23" t="s">
        <v>140</v>
      </c>
      <c r="C345" s="23" t="s">
        <v>146</v>
      </c>
      <c r="D345" s="23" t="s">
        <v>28</v>
      </c>
      <c r="E345" s="23" t="s">
        <v>32</v>
      </c>
      <c r="F345" s="23"/>
      <c r="G345" s="24">
        <f>SUM(I345:K345)-H345</f>
        <v>500</v>
      </c>
      <c r="H345" s="24"/>
      <c r="I345" s="36">
        <v>500</v>
      </c>
      <c r="J345" s="8">
        <f>SUM(Q345)</f>
        <v>0</v>
      </c>
      <c r="K345" s="9">
        <f>SUM(S345+U345+W345+Y345+AA345)</f>
        <v>0</v>
      </c>
      <c r="L345" s="37">
        <f>SUM(N345:P345)-M345</f>
        <v>500</v>
      </c>
      <c r="M345" s="38"/>
      <c r="N345" s="37">
        <v>500</v>
      </c>
      <c r="O345" s="8">
        <f>SUM(R345)</f>
        <v>0</v>
      </c>
      <c r="P345" s="9">
        <f>SUM(T345+V345+X345+Z345+AB345)</f>
        <v>0</v>
      </c>
      <c r="Q345" s="9"/>
      <c r="R345" s="9"/>
      <c r="S345" s="9"/>
      <c r="T345" s="9"/>
      <c r="U345" s="9"/>
      <c r="V345" s="9"/>
      <c r="W345" s="9"/>
      <c r="X345" s="9"/>
      <c r="Y345" s="9"/>
      <c r="Z345" s="9"/>
      <c r="AA345" s="9"/>
      <c r="AB345" s="9"/>
    </row>
    <row r="346" spans="1:28" s="7" customFormat="1" ht="63" outlineLevel="2">
      <c r="A346" s="6" t="s">
        <v>147</v>
      </c>
      <c r="B346" s="49" t="s">
        <v>140</v>
      </c>
      <c r="C346" s="49" t="s">
        <v>148</v>
      </c>
      <c r="D346" s="49" t="s">
        <v>2</v>
      </c>
      <c r="E346" s="49" t="s">
        <v>2</v>
      </c>
      <c r="F346" s="49"/>
      <c r="G346" s="50">
        <f t="shared" ref="G346:I348" si="215">SUM(G347)</f>
        <v>0</v>
      </c>
      <c r="H346" s="50">
        <f t="shared" si="215"/>
        <v>5000000</v>
      </c>
      <c r="I346" s="51">
        <f t="shared" si="215"/>
        <v>5000000</v>
      </c>
      <c r="J346" s="51">
        <f t="shared" ref="J346:AB348" si="216">SUM(J347)</f>
        <v>0</v>
      </c>
      <c r="K346" s="51">
        <f t="shared" si="216"/>
        <v>0</v>
      </c>
      <c r="L346" s="51">
        <f t="shared" si="216"/>
        <v>0</v>
      </c>
      <c r="M346" s="51">
        <f t="shared" si="216"/>
        <v>4998137.59</v>
      </c>
      <c r="N346" s="51">
        <f t="shared" si="216"/>
        <v>4998137.59</v>
      </c>
      <c r="O346" s="52">
        <f t="shared" si="216"/>
        <v>0</v>
      </c>
      <c r="P346" s="52">
        <f t="shared" si="216"/>
        <v>0</v>
      </c>
      <c r="Q346" s="52">
        <f t="shared" si="216"/>
        <v>0</v>
      </c>
      <c r="R346" s="52">
        <f t="shared" si="216"/>
        <v>0</v>
      </c>
      <c r="S346" s="52">
        <f t="shared" si="216"/>
        <v>0</v>
      </c>
      <c r="T346" s="52">
        <f t="shared" si="216"/>
        <v>0</v>
      </c>
      <c r="U346" s="52">
        <f t="shared" si="216"/>
        <v>0</v>
      </c>
      <c r="V346" s="52">
        <f t="shared" si="216"/>
        <v>0</v>
      </c>
      <c r="W346" s="52">
        <f t="shared" si="216"/>
        <v>0</v>
      </c>
      <c r="X346" s="52">
        <f t="shared" si="216"/>
        <v>0</v>
      </c>
      <c r="Y346" s="52">
        <f t="shared" si="216"/>
        <v>0</v>
      </c>
      <c r="Z346" s="52">
        <f t="shared" si="216"/>
        <v>0</v>
      </c>
      <c r="AA346" s="52">
        <f t="shared" si="216"/>
        <v>0</v>
      </c>
      <c r="AB346" s="52">
        <f t="shared" si="216"/>
        <v>0</v>
      </c>
    </row>
    <row r="347" spans="1:28" outlineLevel="3">
      <c r="A347" s="2" t="s">
        <v>149</v>
      </c>
      <c r="B347" s="23" t="s">
        <v>140</v>
      </c>
      <c r="C347" s="23" t="s">
        <v>148</v>
      </c>
      <c r="D347" s="23" t="s">
        <v>150</v>
      </c>
      <c r="E347" s="23" t="s">
        <v>2</v>
      </c>
      <c r="F347" s="23"/>
      <c r="G347" s="24">
        <f t="shared" si="215"/>
        <v>0</v>
      </c>
      <c r="H347" s="24">
        <f t="shared" si="215"/>
        <v>5000000</v>
      </c>
      <c r="I347" s="36">
        <f t="shared" si="215"/>
        <v>5000000</v>
      </c>
      <c r="J347" s="36">
        <f t="shared" si="216"/>
        <v>0</v>
      </c>
      <c r="K347" s="36">
        <f t="shared" si="216"/>
        <v>0</v>
      </c>
      <c r="L347" s="36">
        <f t="shared" si="216"/>
        <v>0</v>
      </c>
      <c r="M347" s="36">
        <f t="shared" si="216"/>
        <v>4998137.59</v>
      </c>
      <c r="N347" s="36">
        <f t="shared" si="216"/>
        <v>4998137.59</v>
      </c>
      <c r="O347" s="28">
        <f t="shared" si="216"/>
        <v>0</v>
      </c>
      <c r="P347" s="28">
        <f t="shared" si="216"/>
        <v>0</v>
      </c>
      <c r="Q347" s="28">
        <f t="shared" si="216"/>
        <v>0</v>
      </c>
      <c r="R347" s="28">
        <f t="shared" si="216"/>
        <v>0</v>
      </c>
      <c r="S347" s="28">
        <f t="shared" si="216"/>
        <v>0</v>
      </c>
      <c r="T347" s="28">
        <f t="shared" si="216"/>
        <v>0</v>
      </c>
      <c r="U347" s="28">
        <f t="shared" si="216"/>
        <v>0</v>
      </c>
      <c r="V347" s="28">
        <f t="shared" si="216"/>
        <v>0</v>
      </c>
      <c r="W347" s="28">
        <f t="shared" si="216"/>
        <v>0</v>
      </c>
      <c r="X347" s="28">
        <f t="shared" si="216"/>
        <v>0</v>
      </c>
      <c r="Y347" s="28">
        <f t="shared" si="216"/>
        <v>0</v>
      </c>
      <c r="Z347" s="28">
        <f t="shared" si="216"/>
        <v>0</v>
      </c>
      <c r="AA347" s="28">
        <f t="shared" si="216"/>
        <v>0</v>
      </c>
      <c r="AB347" s="28">
        <f t="shared" si="216"/>
        <v>0</v>
      </c>
    </row>
    <row r="348" spans="1:28" ht="31.5" outlineLevel="4">
      <c r="A348" s="2" t="s">
        <v>151</v>
      </c>
      <c r="B348" s="23" t="s">
        <v>140</v>
      </c>
      <c r="C348" s="23" t="s">
        <v>148</v>
      </c>
      <c r="D348" s="23" t="s">
        <v>152</v>
      </c>
      <c r="E348" s="23" t="s">
        <v>2</v>
      </c>
      <c r="F348" s="23"/>
      <c r="G348" s="24">
        <f t="shared" si="215"/>
        <v>0</v>
      </c>
      <c r="H348" s="24">
        <f t="shared" si="215"/>
        <v>5000000</v>
      </c>
      <c r="I348" s="36">
        <f t="shared" si="215"/>
        <v>5000000</v>
      </c>
      <c r="J348" s="36">
        <f t="shared" si="216"/>
        <v>0</v>
      </c>
      <c r="K348" s="36">
        <f t="shared" si="216"/>
        <v>0</v>
      </c>
      <c r="L348" s="36">
        <f t="shared" si="216"/>
        <v>0</v>
      </c>
      <c r="M348" s="25">
        <f t="shared" si="216"/>
        <v>4998137.59</v>
      </c>
      <c r="N348" s="25">
        <f t="shared" si="216"/>
        <v>4998137.59</v>
      </c>
      <c r="O348" s="28">
        <f t="shared" si="216"/>
        <v>0</v>
      </c>
      <c r="P348" s="28">
        <f t="shared" si="216"/>
        <v>0</v>
      </c>
      <c r="Q348" s="28">
        <f t="shared" si="216"/>
        <v>0</v>
      </c>
      <c r="R348" s="28">
        <f t="shared" si="216"/>
        <v>0</v>
      </c>
      <c r="S348" s="28">
        <f t="shared" si="216"/>
        <v>0</v>
      </c>
      <c r="T348" s="28">
        <f t="shared" si="216"/>
        <v>0</v>
      </c>
      <c r="U348" s="28">
        <f t="shared" si="216"/>
        <v>0</v>
      </c>
      <c r="V348" s="28">
        <f t="shared" si="216"/>
        <v>0</v>
      </c>
      <c r="W348" s="28">
        <f t="shared" si="216"/>
        <v>0</v>
      </c>
      <c r="X348" s="28">
        <f t="shared" si="216"/>
        <v>0</v>
      </c>
      <c r="Y348" s="28">
        <f t="shared" si="216"/>
        <v>0</v>
      </c>
      <c r="Z348" s="28">
        <f t="shared" si="216"/>
        <v>0</v>
      </c>
      <c r="AA348" s="28">
        <f t="shared" si="216"/>
        <v>0</v>
      </c>
      <c r="AB348" s="28">
        <f t="shared" si="216"/>
        <v>0</v>
      </c>
    </row>
    <row r="349" spans="1:28" ht="47.25" outlineLevel="5">
      <c r="A349" s="2" t="s">
        <v>153</v>
      </c>
      <c r="B349" s="23" t="s">
        <v>140</v>
      </c>
      <c r="C349" s="23" t="s">
        <v>148</v>
      </c>
      <c r="D349" s="23" t="s">
        <v>152</v>
      </c>
      <c r="E349" s="23" t="s">
        <v>154</v>
      </c>
      <c r="F349" s="23"/>
      <c r="G349" s="24">
        <f>SUM(I349:K349)-H349</f>
        <v>0</v>
      </c>
      <c r="H349" s="24">
        <v>5000000</v>
      </c>
      <c r="I349" s="36">
        <v>5000000</v>
      </c>
      <c r="J349" s="8">
        <f>SUM(Q349)</f>
        <v>0</v>
      </c>
      <c r="K349" s="9">
        <f>SUM(S349+U349+W349+Y349+AA349)</f>
        <v>0</v>
      </c>
      <c r="L349" s="37">
        <f>SUM(N349:P349)-M349</f>
        <v>0</v>
      </c>
      <c r="M349" s="28">
        <v>4998137.59</v>
      </c>
      <c r="N349" s="28">
        <v>4998137.59</v>
      </c>
      <c r="O349" s="8">
        <f>SUM(R349)</f>
        <v>0</v>
      </c>
      <c r="P349" s="9">
        <f>SUM(T349+V349+X349+Z349+AB349)</f>
        <v>0</v>
      </c>
      <c r="Q349" s="9"/>
      <c r="R349" s="9"/>
      <c r="S349" s="9"/>
      <c r="T349" s="9"/>
      <c r="U349" s="9"/>
      <c r="V349" s="9"/>
      <c r="W349" s="9"/>
      <c r="X349" s="9"/>
      <c r="Y349" s="9"/>
      <c r="Z349" s="9"/>
      <c r="AA349" s="9"/>
      <c r="AB349" s="9"/>
    </row>
    <row r="350" spans="1:28" s="7" customFormat="1" ht="157.5" outlineLevel="2">
      <c r="A350" s="6" t="s">
        <v>155</v>
      </c>
      <c r="B350" s="49" t="s">
        <v>140</v>
      </c>
      <c r="C350" s="49" t="s">
        <v>156</v>
      </c>
      <c r="D350" s="49" t="s">
        <v>2</v>
      </c>
      <c r="E350" s="49" t="s">
        <v>2</v>
      </c>
      <c r="F350" s="49"/>
      <c r="G350" s="50">
        <f t="shared" ref="G350:I352" si="217">SUM(G351)</f>
        <v>7648425.9100000001</v>
      </c>
      <c r="H350" s="50">
        <f t="shared" si="217"/>
        <v>0</v>
      </c>
      <c r="I350" s="51">
        <f t="shared" si="217"/>
        <v>7648425.9100000001</v>
      </c>
      <c r="J350" s="51">
        <f t="shared" ref="J350:AB352" si="218">SUM(J351)</f>
        <v>0</v>
      </c>
      <c r="K350" s="51">
        <f t="shared" si="218"/>
        <v>0</v>
      </c>
      <c r="L350" s="51">
        <f t="shared" si="218"/>
        <v>7648425.9100000001</v>
      </c>
      <c r="M350" s="73">
        <f t="shared" si="218"/>
        <v>0</v>
      </c>
      <c r="N350" s="73">
        <f t="shared" si="218"/>
        <v>7648425.9100000001</v>
      </c>
      <c r="O350" s="52">
        <f t="shared" si="218"/>
        <v>0</v>
      </c>
      <c r="P350" s="52">
        <f t="shared" si="218"/>
        <v>0</v>
      </c>
      <c r="Q350" s="52">
        <f t="shared" si="218"/>
        <v>0</v>
      </c>
      <c r="R350" s="52">
        <f t="shared" si="218"/>
        <v>0</v>
      </c>
      <c r="S350" s="52">
        <f t="shared" si="218"/>
        <v>0</v>
      </c>
      <c r="T350" s="52">
        <f t="shared" si="218"/>
        <v>0</v>
      </c>
      <c r="U350" s="52">
        <f t="shared" si="218"/>
        <v>0</v>
      </c>
      <c r="V350" s="52">
        <f t="shared" si="218"/>
        <v>0</v>
      </c>
      <c r="W350" s="52">
        <f t="shared" si="218"/>
        <v>0</v>
      </c>
      <c r="X350" s="52">
        <f t="shared" si="218"/>
        <v>0</v>
      </c>
      <c r="Y350" s="52">
        <f t="shared" si="218"/>
        <v>0</v>
      </c>
      <c r="Z350" s="52">
        <f t="shared" si="218"/>
        <v>0</v>
      </c>
      <c r="AA350" s="52">
        <f t="shared" si="218"/>
        <v>0</v>
      </c>
      <c r="AB350" s="52">
        <f t="shared" si="218"/>
        <v>0</v>
      </c>
    </row>
    <row r="351" spans="1:28" ht="47.25" outlineLevel="3">
      <c r="A351" s="2" t="s">
        <v>25</v>
      </c>
      <c r="B351" s="23" t="s">
        <v>140</v>
      </c>
      <c r="C351" s="23" t="s">
        <v>156</v>
      </c>
      <c r="D351" s="23" t="s">
        <v>26</v>
      </c>
      <c r="E351" s="23" t="s">
        <v>2</v>
      </c>
      <c r="F351" s="23"/>
      <c r="G351" s="24">
        <f t="shared" si="217"/>
        <v>7648425.9100000001</v>
      </c>
      <c r="H351" s="24">
        <f t="shared" si="217"/>
        <v>0</v>
      </c>
      <c r="I351" s="36">
        <f t="shared" si="217"/>
        <v>7648425.9100000001</v>
      </c>
      <c r="J351" s="36">
        <f t="shared" si="218"/>
        <v>0</v>
      </c>
      <c r="K351" s="36">
        <f t="shared" si="218"/>
        <v>0</v>
      </c>
      <c r="L351" s="36">
        <f t="shared" si="218"/>
        <v>7648425.9100000001</v>
      </c>
      <c r="M351" s="36">
        <f t="shared" si="218"/>
        <v>0</v>
      </c>
      <c r="N351" s="36">
        <f t="shared" si="218"/>
        <v>7648425.9100000001</v>
      </c>
      <c r="O351" s="28">
        <f t="shared" si="218"/>
        <v>0</v>
      </c>
      <c r="P351" s="28">
        <f t="shared" si="218"/>
        <v>0</v>
      </c>
      <c r="Q351" s="28">
        <f t="shared" si="218"/>
        <v>0</v>
      </c>
      <c r="R351" s="28">
        <f t="shared" si="218"/>
        <v>0</v>
      </c>
      <c r="S351" s="28">
        <f t="shared" si="218"/>
        <v>0</v>
      </c>
      <c r="T351" s="28">
        <f t="shared" si="218"/>
        <v>0</v>
      </c>
      <c r="U351" s="28">
        <f t="shared" si="218"/>
        <v>0</v>
      </c>
      <c r="V351" s="28">
        <f t="shared" si="218"/>
        <v>0</v>
      </c>
      <c r="W351" s="28">
        <f t="shared" si="218"/>
        <v>0</v>
      </c>
      <c r="X351" s="28">
        <f t="shared" si="218"/>
        <v>0</v>
      </c>
      <c r="Y351" s="28">
        <f t="shared" si="218"/>
        <v>0</v>
      </c>
      <c r="Z351" s="28">
        <f t="shared" si="218"/>
        <v>0</v>
      </c>
      <c r="AA351" s="28">
        <f t="shared" si="218"/>
        <v>0</v>
      </c>
      <c r="AB351" s="28">
        <f t="shared" si="218"/>
        <v>0</v>
      </c>
    </row>
    <row r="352" spans="1:28" ht="31.5" outlineLevel="4">
      <c r="A352" s="2" t="s">
        <v>27</v>
      </c>
      <c r="B352" s="23" t="s">
        <v>140</v>
      </c>
      <c r="C352" s="23" t="s">
        <v>156</v>
      </c>
      <c r="D352" s="23" t="s">
        <v>28</v>
      </c>
      <c r="E352" s="23" t="s">
        <v>2</v>
      </c>
      <c r="F352" s="23"/>
      <c r="G352" s="24">
        <f t="shared" si="217"/>
        <v>7648425.9100000001</v>
      </c>
      <c r="H352" s="24">
        <f t="shared" si="217"/>
        <v>0</v>
      </c>
      <c r="I352" s="36">
        <f t="shared" si="217"/>
        <v>7648425.9100000001</v>
      </c>
      <c r="J352" s="36">
        <f t="shared" si="218"/>
        <v>0</v>
      </c>
      <c r="K352" s="36">
        <f t="shared" si="218"/>
        <v>0</v>
      </c>
      <c r="L352" s="36">
        <f t="shared" si="218"/>
        <v>7648425.9100000001</v>
      </c>
      <c r="M352" s="36">
        <f t="shared" si="218"/>
        <v>0</v>
      </c>
      <c r="N352" s="36">
        <f t="shared" si="218"/>
        <v>7648425.9100000001</v>
      </c>
      <c r="O352" s="28">
        <f t="shared" si="218"/>
        <v>0</v>
      </c>
      <c r="P352" s="28">
        <f t="shared" si="218"/>
        <v>0</v>
      </c>
      <c r="Q352" s="28">
        <f t="shared" si="218"/>
        <v>0</v>
      </c>
      <c r="R352" s="28">
        <f t="shared" si="218"/>
        <v>0</v>
      </c>
      <c r="S352" s="28">
        <f t="shared" si="218"/>
        <v>0</v>
      </c>
      <c r="T352" s="28">
        <f t="shared" si="218"/>
        <v>0</v>
      </c>
      <c r="U352" s="28">
        <f t="shared" si="218"/>
        <v>0</v>
      </c>
      <c r="V352" s="28">
        <f t="shared" si="218"/>
        <v>0</v>
      </c>
      <c r="W352" s="28">
        <f t="shared" si="218"/>
        <v>0</v>
      </c>
      <c r="X352" s="28">
        <f t="shared" si="218"/>
        <v>0</v>
      </c>
      <c r="Y352" s="28">
        <f t="shared" si="218"/>
        <v>0</v>
      </c>
      <c r="Z352" s="28">
        <f t="shared" si="218"/>
        <v>0</v>
      </c>
      <c r="AA352" s="28">
        <f t="shared" si="218"/>
        <v>0</v>
      </c>
      <c r="AB352" s="28">
        <f t="shared" si="218"/>
        <v>0</v>
      </c>
    </row>
    <row r="353" spans="1:28" ht="31.5" outlineLevel="5">
      <c r="A353" s="2" t="s">
        <v>73</v>
      </c>
      <c r="B353" s="23" t="s">
        <v>140</v>
      </c>
      <c r="C353" s="23" t="s">
        <v>156</v>
      </c>
      <c r="D353" s="23" t="s">
        <v>28</v>
      </c>
      <c r="E353" s="23" t="s">
        <v>74</v>
      </c>
      <c r="F353" s="23"/>
      <c r="G353" s="24">
        <f>SUM(I353:K353)-H353</f>
        <v>7648425.9100000001</v>
      </c>
      <c r="H353" s="24"/>
      <c r="I353" s="36">
        <v>7648425.9100000001</v>
      </c>
      <c r="J353" s="8">
        <f>SUM(Q353)</f>
        <v>0</v>
      </c>
      <c r="K353" s="9">
        <f>SUM(S353+U353+W353+Y353+AA353)</f>
        <v>0</v>
      </c>
      <c r="L353" s="37">
        <f>SUM(N353:P353)-M353</f>
        <v>7648425.9100000001</v>
      </c>
      <c r="M353" s="38"/>
      <c r="N353" s="37">
        <v>7648425.9100000001</v>
      </c>
      <c r="O353" s="8">
        <f>SUM(R353)</f>
        <v>0</v>
      </c>
      <c r="P353" s="9">
        <f>SUM(T353+V353+X353+Z353+AB353)</f>
        <v>0</v>
      </c>
      <c r="Q353" s="9"/>
      <c r="R353" s="9"/>
      <c r="S353" s="9"/>
      <c r="T353" s="9"/>
      <c r="U353" s="9"/>
      <c r="V353" s="9"/>
      <c r="W353" s="9"/>
      <c r="X353" s="9"/>
      <c r="Y353" s="9"/>
      <c r="Z353" s="9"/>
      <c r="AA353" s="9"/>
      <c r="AB353" s="9"/>
    </row>
    <row r="354" spans="1:28" s="7" customFormat="1" ht="31.5" outlineLevel="1">
      <c r="A354" s="6" t="s">
        <v>157</v>
      </c>
      <c r="B354" s="49" t="s">
        <v>158</v>
      </c>
      <c r="C354" s="49" t="s">
        <v>4</v>
      </c>
      <c r="D354" s="49" t="s">
        <v>2</v>
      </c>
      <c r="E354" s="49" t="s">
        <v>2</v>
      </c>
      <c r="F354" s="49"/>
      <c r="G354" s="50">
        <f>SUM(G355+G359+G363+G367+G371+G375+G381)</f>
        <v>258001.5</v>
      </c>
      <c r="H354" s="50">
        <f t="shared" ref="H354:AB354" si="219">SUM(H355+H359+H363+H367+H371+H375+H381)</f>
        <v>75000</v>
      </c>
      <c r="I354" s="50">
        <f t="shared" si="219"/>
        <v>188001.5</v>
      </c>
      <c r="J354" s="50">
        <f t="shared" si="219"/>
        <v>145000</v>
      </c>
      <c r="K354" s="50">
        <f t="shared" si="219"/>
        <v>0</v>
      </c>
      <c r="L354" s="50">
        <f t="shared" si="219"/>
        <v>258001.45</v>
      </c>
      <c r="M354" s="50">
        <f t="shared" si="219"/>
        <v>75000</v>
      </c>
      <c r="N354" s="50">
        <f t="shared" si="219"/>
        <v>188001.45</v>
      </c>
      <c r="O354" s="50">
        <f t="shared" si="219"/>
        <v>145000</v>
      </c>
      <c r="P354" s="50">
        <f t="shared" si="219"/>
        <v>0</v>
      </c>
      <c r="Q354" s="50">
        <f t="shared" si="219"/>
        <v>145000</v>
      </c>
      <c r="R354" s="50">
        <f t="shared" si="219"/>
        <v>145000</v>
      </c>
      <c r="S354" s="50">
        <f t="shared" si="219"/>
        <v>0</v>
      </c>
      <c r="T354" s="50">
        <f t="shared" si="219"/>
        <v>0</v>
      </c>
      <c r="U354" s="50">
        <f t="shared" si="219"/>
        <v>0</v>
      </c>
      <c r="V354" s="50">
        <f t="shared" si="219"/>
        <v>0</v>
      </c>
      <c r="W354" s="50">
        <f t="shared" si="219"/>
        <v>0</v>
      </c>
      <c r="X354" s="50">
        <f t="shared" si="219"/>
        <v>0</v>
      </c>
      <c r="Y354" s="50">
        <f t="shared" si="219"/>
        <v>0</v>
      </c>
      <c r="Z354" s="50">
        <f t="shared" si="219"/>
        <v>0</v>
      </c>
      <c r="AA354" s="50">
        <f t="shared" si="219"/>
        <v>0</v>
      </c>
      <c r="AB354" s="50">
        <f t="shared" si="219"/>
        <v>0</v>
      </c>
    </row>
    <row r="355" spans="1:28" s="7" customFormat="1" ht="47.25" outlineLevel="1">
      <c r="A355" s="14" t="s">
        <v>477</v>
      </c>
      <c r="B355" s="80" t="s">
        <v>158</v>
      </c>
      <c r="C355" s="80" t="s">
        <v>478</v>
      </c>
      <c r="D355" s="80" t="s">
        <v>2</v>
      </c>
      <c r="E355" s="80" t="s">
        <v>2</v>
      </c>
      <c r="F355" s="49"/>
      <c r="G355" s="50">
        <f>SUM(G356)</f>
        <v>0</v>
      </c>
      <c r="H355" s="50">
        <f t="shared" ref="H355:AB357" si="220">SUM(H356)</f>
        <v>75000</v>
      </c>
      <c r="I355" s="50">
        <f t="shared" si="220"/>
        <v>0</v>
      </c>
      <c r="J355" s="50">
        <f t="shared" si="220"/>
        <v>75000</v>
      </c>
      <c r="K355" s="50">
        <f t="shared" si="220"/>
        <v>0</v>
      </c>
      <c r="L355" s="50">
        <f t="shared" si="220"/>
        <v>0</v>
      </c>
      <c r="M355" s="50">
        <f t="shared" si="220"/>
        <v>75000</v>
      </c>
      <c r="N355" s="50">
        <f t="shared" si="220"/>
        <v>0</v>
      </c>
      <c r="O355" s="50">
        <f t="shared" si="220"/>
        <v>75000</v>
      </c>
      <c r="P355" s="50">
        <f t="shared" si="220"/>
        <v>0</v>
      </c>
      <c r="Q355" s="50">
        <f t="shared" si="220"/>
        <v>75000</v>
      </c>
      <c r="R355" s="50">
        <f t="shared" si="220"/>
        <v>75000</v>
      </c>
      <c r="S355" s="50">
        <f t="shared" si="220"/>
        <v>0</v>
      </c>
      <c r="T355" s="50">
        <f t="shared" si="220"/>
        <v>0</v>
      </c>
      <c r="U355" s="50">
        <f t="shared" si="220"/>
        <v>0</v>
      </c>
      <c r="V355" s="50">
        <f t="shared" si="220"/>
        <v>0</v>
      </c>
      <c r="W355" s="50">
        <f t="shared" si="220"/>
        <v>0</v>
      </c>
      <c r="X355" s="50">
        <f t="shared" si="220"/>
        <v>0</v>
      </c>
      <c r="Y355" s="50">
        <f t="shared" si="220"/>
        <v>0</v>
      </c>
      <c r="Z355" s="50">
        <f t="shared" si="220"/>
        <v>0</v>
      </c>
      <c r="AA355" s="50">
        <f t="shared" si="220"/>
        <v>0</v>
      </c>
      <c r="AB355" s="50">
        <f t="shared" si="220"/>
        <v>0</v>
      </c>
    </row>
    <row r="356" spans="1:28" s="7" customFormat="1" outlineLevel="1">
      <c r="A356" s="12" t="s">
        <v>467</v>
      </c>
      <c r="B356" s="22" t="s">
        <v>158</v>
      </c>
      <c r="C356" s="22" t="s">
        <v>478</v>
      </c>
      <c r="D356" s="22" t="s">
        <v>150</v>
      </c>
      <c r="E356" s="22" t="s">
        <v>2</v>
      </c>
      <c r="F356" s="49"/>
      <c r="G356" s="24">
        <f>SUM(G357)</f>
        <v>0</v>
      </c>
      <c r="H356" s="24">
        <f t="shared" si="220"/>
        <v>75000</v>
      </c>
      <c r="I356" s="24">
        <f t="shared" si="220"/>
        <v>0</v>
      </c>
      <c r="J356" s="24">
        <f t="shared" si="220"/>
        <v>75000</v>
      </c>
      <c r="K356" s="24">
        <f t="shared" si="220"/>
        <v>0</v>
      </c>
      <c r="L356" s="24">
        <f t="shared" si="220"/>
        <v>0</v>
      </c>
      <c r="M356" s="24">
        <f t="shared" si="220"/>
        <v>75000</v>
      </c>
      <c r="N356" s="24">
        <f t="shared" si="220"/>
        <v>0</v>
      </c>
      <c r="O356" s="24">
        <f t="shared" si="220"/>
        <v>75000</v>
      </c>
      <c r="P356" s="24">
        <f t="shared" si="220"/>
        <v>0</v>
      </c>
      <c r="Q356" s="24">
        <f t="shared" si="220"/>
        <v>75000</v>
      </c>
      <c r="R356" s="24">
        <f t="shared" si="220"/>
        <v>75000</v>
      </c>
      <c r="S356" s="24">
        <f t="shared" si="220"/>
        <v>0</v>
      </c>
      <c r="T356" s="24">
        <f t="shared" si="220"/>
        <v>0</v>
      </c>
      <c r="U356" s="24">
        <f t="shared" si="220"/>
        <v>0</v>
      </c>
      <c r="V356" s="24">
        <f t="shared" si="220"/>
        <v>0</v>
      </c>
      <c r="W356" s="24">
        <f t="shared" si="220"/>
        <v>0</v>
      </c>
      <c r="X356" s="24">
        <f t="shared" si="220"/>
        <v>0</v>
      </c>
      <c r="Y356" s="24">
        <f t="shared" si="220"/>
        <v>0</v>
      </c>
      <c r="Z356" s="24">
        <f t="shared" si="220"/>
        <v>0</v>
      </c>
      <c r="AA356" s="24">
        <f t="shared" si="220"/>
        <v>0</v>
      </c>
      <c r="AB356" s="24">
        <f t="shared" si="220"/>
        <v>0</v>
      </c>
    </row>
    <row r="357" spans="1:28" s="7" customFormat="1" ht="31.5" outlineLevel="1">
      <c r="A357" s="12" t="s">
        <v>468</v>
      </c>
      <c r="B357" s="22" t="s">
        <v>158</v>
      </c>
      <c r="C357" s="22" t="s">
        <v>478</v>
      </c>
      <c r="D357" s="22" t="s">
        <v>152</v>
      </c>
      <c r="E357" s="22" t="s">
        <v>2</v>
      </c>
      <c r="F357" s="49"/>
      <c r="G357" s="24">
        <f>SUM(G358)</f>
        <v>0</v>
      </c>
      <c r="H357" s="24">
        <f t="shared" si="220"/>
        <v>75000</v>
      </c>
      <c r="I357" s="24">
        <f t="shared" si="220"/>
        <v>0</v>
      </c>
      <c r="J357" s="54">
        <f t="shared" si="220"/>
        <v>75000</v>
      </c>
      <c r="K357" s="54">
        <f t="shared" si="220"/>
        <v>0</v>
      </c>
      <c r="L357" s="54">
        <f t="shared" si="220"/>
        <v>0</v>
      </c>
      <c r="M357" s="54">
        <f t="shared" si="220"/>
        <v>75000</v>
      </c>
      <c r="N357" s="24">
        <f t="shared" si="220"/>
        <v>0</v>
      </c>
      <c r="O357" s="24">
        <f t="shared" si="220"/>
        <v>75000</v>
      </c>
      <c r="P357" s="24">
        <f t="shared" si="220"/>
        <v>0</v>
      </c>
      <c r="Q357" s="24">
        <f t="shared" si="220"/>
        <v>75000</v>
      </c>
      <c r="R357" s="24">
        <f t="shared" si="220"/>
        <v>75000</v>
      </c>
      <c r="S357" s="24">
        <f t="shared" si="220"/>
        <v>0</v>
      </c>
      <c r="T357" s="24">
        <f t="shared" si="220"/>
        <v>0</v>
      </c>
      <c r="U357" s="24">
        <f t="shared" si="220"/>
        <v>0</v>
      </c>
      <c r="V357" s="24">
        <f t="shared" si="220"/>
        <v>0</v>
      </c>
      <c r="W357" s="24">
        <f t="shared" si="220"/>
        <v>0</v>
      </c>
      <c r="X357" s="24">
        <f t="shared" si="220"/>
        <v>0</v>
      </c>
      <c r="Y357" s="24">
        <f t="shared" si="220"/>
        <v>0</v>
      </c>
      <c r="Z357" s="24">
        <f t="shared" si="220"/>
        <v>0</v>
      </c>
      <c r="AA357" s="24">
        <f t="shared" si="220"/>
        <v>0</v>
      </c>
      <c r="AB357" s="24">
        <f t="shared" si="220"/>
        <v>0</v>
      </c>
    </row>
    <row r="358" spans="1:28" s="17" customFormat="1" ht="47.25" outlineLevel="1">
      <c r="A358" s="12" t="s">
        <v>469</v>
      </c>
      <c r="B358" s="22" t="s">
        <v>158</v>
      </c>
      <c r="C358" s="22" t="s">
        <v>478</v>
      </c>
      <c r="D358" s="22" t="s">
        <v>152</v>
      </c>
      <c r="E358" s="22" t="s">
        <v>154</v>
      </c>
      <c r="F358" s="23"/>
      <c r="G358" s="24">
        <f>SUM(I358:K358)-H358</f>
        <v>0</v>
      </c>
      <c r="H358" s="24">
        <v>75000</v>
      </c>
      <c r="I358" s="36"/>
      <c r="J358" s="8">
        <f>SUM(Q358)</f>
        <v>75000</v>
      </c>
      <c r="K358" s="9">
        <f>SUM(S358+U358+W358+Y358+AA358)</f>
        <v>0</v>
      </c>
      <c r="L358" s="28">
        <f>SUM(N358:P358)-M358</f>
        <v>0</v>
      </c>
      <c r="M358" s="28">
        <v>75000</v>
      </c>
      <c r="N358" s="37"/>
      <c r="O358" s="8">
        <f>SUM(R358)</f>
        <v>75000</v>
      </c>
      <c r="P358" s="9">
        <f>SUM(T358+V358+X358+Z358+AB358)</f>
        <v>0</v>
      </c>
      <c r="Q358" s="28">
        <v>75000</v>
      </c>
      <c r="R358" s="28">
        <v>75000</v>
      </c>
      <c r="S358" s="28"/>
      <c r="T358" s="28"/>
      <c r="U358" s="28"/>
      <c r="V358" s="28"/>
      <c r="W358" s="28"/>
      <c r="X358" s="28"/>
      <c r="Y358" s="28"/>
      <c r="Z358" s="28"/>
      <c r="AA358" s="28"/>
      <c r="AB358" s="28"/>
    </row>
    <row r="359" spans="1:28" s="7" customFormat="1" ht="63" outlineLevel="1">
      <c r="A359" s="14" t="s">
        <v>479</v>
      </c>
      <c r="B359" s="80" t="s">
        <v>158</v>
      </c>
      <c r="C359" s="80" t="s">
        <v>480</v>
      </c>
      <c r="D359" s="80" t="s">
        <v>2</v>
      </c>
      <c r="E359" s="80" t="s">
        <v>2</v>
      </c>
      <c r="F359" s="49"/>
      <c r="G359" s="50">
        <f>SUM(G360)</f>
        <v>60000</v>
      </c>
      <c r="H359" s="50">
        <f t="shared" ref="H359:AB361" si="221">SUM(H360)</f>
        <v>0</v>
      </c>
      <c r="I359" s="50">
        <f t="shared" si="221"/>
        <v>0</v>
      </c>
      <c r="J359" s="50">
        <f t="shared" si="221"/>
        <v>60000</v>
      </c>
      <c r="K359" s="50">
        <f t="shared" si="221"/>
        <v>0</v>
      </c>
      <c r="L359" s="50">
        <f t="shared" si="221"/>
        <v>60000</v>
      </c>
      <c r="M359" s="50">
        <f t="shared" si="221"/>
        <v>0</v>
      </c>
      <c r="N359" s="50">
        <f t="shared" si="221"/>
        <v>0</v>
      </c>
      <c r="O359" s="50">
        <f t="shared" si="221"/>
        <v>60000</v>
      </c>
      <c r="P359" s="50">
        <f t="shared" si="221"/>
        <v>0</v>
      </c>
      <c r="Q359" s="50">
        <f t="shared" si="221"/>
        <v>60000</v>
      </c>
      <c r="R359" s="50">
        <f t="shared" si="221"/>
        <v>60000</v>
      </c>
      <c r="S359" s="50">
        <f t="shared" si="221"/>
        <v>0</v>
      </c>
      <c r="T359" s="50">
        <f t="shared" si="221"/>
        <v>0</v>
      </c>
      <c r="U359" s="50">
        <f t="shared" si="221"/>
        <v>0</v>
      </c>
      <c r="V359" s="50">
        <f t="shared" si="221"/>
        <v>0</v>
      </c>
      <c r="W359" s="50">
        <f t="shared" si="221"/>
        <v>0</v>
      </c>
      <c r="X359" s="50">
        <f t="shared" si="221"/>
        <v>0</v>
      </c>
      <c r="Y359" s="50">
        <f t="shared" si="221"/>
        <v>0</v>
      </c>
      <c r="Z359" s="50">
        <f t="shared" si="221"/>
        <v>0</v>
      </c>
      <c r="AA359" s="50">
        <f t="shared" si="221"/>
        <v>0</v>
      </c>
      <c r="AB359" s="50">
        <f t="shared" si="221"/>
        <v>0</v>
      </c>
    </row>
    <row r="360" spans="1:28" s="17" customFormat="1" ht="47.25" outlineLevel="1">
      <c r="A360" s="12" t="s">
        <v>459</v>
      </c>
      <c r="B360" s="22" t="s">
        <v>158</v>
      </c>
      <c r="C360" s="22" t="s">
        <v>480</v>
      </c>
      <c r="D360" s="22" t="s">
        <v>26</v>
      </c>
      <c r="E360" s="22" t="s">
        <v>2</v>
      </c>
      <c r="F360" s="23"/>
      <c r="G360" s="24">
        <f>SUM(G361)</f>
        <v>60000</v>
      </c>
      <c r="H360" s="24">
        <f t="shared" si="221"/>
        <v>0</v>
      </c>
      <c r="I360" s="24">
        <f t="shared" si="221"/>
        <v>0</v>
      </c>
      <c r="J360" s="24">
        <f t="shared" si="221"/>
        <v>60000</v>
      </c>
      <c r="K360" s="24">
        <f t="shared" si="221"/>
        <v>0</v>
      </c>
      <c r="L360" s="24">
        <f t="shared" si="221"/>
        <v>60000</v>
      </c>
      <c r="M360" s="24">
        <f t="shared" si="221"/>
        <v>0</v>
      </c>
      <c r="N360" s="24">
        <f t="shared" si="221"/>
        <v>0</v>
      </c>
      <c r="O360" s="24">
        <f t="shared" si="221"/>
        <v>60000</v>
      </c>
      <c r="P360" s="24">
        <f t="shared" si="221"/>
        <v>0</v>
      </c>
      <c r="Q360" s="24">
        <f t="shared" si="221"/>
        <v>60000</v>
      </c>
      <c r="R360" s="24">
        <f t="shared" si="221"/>
        <v>60000</v>
      </c>
      <c r="S360" s="24">
        <f t="shared" si="221"/>
        <v>0</v>
      </c>
      <c r="T360" s="24">
        <f t="shared" si="221"/>
        <v>0</v>
      </c>
      <c r="U360" s="24">
        <f t="shared" si="221"/>
        <v>0</v>
      </c>
      <c r="V360" s="24">
        <f t="shared" si="221"/>
        <v>0</v>
      </c>
      <c r="W360" s="24">
        <f t="shared" si="221"/>
        <v>0</v>
      </c>
      <c r="X360" s="24">
        <f t="shared" si="221"/>
        <v>0</v>
      </c>
      <c r="Y360" s="24">
        <f t="shared" si="221"/>
        <v>0</v>
      </c>
      <c r="Z360" s="24">
        <f t="shared" si="221"/>
        <v>0</v>
      </c>
      <c r="AA360" s="24">
        <f t="shared" si="221"/>
        <v>0</v>
      </c>
      <c r="AB360" s="24">
        <f t="shared" si="221"/>
        <v>0</v>
      </c>
    </row>
    <row r="361" spans="1:28" s="17" customFormat="1" ht="31.5" outlineLevel="1">
      <c r="A361" s="12" t="s">
        <v>460</v>
      </c>
      <c r="B361" s="22" t="s">
        <v>158</v>
      </c>
      <c r="C361" s="22" t="s">
        <v>480</v>
      </c>
      <c r="D361" s="22" t="s">
        <v>28</v>
      </c>
      <c r="E361" s="22" t="s">
        <v>2</v>
      </c>
      <c r="F361" s="23"/>
      <c r="G361" s="24">
        <f>SUM(G362)</f>
        <v>60000</v>
      </c>
      <c r="H361" s="24">
        <f t="shared" si="221"/>
        <v>0</v>
      </c>
      <c r="I361" s="24">
        <f t="shared" si="221"/>
        <v>0</v>
      </c>
      <c r="J361" s="24">
        <f t="shared" si="221"/>
        <v>60000</v>
      </c>
      <c r="K361" s="24">
        <f t="shared" si="221"/>
        <v>0</v>
      </c>
      <c r="L361" s="24">
        <f t="shared" si="221"/>
        <v>60000</v>
      </c>
      <c r="M361" s="24">
        <f t="shared" si="221"/>
        <v>0</v>
      </c>
      <c r="N361" s="24">
        <f t="shared" si="221"/>
        <v>0</v>
      </c>
      <c r="O361" s="24">
        <f t="shared" si="221"/>
        <v>60000</v>
      </c>
      <c r="P361" s="24">
        <f t="shared" si="221"/>
        <v>0</v>
      </c>
      <c r="Q361" s="24">
        <f t="shared" si="221"/>
        <v>60000</v>
      </c>
      <c r="R361" s="24">
        <f t="shared" si="221"/>
        <v>60000</v>
      </c>
      <c r="S361" s="24">
        <f t="shared" si="221"/>
        <v>0</v>
      </c>
      <c r="T361" s="24">
        <f t="shared" si="221"/>
        <v>0</v>
      </c>
      <c r="U361" s="24">
        <f t="shared" si="221"/>
        <v>0</v>
      </c>
      <c r="V361" s="24">
        <f t="shared" si="221"/>
        <v>0</v>
      </c>
      <c r="W361" s="24">
        <f t="shared" si="221"/>
        <v>0</v>
      </c>
      <c r="X361" s="24">
        <f t="shared" si="221"/>
        <v>0</v>
      </c>
      <c r="Y361" s="24">
        <f t="shared" si="221"/>
        <v>0</v>
      </c>
      <c r="Z361" s="24">
        <f t="shared" si="221"/>
        <v>0</v>
      </c>
      <c r="AA361" s="24">
        <f t="shared" si="221"/>
        <v>0</v>
      </c>
      <c r="AB361" s="24">
        <f t="shared" si="221"/>
        <v>0</v>
      </c>
    </row>
    <row r="362" spans="1:28" s="17" customFormat="1" outlineLevel="1">
      <c r="A362" s="12" t="s">
        <v>476</v>
      </c>
      <c r="B362" s="22" t="s">
        <v>158</v>
      </c>
      <c r="C362" s="22" t="s">
        <v>480</v>
      </c>
      <c r="D362" s="22" t="s">
        <v>28</v>
      </c>
      <c r="E362" s="22" t="s">
        <v>38</v>
      </c>
      <c r="F362" s="23"/>
      <c r="G362" s="24">
        <f>SUM(I362:K362)-H362</f>
        <v>60000</v>
      </c>
      <c r="H362" s="24"/>
      <c r="I362" s="25"/>
      <c r="J362" s="10">
        <f>SUM(Q362)</f>
        <v>60000</v>
      </c>
      <c r="K362" s="11">
        <f>SUM(S362+U362+W362+Y362+AA362)</f>
        <v>0</v>
      </c>
      <c r="L362" s="26">
        <f>SUM(N362:P362)-M362</f>
        <v>60000</v>
      </c>
      <c r="M362" s="26"/>
      <c r="N362" s="55"/>
      <c r="O362" s="8">
        <f>SUM(R362)</f>
        <v>60000</v>
      </c>
      <c r="P362" s="9">
        <f>SUM(T362+V362+X362+Z362+AB362)</f>
        <v>0</v>
      </c>
      <c r="Q362" s="28">
        <v>60000</v>
      </c>
      <c r="R362" s="28">
        <v>60000</v>
      </c>
      <c r="S362" s="28"/>
      <c r="T362" s="28"/>
      <c r="U362" s="28"/>
      <c r="V362" s="28"/>
      <c r="W362" s="28"/>
      <c r="X362" s="28"/>
      <c r="Y362" s="28"/>
      <c r="Z362" s="28"/>
      <c r="AA362" s="28"/>
      <c r="AB362" s="28"/>
    </row>
    <row r="363" spans="1:28" s="7" customFormat="1" ht="63" outlineLevel="1">
      <c r="A363" s="14" t="s">
        <v>481</v>
      </c>
      <c r="B363" s="80" t="s">
        <v>158</v>
      </c>
      <c r="C363" s="80" t="s">
        <v>482</v>
      </c>
      <c r="D363" s="80" t="s">
        <v>2</v>
      </c>
      <c r="E363" s="80" t="s">
        <v>2</v>
      </c>
      <c r="F363" s="49"/>
      <c r="G363" s="50">
        <f>SUM(G364)</f>
        <v>10000</v>
      </c>
      <c r="H363" s="50">
        <f t="shared" ref="H363:AB365" si="222">SUM(H364)</f>
        <v>0</v>
      </c>
      <c r="I363" s="50">
        <f t="shared" si="222"/>
        <v>0</v>
      </c>
      <c r="J363" s="50">
        <f t="shared" si="222"/>
        <v>10000</v>
      </c>
      <c r="K363" s="50">
        <f t="shared" si="222"/>
        <v>0</v>
      </c>
      <c r="L363" s="50">
        <f t="shared" si="222"/>
        <v>10000</v>
      </c>
      <c r="M363" s="50">
        <f t="shared" si="222"/>
        <v>0</v>
      </c>
      <c r="N363" s="50">
        <f t="shared" si="222"/>
        <v>0</v>
      </c>
      <c r="O363" s="50">
        <f t="shared" si="222"/>
        <v>10000</v>
      </c>
      <c r="P363" s="50">
        <f t="shared" si="222"/>
        <v>0</v>
      </c>
      <c r="Q363" s="50">
        <f t="shared" si="222"/>
        <v>10000</v>
      </c>
      <c r="R363" s="50">
        <f t="shared" si="222"/>
        <v>10000</v>
      </c>
      <c r="S363" s="50">
        <f t="shared" si="222"/>
        <v>0</v>
      </c>
      <c r="T363" s="50">
        <f t="shared" si="222"/>
        <v>0</v>
      </c>
      <c r="U363" s="50">
        <f t="shared" si="222"/>
        <v>0</v>
      </c>
      <c r="V363" s="50">
        <f t="shared" si="222"/>
        <v>0</v>
      </c>
      <c r="W363" s="50">
        <f t="shared" si="222"/>
        <v>0</v>
      </c>
      <c r="X363" s="50">
        <f t="shared" si="222"/>
        <v>0</v>
      </c>
      <c r="Y363" s="50">
        <f t="shared" si="222"/>
        <v>0</v>
      </c>
      <c r="Z363" s="50">
        <f t="shared" si="222"/>
        <v>0</v>
      </c>
      <c r="AA363" s="50">
        <f t="shared" si="222"/>
        <v>0</v>
      </c>
      <c r="AB363" s="50">
        <f t="shared" si="222"/>
        <v>0</v>
      </c>
    </row>
    <row r="364" spans="1:28" s="17" customFormat="1" ht="47.25" outlineLevel="1">
      <c r="A364" s="12" t="s">
        <v>459</v>
      </c>
      <c r="B364" s="22" t="s">
        <v>158</v>
      </c>
      <c r="C364" s="22" t="s">
        <v>482</v>
      </c>
      <c r="D364" s="22" t="s">
        <v>26</v>
      </c>
      <c r="E364" s="22" t="s">
        <v>2</v>
      </c>
      <c r="F364" s="23"/>
      <c r="G364" s="24">
        <f>SUM(G365)</f>
        <v>10000</v>
      </c>
      <c r="H364" s="24">
        <f t="shared" si="222"/>
        <v>0</v>
      </c>
      <c r="I364" s="24">
        <f t="shared" si="222"/>
        <v>0</v>
      </c>
      <c r="J364" s="24">
        <f t="shared" si="222"/>
        <v>10000</v>
      </c>
      <c r="K364" s="24">
        <f t="shared" si="222"/>
        <v>0</v>
      </c>
      <c r="L364" s="24">
        <f t="shared" si="222"/>
        <v>10000</v>
      </c>
      <c r="M364" s="24">
        <f t="shared" si="222"/>
        <v>0</v>
      </c>
      <c r="N364" s="24">
        <f t="shared" si="222"/>
        <v>0</v>
      </c>
      <c r="O364" s="24">
        <f t="shared" si="222"/>
        <v>10000</v>
      </c>
      <c r="P364" s="24">
        <f t="shared" si="222"/>
        <v>0</v>
      </c>
      <c r="Q364" s="24">
        <f t="shared" si="222"/>
        <v>10000</v>
      </c>
      <c r="R364" s="24">
        <f t="shared" si="222"/>
        <v>10000</v>
      </c>
      <c r="S364" s="24">
        <f t="shared" si="222"/>
        <v>0</v>
      </c>
      <c r="T364" s="24">
        <f t="shared" si="222"/>
        <v>0</v>
      </c>
      <c r="U364" s="24">
        <f t="shared" si="222"/>
        <v>0</v>
      </c>
      <c r="V364" s="24">
        <f t="shared" si="222"/>
        <v>0</v>
      </c>
      <c r="W364" s="24">
        <f t="shared" si="222"/>
        <v>0</v>
      </c>
      <c r="X364" s="24">
        <f t="shared" si="222"/>
        <v>0</v>
      </c>
      <c r="Y364" s="24">
        <f t="shared" si="222"/>
        <v>0</v>
      </c>
      <c r="Z364" s="24">
        <f t="shared" si="222"/>
        <v>0</v>
      </c>
      <c r="AA364" s="24">
        <f t="shared" si="222"/>
        <v>0</v>
      </c>
      <c r="AB364" s="24">
        <f t="shared" si="222"/>
        <v>0</v>
      </c>
    </row>
    <row r="365" spans="1:28" s="17" customFormat="1" ht="31.5" outlineLevel="1">
      <c r="A365" s="12" t="s">
        <v>460</v>
      </c>
      <c r="B365" s="22" t="s">
        <v>158</v>
      </c>
      <c r="C365" s="22" t="s">
        <v>482</v>
      </c>
      <c r="D365" s="22" t="s">
        <v>28</v>
      </c>
      <c r="E365" s="22" t="s">
        <v>2</v>
      </c>
      <c r="F365" s="23"/>
      <c r="G365" s="24">
        <f>SUM(G366)</f>
        <v>10000</v>
      </c>
      <c r="H365" s="24">
        <f t="shared" si="222"/>
        <v>0</v>
      </c>
      <c r="I365" s="24">
        <f t="shared" si="222"/>
        <v>0</v>
      </c>
      <c r="J365" s="24">
        <f t="shared" si="222"/>
        <v>10000</v>
      </c>
      <c r="K365" s="24">
        <f t="shared" si="222"/>
        <v>0</v>
      </c>
      <c r="L365" s="24">
        <f t="shared" si="222"/>
        <v>10000</v>
      </c>
      <c r="M365" s="24">
        <f t="shared" si="222"/>
        <v>0</v>
      </c>
      <c r="N365" s="24">
        <f t="shared" si="222"/>
        <v>0</v>
      </c>
      <c r="O365" s="24">
        <f t="shared" si="222"/>
        <v>10000</v>
      </c>
      <c r="P365" s="24">
        <f t="shared" si="222"/>
        <v>0</v>
      </c>
      <c r="Q365" s="24">
        <f t="shared" si="222"/>
        <v>10000</v>
      </c>
      <c r="R365" s="24">
        <f t="shared" si="222"/>
        <v>10000</v>
      </c>
      <c r="S365" s="24">
        <f t="shared" si="222"/>
        <v>0</v>
      </c>
      <c r="T365" s="24">
        <f t="shared" si="222"/>
        <v>0</v>
      </c>
      <c r="U365" s="24">
        <f t="shared" si="222"/>
        <v>0</v>
      </c>
      <c r="V365" s="24">
        <f t="shared" si="222"/>
        <v>0</v>
      </c>
      <c r="W365" s="24">
        <f t="shared" si="222"/>
        <v>0</v>
      </c>
      <c r="X365" s="24">
        <f t="shared" si="222"/>
        <v>0</v>
      </c>
      <c r="Y365" s="24">
        <f t="shared" si="222"/>
        <v>0</v>
      </c>
      <c r="Z365" s="24">
        <f t="shared" si="222"/>
        <v>0</v>
      </c>
      <c r="AA365" s="24">
        <f t="shared" si="222"/>
        <v>0</v>
      </c>
      <c r="AB365" s="24">
        <f t="shared" si="222"/>
        <v>0</v>
      </c>
    </row>
    <row r="366" spans="1:28" s="17" customFormat="1" outlineLevel="1">
      <c r="A366" s="12" t="s">
        <v>476</v>
      </c>
      <c r="B366" s="22" t="s">
        <v>158</v>
      </c>
      <c r="C366" s="22" t="s">
        <v>482</v>
      </c>
      <c r="D366" s="22" t="s">
        <v>28</v>
      </c>
      <c r="E366" s="22" t="s">
        <v>38</v>
      </c>
      <c r="F366" s="23"/>
      <c r="G366" s="24">
        <f>SUM(I366:K366)-H366</f>
        <v>10000</v>
      </c>
      <c r="H366" s="36"/>
      <c r="I366" s="28"/>
      <c r="J366" s="8">
        <f>SUM(Q366)</f>
        <v>10000</v>
      </c>
      <c r="K366" s="9">
        <f>SUM(S366+U366+W366+Y366+AA366)</f>
        <v>0</v>
      </c>
      <c r="L366" s="28">
        <f>SUM(N366:P366)-M366</f>
        <v>10000</v>
      </c>
      <c r="M366" s="28"/>
      <c r="N366" s="28"/>
      <c r="O366" s="8">
        <f>SUM(R366)</f>
        <v>10000</v>
      </c>
      <c r="P366" s="9">
        <f>SUM(T366+V366+X366+Z366+AB366)</f>
        <v>0</v>
      </c>
      <c r="Q366" s="28">
        <v>10000</v>
      </c>
      <c r="R366" s="28">
        <v>10000</v>
      </c>
      <c r="S366" s="28"/>
      <c r="T366" s="28"/>
      <c r="U366" s="28"/>
      <c r="V366" s="28"/>
      <c r="W366" s="28"/>
      <c r="X366" s="28"/>
      <c r="Y366" s="28"/>
      <c r="Z366" s="28"/>
      <c r="AA366" s="28"/>
      <c r="AB366" s="28"/>
    </row>
    <row r="367" spans="1:28" s="7" customFormat="1" ht="47.25" outlineLevel="2">
      <c r="A367" s="6" t="s">
        <v>159</v>
      </c>
      <c r="B367" s="49" t="s">
        <v>158</v>
      </c>
      <c r="C367" s="49" t="s">
        <v>160</v>
      </c>
      <c r="D367" s="49" t="s">
        <v>2</v>
      </c>
      <c r="E367" s="49" t="s">
        <v>2</v>
      </c>
      <c r="F367" s="49"/>
      <c r="G367" s="50">
        <f t="shared" ref="G367:I369" si="223">SUM(G368)</f>
        <v>10001.5</v>
      </c>
      <c r="H367" s="51">
        <f t="shared" si="223"/>
        <v>0</v>
      </c>
      <c r="I367" s="52">
        <f t="shared" si="223"/>
        <v>10001.5</v>
      </c>
      <c r="J367" s="52">
        <f t="shared" ref="J367:AB369" si="224">SUM(J368)</f>
        <v>0</v>
      </c>
      <c r="K367" s="52">
        <f t="shared" si="224"/>
        <v>0</v>
      </c>
      <c r="L367" s="52">
        <f t="shared" si="224"/>
        <v>10001.450000000001</v>
      </c>
      <c r="M367" s="52">
        <f t="shared" si="224"/>
        <v>0</v>
      </c>
      <c r="N367" s="52">
        <f t="shared" si="224"/>
        <v>10001.450000000001</v>
      </c>
      <c r="O367" s="52">
        <f t="shared" si="224"/>
        <v>0</v>
      </c>
      <c r="P367" s="52">
        <f t="shared" si="224"/>
        <v>0</v>
      </c>
      <c r="Q367" s="52">
        <f t="shared" si="224"/>
        <v>0</v>
      </c>
      <c r="R367" s="52">
        <f t="shared" si="224"/>
        <v>0</v>
      </c>
      <c r="S367" s="52">
        <f t="shared" si="224"/>
        <v>0</v>
      </c>
      <c r="T367" s="52">
        <f t="shared" si="224"/>
        <v>0</v>
      </c>
      <c r="U367" s="52">
        <f t="shared" si="224"/>
        <v>0</v>
      </c>
      <c r="V367" s="52">
        <f t="shared" si="224"/>
        <v>0</v>
      </c>
      <c r="W367" s="52">
        <f t="shared" si="224"/>
        <v>0</v>
      </c>
      <c r="X367" s="52">
        <f t="shared" si="224"/>
        <v>0</v>
      </c>
      <c r="Y367" s="52">
        <f t="shared" si="224"/>
        <v>0</v>
      </c>
      <c r="Z367" s="52">
        <f t="shared" si="224"/>
        <v>0</v>
      </c>
      <c r="AA367" s="52">
        <f t="shared" si="224"/>
        <v>0</v>
      </c>
      <c r="AB367" s="52">
        <f t="shared" si="224"/>
        <v>0</v>
      </c>
    </row>
    <row r="368" spans="1:28" ht="47.25" outlineLevel="3">
      <c r="A368" s="2" t="s">
        <v>25</v>
      </c>
      <c r="B368" s="23" t="s">
        <v>158</v>
      </c>
      <c r="C368" s="23" t="s">
        <v>160</v>
      </c>
      <c r="D368" s="23" t="s">
        <v>26</v>
      </c>
      <c r="E368" s="23" t="s">
        <v>2</v>
      </c>
      <c r="F368" s="23"/>
      <c r="G368" s="24">
        <f t="shared" si="223"/>
        <v>10001.5</v>
      </c>
      <c r="H368" s="24">
        <f t="shared" si="223"/>
        <v>0</v>
      </c>
      <c r="I368" s="69">
        <f t="shared" si="223"/>
        <v>10001.5</v>
      </c>
      <c r="J368" s="69">
        <f t="shared" si="224"/>
        <v>0</v>
      </c>
      <c r="K368" s="69">
        <f t="shared" si="224"/>
        <v>0</v>
      </c>
      <c r="L368" s="69">
        <f t="shared" si="224"/>
        <v>10001.450000000001</v>
      </c>
      <c r="M368" s="69">
        <f t="shared" si="224"/>
        <v>0</v>
      </c>
      <c r="N368" s="69">
        <f t="shared" si="224"/>
        <v>10001.450000000001</v>
      </c>
      <c r="O368" s="28">
        <f t="shared" si="224"/>
        <v>0</v>
      </c>
      <c r="P368" s="28">
        <f t="shared" si="224"/>
        <v>0</v>
      </c>
      <c r="Q368" s="28">
        <f t="shared" si="224"/>
        <v>0</v>
      </c>
      <c r="R368" s="28">
        <f t="shared" si="224"/>
        <v>0</v>
      </c>
      <c r="S368" s="28">
        <f t="shared" si="224"/>
        <v>0</v>
      </c>
      <c r="T368" s="28">
        <f t="shared" si="224"/>
        <v>0</v>
      </c>
      <c r="U368" s="28">
        <f t="shared" si="224"/>
        <v>0</v>
      </c>
      <c r="V368" s="28">
        <f t="shared" si="224"/>
        <v>0</v>
      </c>
      <c r="W368" s="28">
        <f t="shared" si="224"/>
        <v>0</v>
      </c>
      <c r="X368" s="28">
        <f t="shared" si="224"/>
        <v>0</v>
      </c>
      <c r="Y368" s="28">
        <f t="shared" si="224"/>
        <v>0</v>
      </c>
      <c r="Z368" s="28">
        <f t="shared" si="224"/>
        <v>0</v>
      </c>
      <c r="AA368" s="28">
        <f t="shared" si="224"/>
        <v>0</v>
      </c>
      <c r="AB368" s="28">
        <f t="shared" si="224"/>
        <v>0</v>
      </c>
    </row>
    <row r="369" spans="1:28" ht="31.5" outlineLevel="4">
      <c r="A369" s="2" t="s">
        <v>27</v>
      </c>
      <c r="B369" s="23" t="s">
        <v>158</v>
      </c>
      <c r="C369" s="23" t="s">
        <v>160</v>
      </c>
      <c r="D369" s="23" t="s">
        <v>28</v>
      </c>
      <c r="E369" s="23" t="s">
        <v>2</v>
      </c>
      <c r="F369" s="23"/>
      <c r="G369" s="24">
        <f t="shared" si="223"/>
        <v>10001.5</v>
      </c>
      <c r="H369" s="24">
        <f t="shared" si="223"/>
        <v>0</v>
      </c>
      <c r="I369" s="36">
        <f t="shared" si="223"/>
        <v>10001.5</v>
      </c>
      <c r="J369" s="36">
        <f t="shared" si="224"/>
        <v>0</v>
      </c>
      <c r="K369" s="36">
        <f t="shared" si="224"/>
        <v>0</v>
      </c>
      <c r="L369" s="36">
        <f t="shared" si="224"/>
        <v>10001.450000000001</v>
      </c>
      <c r="M369" s="36">
        <f t="shared" si="224"/>
        <v>0</v>
      </c>
      <c r="N369" s="36">
        <f t="shared" si="224"/>
        <v>10001.450000000001</v>
      </c>
      <c r="O369" s="28">
        <f t="shared" si="224"/>
        <v>0</v>
      </c>
      <c r="P369" s="28">
        <f t="shared" si="224"/>
        <v>0</v>
      </c>
      <c r="Q369" s="28">
        <f t="shared" si="224"/>
        <v>0</v>
      </c>
      <c r="R369" s="28">
        <f t="shared" si="224"/>
        <v>0</v>
      </c>
      <c r="S369" s="28">
        <f t="shared" si="224"/>
        <v>0</v>
      </c>
      <c r="T369" s="28">
        <f t="shared" si="224"/>
        <v>0</v>
      </c>
      <c r="U369" s="28">
        <f t="shared" si="224"/>
        <v>0</v>
      </c>
      <c r="V369" s="28">
        <f t="shared" si="224"/>
        <v>0</v>
      </c>
      <c r="W369" s="28">
        <f t="shared" si="224"/>
        <v>0</v>
      </c>
      <c r="X369" s="28">
        <f t="shared" si="224"/>
        <v>0</v>
      </c>
      <c r="Y369" s="28">
        <f t="shared" si="224"/>
        <v>0</v>
      </c>
      <c r="Z369" s="28">
        <f t="shared" si="224"/>
        <v>0</v>
      </c>
      <c r="AA369" s="28">
        <f t="shared" si="224"/>
        <v>0</v>
      </c>
      <c r="AB369" s="28">
        <f t="shared" si="224"/>
        <v>0</v>
      </c>
    </row>
    <row r="370" spans="1:28" outlineLevel="5">
      <c r="A370" s="2" t="s">
        <v>37</v>
      </c>
      <c r="B370" s="23" t="s">
        <v>158</v>
      </c>
      <c r="C370" s="23" t="s">
        <v>160</v>
      </c>
      <c r="D370" s="23" t="s">
        <v>28</v>
      </c>
      <c r="E370" s="23" t="s">
        <v>38</v>
      </c>
      <c r="F370" s="23"/>
      <c r="G370" s="24">
        <f>SUM(I370:K370)-H370</f>
        <v>10001.5</v>
      </c>
      <c r="H370" s="24"/>
      <c r="I370" s="36">
        <v>10001.5</v>
      </c>
      <c r="J370" s="8">
        <f>SUM(Q370)</f>
        <v>0</v>
      </c>
      <c r="K370" s="9">
        <f>SUM(S370+U370+W370+Y370+AA370)</f>
        <v>0</v>
      </c>
      <c r="L370" s="37">
        <f>SUM(N370:P370)-M370</f>
        <v>10001.450000000001</v>
      </c>
      <c r="M370" s="38"/>
      <c r="N370" s="37">
        <v>10001.450000000001</v>
      </c>
      <c r="O370" s="8">
        <f>SUM(R370)</f>
        <v>0</v>
      </c>
      <c r="P370" s="9">
        <f>SUM(T370+V370+X370+Z370+AB370)</f>
        <v>0</v>
      </c>
      <c r="Q370" s="9"/>
      <c r="R370" s="9"/>
      <c r="S370" s="9"/>
      <c r="T370" s="9"/>
      <c r="U370" s="9"/>
      <c r="V370" s="9"/>
      <c r="W370" s="9"/>
      <c r="X370" s="9"/>
      <c r="Y370" s="9"/>
      <c r="Z370" s="9"/>
      <c r="AA370" s="9"/>
      <c r="AB370" s="9"/>
    </row>
    <row r="371" spans="1:28" s="7" customFormat="1" ht="63" outlineLevel="2">
      <c r="A371" s="6" t="s">
        <v>161</v>
      </c>
      <c r="B371" s="49" t="s">
        <v>158</v>
      </c>
      <c r="C371" s="49" t="s">
        <v>162</v>
      </c>
      <c r="D371" s="49" t="s">
        <v>2</v>
      </c>
      <c r="E371" s="49" t="s">
        <v>2</v>
      </c>
      <c r="F371" s="49"/>
      <c r="G371" s="50">
        <f t="shared" ref="G371:I373" si="225">SUM(G372)</f>
        <v>53000</v>
      </c>
      <c r="H371" s="50">
        <f t="shared" si="225"/>
        <v>0</v>
      </c>
      <c r="I371" s="51">
        <f t="shared" si="225"/>
        <v>53000</v>
      </c>
      <c r="J371" s="51">
        <f t="shared" ref="J371:AB373" si="226">SUM(J372)</f>
        <v>0</v>
      </c>
      <c r="K371" s="51">
        <f t="shared" si="226"/>
        <v>0</v>
      </c>
      <c r="L371" s="51">
        <f t="shared" si="226"/>
        <v>53000</v>
      </c>
      <c r="M371" s="51">
        <f t="shared" si="226"/>
        <v>0</v>
      </c>
      <c r="N371" s="51">
        <f t="shared" si="226"/>
        <v>53000</v>
      </c>
      <c r="O371" s="52">
        <f t="shared" si="226"/>
        <v>0</v>
      </c>
      <c r="P371" s="52">
        <f t="shared" si="226"/>
        <v>0</v>
      </c>
      <c r="Q371" s="52">
        <f t="shared" si="226"/>
        <v>0</v>
      </c>
      <c r="R371" s="52">
        <f t="shared" si="226"/>
        <v>0</v>
      </c>
      <c r="S371" s="52">
        <f t="shared" si="226"/>
        <v>0</v>
      </c>
      <c r="T371" s="52">
        <f t="shared" si="226"/>
        <v>0</v>
      </c>
      <c r="U371" s="52">
        <f t="shared" si="226"/>
        <v>0</v>
      </c>
      <c r="V371" s="52">
        <f t="shared" si="226"/>
        <v>0</v>
      </c>
      <c r="W371" s="52">
        <f t="shared" si="226"/>
        <v>0</v>
      </c>
      <c r="X371" s="52">
        <f t="shared" si="226"/>
        <v>0</v>
      </c>
      <c r="Y371" s="52">
        <f t="shared" si="226"/>
        <v>0</v>
      </c>
      <c r="Z371" s="52">
        <f t="shared" si="226"/>
        <v>0</v>
      </c>
      <c r="AA371" s="52">
        <f t="shared" si="226"/>
        <v>0</v>
      </c>
      <c r="AB371" s="52">
        <f t="shared" si="226"/>
        <v>0</v>
      </c>
    </row>
    <row r="372" spans="1:28" ht="47.25" outlineLevel="3">
      <c r="A372" s="2" t="s">
        <v>25</v>
      </c>
      <c r="B372" s="23" t="s">
        <v>158</v>
      </c>
      <c r="C372" s="23" t="s">
        <v>162</v>
      </c>
      <c r="D372" s="23" t="s">
        <v>26</v>
      </c>
      <c r="E372" s="23" t="s">
        <v>2</v>
      </c>
      <c r="F372" s="23"/>
      <c r="G372" s="24">
        <f t="shared" si="225"/>
        <v>53000</v>
      </c>
      <c r="H372" s="24">
        <f t="shared" si="225"/>
        <v>0</v>
      </c>
      <c r="I372" s="36">
        <f t="shared" si="225"/>
        <v>53000</v>
      </c>
      <c r="J372" s="36">
        <f t="shared" si="226"/>
        <v>0</v>
      </c>
      <c r="K372" s="36">
        <f t="shared" si="226"/>
        <v>0</v>
      </c>
      <c r="L372" s="36">
        <f t="shared" si="226"/>
        <v>53000</v>
      </c>
      <c r="M372" s="36">
        <f t="shared" si="226"/>
        <v>0</v>
      </c>
      <c r="N372" s="36">
        <f t="shared" si="226"/>
        <v>53000</v>
      </c>
      <c r="O372" s="28">
        <f t="shared" si="226"/>
        <v>0</v>
      </c>
      <c r="P372" s="28">
        <f t="shared" si="226"/>
        <v>0</v>
      </c>
      <c r="Q372" s="28">
        <f t="shared" si="226"/>
        <v>0</v>
      </c>
      <c r="R372" s="28">
        <f t="shared" si="226"/>
        <v>0</v>
      </c>
      <c r="S372" s="28">
        <f t="shared" si="226"/>
        <v>0</v>
      </c>
      <c r="T372" s="28">
        <f t="shared" si="226"/>
        <v>0</v>
      </c>
      <c r="U372" s="28">
        <f t="shared" si="226"/>
        <v>0</v>
      </c>
      <c r="V372" s="28">
        <f t="shared" si="226"/>
        <v>0</v>
      </c>
      <c r="W372" s="28">
        <f t="shared" si="226"/>
        <v>0</v>
      </c>
      <c r="X372" s="28">
        <f t="shared" si="226"/>
        <v>0</v>
      </c>
      <c r="Y372" s="28">
        <f t="shared" si="226"/>
        <v>0</v>
      </c>
      <c r="Z372" s="28">
        <f t="shared" si="226"/>
        <v>0</v>
      </c>
      <c r="AA372" s="28">
        <f t="shared" si="226"/>
        <v>0</v>
      </c>
      <c r="AB372" s="28">
        <f t="shared" si="226"/>
        <v>0</v>
      </c>
    </row>
    <row r="373" spans="1:28" ht="31.5" outlineLevel="4">
      <c r="A373" s="2" t="s">
        <v>27</v>
      </c>
      <c r="B373" s="23" t="s">
        <v>158</v>
      </c>
      <c r="C373" s="23" t="s">
        <v>162</v>
      </c>
      <c r="D373" s="23" t="s">
        <v>28</v>
      </c>
      <c r="E373" s="23" t="s">
        <v>2</v>
      </c>
      <c r="F373" s="23"/>
      <c r="G373" s="24">
        <f t="shared" si="225"/>
        <v>53000</v>
      </c>
      <c r="H373" s="24">
        <f t="shared" si="225"/>
        <v>0</v>
      </c>
      <c r="I373" s="36">
        <f t="shared" si="225"/>
        <v>53000</v>
      </c>
      <c r="J373" s="36">
        <f t="shared" si="226"/>
        <v>0</v>
      </c>
      <c r="K373" s="36">
        <f t="shared" si="226"/>
        <v>0</v>
      </c>
      <c r="L373" s="36">
        <f t="shared" si="226"/>
        <v>53000</v>
      </c>
      <c r="M373" s="36">
        <f t="shared" si="226"/>
        <v>0</v>
      </c>
      <c r="N373" s="36">
        <f t="shared" si="226"/>
        <v>53000</v>
      </c>
      <c r="O373" s="28">
        <f t="shared" si="226"/>
        <v>0</v>
      </c>
      <c r="P373" s="28">
        <f t="shared" si="226"/>
        <v>0</v>
      </c>
      <c r="Q373" s="28">
        <f t="shared" si="226"/>
        <v>0</v>
      </c>
      <c r="R373" s="28">
        <f t="shared" si="226"/>
        <v>0</v>
      </c>
      <c r="S373" s="28">
        <f t="shared" si="226"/>
        <v>0</v>
      </c>
      <c r="T373" s="28">
        <f t="shared" si="226"/>
        <v>0</v>
      </c>
      <c r="U373" s="28">
        <f t="shared" si="226"/>
        <v>0</v>
      </c>
      <c r="V373" s="28">
        <f t="shared" si="226"/>
        <v>0</v>
      </c>
      <c r="W373" s="28">
        <f t="shared" si="226"/>
        <v>0</v>
      </c>
      <c r="X373" s="28">
        <f t="shared" si="226"/>
        <v>0</v>
      </c>
      <c r="Y373" s="28">
        <f t="shared" si="226"/>
        <v>0</v>
      </c>
      <c r="Z373" s="28">
        <f t="shared" si="226"/>
        <v>0</v>
      </c>
      <c r="AA373" s="28">
        <f t="shared" si="226"/>
        <v>0</v>
      </c>
      <c r="AB373" s="28">
        <f t="shared" si="226"/>
        <v>0</v>
      </c>
    </row>
    <row r="374" spans="1:28" outlineLevel="5">
      <c r="A374" s="2" t="s">
        <v>37</v>
      </c>
      <c r="B374" s="23" t="s">
        <v>158</v>
      </c>
      <c r="C374" s="23" t="s">
        <v>162</v>
      </c>
      <c r="D374" s="23" t="s">
        <v>28</v>
      </c>
      <c r="E374" s="23" t="s">
        <v>38</v>
      </c>
      <c r="F374" s="23"/>
      <c r="G374" s="24">
        <f>SUM(I374:K374)-H374</f>
        <v>53000</v>
      </c>
      <c r="H374" s="24"/>
      <c r="I374" s="36">
        <v>53000</v>
      </c>
      <c r="J374" s="8">
        <f>SUM(Q374)</f>
        <v>0</v>
      </c>
      <c r="K374" s="9">
        <f>SUM(S374+U374+W374+Y374+AA374)</f>
        <v>0</v>
      </c>
      <c r="L374" s="37">
        <f>SUM(N374:P374)-M374</f>
        <v>53000</v>
      </c>
      <c r="M374" s="38"/>
      <c r="N374" s="37">
        <v>53000</v>
      </c>
      <c r="O374" s="8">
        <f>SUM(R374)</f>
        <v>0</v>
      </c>
      <c r="P374" s="9">
        <f>SUM(T374+V374+X374+Z374+AB374)</f>
        <v>0</v>
      </c>
      <c r="Q374" s="9"/>
      <c r="R374" s="9"/>
      <c r="S374" s="9"/>
      <c r="T374" s="9"/>
      <c r="U374" s="9"/>
      <c r="V374" s="9"/>
      <c r="W374" s="9"/>
      <c r="X374" s="9"/>
      <c r="Y374" s="9"/>
      <c r="Z374" s="9"/>
      <c r="AA374" s="9"/>
      <c r="AB374" s="9"/>
    </row>
    <row r="375" spans="1:28" s="7" customFormat="1" ht="47.25" outlineLevel="2">
      <c r="A375" s="6" t="s">
        <v>163</v>
      </c>
      <c r="B375" s="49" t="s">
        <v>158</v>
      </c>
      <c r="C375" s="49" t="s">
        <v>164</v>
      </c>
      <c r="D375" s="49" t="s">
        <v>2</v>
      </c>
      <c r="E375" s="49" t="s">
        <v>2</v>
      </c>
      <c r="F375" s="49"/>
      <c r="G375" s="50">
        <f t="shared" ref="G375:I376" si="227">SUM(G376)</f>
        <v>50000</v>
      </c>
      <c r="H375" s="50">
        <f t="shared" si="227"/>
        <v>0</v>
      </c>
      <c r="I375" s="51">
        <f t="shared" si="227"/>
        <v>50000</v>
      </c>
      <c r="J375" s="51">
        <f t="shared" ref="J375:S376" si="228">SUM(J376)</f>
        <v>0</v>
      </c>
      <c r="K375" s="51">
        <f t="shared" si="228"/>
        <v>0</v>
      </c>
      <c r="L375" s="51">
        <f t="shared" si="228"/>
        <v>50000</v>
      </c>
      <c r="M375" s="51">
        <f t="shared" si="228"/>
        <v>0</v>
      </c>
      <c r="N375" s="51">
        <f t="shared" si="228"/>
        <v>50000</v>
      </c>
      <c r="O375" s="52">
        <f t="shared" si="228"/>
        <v>0</v>
      </c>
      <c r="P375" s="52">
        <f t="shared" si="228"/>
        <v>0</v>
      </c>
      <c r="Q375" s="52">
        <f t="shared" si="228"/>
        <v>0</v>
      </c>
      <c r="R375" s="52">
        <f t="shared" si="228"/>
        <v>0</v>
      </c>
      <c r="S375" s="52">
        <f t="shared" si="228"/>
        <v>0</v>
      </c>
      <c r="T375" s="52">
        <f t="shared" ref="T375:AB376" si="229">SUM(T376)</f>
        <v>0</v>
      </c>
      <c r="U375" s="52">
        <f t="shared" si="229"/>
        <v>0</v>
      </c>
      <c r="V375" s="52">
        <f t="shared" si="229"/>
        <v>0</v>
      </c>
      <c r="W375" s="52">
        <f t="shared" si="229"/>
        <v>0</v>
      </c>
      <c r="X375" s="52">
        <f t="shared" si="229"/>
        <v>0</v>
      </c>
      <c r="Y375" s="52">
        <f t="shared" si="229"/>
        <v>0</v>
      </c>
      <c r="Z375" s="52">
        <f t="shared" si="229"/>
        <v>0</v>
      </c>
      <c r="AA375" s="52">
        <f t="shared" si="229"/>
        <v>0</v>
      </c>
      <c r="AB375" s="52">
        <f t="shared" si="229"/>
        <v>0</v>
      </c>
    </row>
    <row r="376" spans="1:28" ht="47.25" outlineLevel="3">
      <c r="A376" s="2" t="s">
        <v>25</v>
      </c>
      <c r="B376" s="23" t="s">
        <v>158</v>
      </c>
      <c r="C376" s="23" t="s">
        <v>164</v>
      </c>
      <c r="D376" s="23" t="s">
        <v>26</v>
      </c>
      <c r="E376" s="23" t="s">
        <v>2</v>
      </c>
      <c r="F376" s="23"/>
      <c r="G376" s="24">
        <f t="shared" si="227"/>
        <v>50000</v>
      </c>
      <c r="H376" s="24">
        <f t="shared" si="227"/>
        <v>0</v>
      </c>
      <c r="I376" s="36">
        <f t="shared" si="227"/>
        <v>50000</v>
      </c>
      <c r="J376" s="36">
        <f t="shared" si="228"/>
        <v>0</v>
      </c>
      <c r="K376" s="36">
        <f t="shared" si="228"/>
        <v>0</v>
      </c>
      <c r="L376" s="36">
        <f t="shared" si="228"/>
        <v>50000</v>
      </c>
      <c r="M376" s="36">
        <f t="shared" si="228"/>
        <v>0</v>
      </c>
      <c r="N376" s="36">
        <f t="shared" si="228"/>
        <v>50000</v>
      </c>
      <c r="O376" s="28">
        <f t="shared" si="228"/>
        <v>0</v>
      </c>
      <c r="P376" s="28">
        <f t="shared" si="228"/>
        <v>0</v>
      </c>
      <c r="Q376" s="28">
        <f t="shared" si="228"/>
        <v>0</v>
      </c>
      <c r="R376" s="28">
        <f t="shared" si="228"/>
        <v>0</v>
      </c>
      <c r="S376" s="28">
        <f t="shared" si="228"/>
        <v>0</v>
      </c>
      <c r="T376" s="28">
        <f t="shared" si="229"/>
        <v>0</v>
      </c>
      <c r="U376" s="28">
        <f t="shared" si="229"/>
        <v>0</v>
      </c>
      <c r="V376" s="28">
        <f t="shared" si="229"/>
        <v>0</v>
      </c>
      <c r="W376" s="28">
        <f t="shared" si="229"/>
        <v>0</v>
      </c>
      <c r="X376" s="28">
        <f t="shared" si="229"/>
        <v>0</v>
      </c>
      <c r="Y376" s="28">
        <f t="shared" si="229"/>
        <v>0</v>
      </c>
      <c r="Z376" s="28">
        <f t="shared" si="229"/>
        <v>0</v>
      </c>
      <c r="AA376" s="28">
        <f t="shared" si="229"/>
        <v>0</v>
      </c>
      <c r="AB376" s="28">
        <f t="shared" si="229"/>
        <v>0</v>
      </c>
    </row>
    <row r="377" spans="1:28" ht="31.5" outlineLevel="4">
      <c r="A377" s="2" t="s">
        <v>27</v>
      </c>
      <c r="B377" s="23" t="s">
        <v>158</v>
      </c>
      <c r="C377" s="23" t="s">
        <v>164</v>
      </c>
      <c r="D377" s="23" t="s">
        <v>28</v>
      </c>
      <c r="E377" s="23" t="s">
        <v>2</v>
      </c>
      <c r="F377" s="23"/>
      <c r="G377" s="24">
        <f>SUM(G378:G380)</f>
        <v>50000</v>
      </c>
      <c r="H377" s="24">
        <f>SUM(H378:H380)</f>
        <v>0</v>
      </c>
      <c r="I377" s="36">
        <f>SUM(I378:I380)</f>
        <v>50000</v>
      </c>
      <c r="J377" s="36">
        <f t="shared" ref="J377:AB377" si="230">SUM(J378:J380)</f>
        <v>0</v>
      </c>
      <c r="K377" s="36">
        <f t="shared" si="230"/>
        <v>0</v>
      </c>
      <c r="L377" s="36">
        <f t="shared" si="230"/>
        <v>50000</v>
      </c>
      <c r="M377" s="36">
        <f t="shared" si="230"/>
        <v>0</v>
      </c>
      <c r="N377" s="36">
        <f t="shared" si="230"/>
        <v>50000</v>
      </c>
      <c r="O377" s="28">
        <f t="shared" si="230"/>
        <v>0</v>
      </c>
      <c r="P377" s="28">
        <f t="shared" si="230"/>
        <v>0</v>
      </c>
      <c r="Q377" s="28">
        <f t="shared" si="230"/>
        <v>0</v>
      </c>
      <c r="R377" s="28">
        <f t="shared" si="230"/>
        <v>0</v>
      </c>
      <c r="S377" s="28">
        <f t="shared" si="230"/>
        <v>0</v>
      </c>
      <c r="T377" s="28">
        <f t="shared" si="230"/>
        <v>0</v>
      </c>
      <c r="U377" s="28">
        <f t="shared" si="230"/>
        <v>0</v>
      </c>
      <c r="V377" s="28">
        <f t="shared" si="230"/>
        <v>0</v>
      </c>
      <c r="W377" s="28">
        <f t="shared" si="230"/>
        <v>0</v>
      </c>
      <c r="X377" s="28">
        <f t="shared" si="230"/>
        <v>0</v>
      </c>
      <c r="Y377" s="28">
        <f t="shared" si="230"/>
        <v>0</v>
      </c>
      <c r="Z377" s="28">
        <f t="shared" si="230"/>
        <v>0</v>
      </c>
      <c r="AA377" s="28">
        <f t="shared" si="230"/>
        <v>0</v>
      </c>
      <c r="AB377" s="28">
        <f t="shared" si="230"/>
        <v>0</v>
      </c>
    </row>
    <row r="378" spans="1:28" outlineLevel="5">
      <c r="A378" s="2" t="s">
        <v>37</v>
      </c>
      <c r="B378" s="23" t="s">
        <v>158</v>
      </c>
      <c r="C378" s="23" t="s">
        <v>164</v>
      </c>
      <c r="D378" s="23" t="s">
        <v>28</v>
      </c>
      <c r="E378" s="23" t="s">
        <v>38</v>
      </c>
      <c r="F378" s="23"/>
      <c r="G378" s="24">
        <f>SUM(I378:K378)-H378</f>
        <v>10300</v>
      </c>
      <c r="H378" s="24"/>
      <c r="I378" s="36">
        <v>10300</v>
      </c>
      <c r="J378" s="8">
        <f>SUM(Q378)</f>
        <v>0</v>
      </c>
      <c r="K378" s="9">
        <f>SUM(S378+U378+W378+Y378+AA378)</f>
        <v>0</v>
      </c>
      <c r="L378" s="37">
        <f>SUM(N378:P378)-M378</f>
        <v>10300</v>
      </c>
      <c r="M378" s="38"/>
      <c r="N378" s="37">
        <v>10300</v>
      </c>
      <c r="O378" s="8">
        <f>SUM(R378)</f>
        <v>0</v>
      </c>
      <c r="P378" s="9">
        <f>SUM(T378+V378+X378+Z378+AB378)</f>
        <v>0</v>
      </c>
      <c r="Q378" s="9"/>
      <c r="R378" s="9"/>
      <c r="S378" s="9"/>
      <c r="T378" s="9"/>
      <c r="U378" s="9"/>
      <c r="V378" s="9"/>
      <c r="W378" s="9"/>
      <c r="X378" s="9"/>
      <c r="Y378" s="9"/>
      <c r="Z378" s="9"/>
      <c r="AA378" s="9"/>
      <c r="AB378" s="9"/>
    </row>
    <row r="379" spans="1:28" ht="47.25" outlineLevel="5">
      <c r="A379" s="2" t="s">
        <v>31</v>
      </c>
      <c r="B379" s="23" t="s">
        <v>158</v>
      </c>
      <c r="C379" s="23" t="s">
        <v>164</v>
      </c>
      <c r="D379" s="23" t="s">
        <v>28</v>
      </c>
      <c r="E379" s="23" t="s">
        <v>32</v>
      </c>
      <c r="F379" s="23"/>
      <c r="G379" s="24">
        <f>SUM(I379:K379)-H379</f>
        <v>3375</v>
      </c>
      <c r="H379" s="24"/>
      <c r="I379" s="36">
        <v>3375</v>
      </c>
      <c r="J379" s="8">
        <f>SUM(Q379)</f>
        <v>0</v>
      </c>
      <c r="K379" s="9">
        <f>SUM(S379+U379+W379+Y379+AA379)</f>
        <v>0</v>
      </c>
      <c r="L379" s="37">
        <f>SUM(N379:P379)-M379</f>
        <v>3375</v>
      </c>
      <c r="M379" s="38"/>
      <c r="N379" s="37">
        <v>3375</v>
      </c>
      <c r="O379" s="8">
        <f>SUM(R379)</f>
        <v>0</v>
      </c>
      <c r="P379" s="9">
        <f>SUM(T379+V379+X379+Z379+AB379)</f>
        <v>0</v>
      </c>
      <c r="Q379" s="9"/>
      <c r="R379" s="9"/>
      <c r="S379" s="9"/>
      <c r="T379" s="9"/>
      <c r="U379" s="9"/>
      <c r="V379" s="9"/>
      <c r="W379" s="9"/>
      <c r="X379" s="9"/>
      <c r="Y379" s="9"/>
      <c r="Z379" s="9"/>
      <c r="AA379" s="9"/>
      <c r="AB379" s="9"/>
    </row>
    <row r="380" spans="1:28" ht="47.25" outlineLevel="5">
      <c r="A380" s="2" t="s">
        <v>107</v>
      </c>
      <c r="B380" s="23" t="s">
        <v>158</v>
      </c>
      <c r="C380" s="23" t="s">
        <v>164</v>
      </c>
      <c r="D380" s="23" t="s">
        <v>28</v>
      </c>
      <c r="E380" s="23" t="s">
        <v>108</v>
      </c>
      <c r="F380" s="23"/>
      <c r="G380" s="24">
        <f>SUM(I380:K380)-H380</f>
        <v>36325</v>
      </c>
      <c r="H380" s="24"/>
      <c r="I380" s="36">
        <v>36325</v>
      </c>
      <c r="J380" s="8">
        <f>SUM(Q380)</f>
        <v>0</v>
      </c>
      <c r="K380" s="9">
        <f>SUM(S380+U380+W380+Y380+AA380)</f>
        <v>0</v>
      </c>
      <c r="L380" s="37">
        <f>SUM(N380:P380)-M380</f>
        <v>36325</v>
      </c>
      <c r="M380" s="38"/>
      <c r="N380" s="37">
        <v>36325</v>
      </c>
      <c r="O380" s="8">
        <f>SUM(R380)</f>
        <v>0</v>
      </c>
      <c r="P380" s="9">
        <f>SUM(T380+V380+X380+Z380+AB380)</f>
        <v>0</v>
      </c>
      <c r="Q380" s="9"/>
      <c r="R380" s="9"/>
      <c r="S380" s="9"/>
      <c r="T380" s="9"/>
      <c r="U380" s="9"/>
      <c r="V380" s="9"/>
      <c r="W380" s="9"/>
      <c r="X380" s="9"/>
      <c r="Y380" s="9"/>
      <c r="Z380" s="9"/>
      <c r="AA380" s="9"/>
      <c r="AB380" s="9"/>
    </row>
    <row r="381" spans="1:28" s="7" customFormat="1" ht="47.25" outlineLevel="2">
      <c r="A381" s="6" t="s">
        <v>165</v>
      </c>
      <c r="B381" s="49" t="s">
        <v>158</v>
      </c>
      <c r="C381" s="49" t="s">
        <v>166</v>
      </c>
      <c r="D381" s="49" t="s">
        <v>2</v>
      </c>
      <c r="E381" s="49" t="s">
        <v>2</v>
      </c>
      <c r="F381" s="49"/>
      <c r="G381" s="50">
        <f t="shared" ref="G381:I382" si="231">SUM(G382)</f>
        <v>75000</v>
      </c>
      <c r="H381" s="50">
        <f t="shared" si="231"/>
        <v>0</v>
      </c>
      <c r="I381" s="51">
        <f t="shared" si="231"/>
        <v>75000</v>
      </c>
      <c r="J381" s="51">
        <f t="shared" ref="J381:S382" si="232">SUM(J382)</f>
        <v>0</v>
      </c>
      <c r="K381" s="51">
        <f t="shared" si="232"/>
        <v>0</v>
      </c>
      <c r="L381" s="51">
        <f t="shared" si="232"/>
        <v>75000</v>
      </c>
      <c r="M381" s="51">
        <f t="shared" si="232"/>
        <v>0</v>
      </c>
      <c r="N381" s="51">
        <f t="shared" si="232"/>
        <v>75000</v>
      </c>
      <c r="O381" s="52">
        <f t="shared" si="232"/>
        <v>0</v>
      </c>
      <c r="P381" s="52">
        <f t="shared" si="232"/>
        <v>0</v>
      </c>
      <c r="Q381" s="52">
        <f t="shared" si="232"/>
        <v>0</v>
      </c>
      <c r="R381" s="52">
        <f t="shared" si="232"/>
        <v>0</v>
      </c>
      <c r="S381" s="52">
        <f t="shared" si="232"/>
        <v>0</v>
      </c>
      <c r="T381" s="52">
        <f t="shared" ref="T381:AB382" si="233">SUM(T382)</f>
        <v>0</v>
      </c>
      <c r="U381" s="52">
        <f t="shared" si="233"/>
        <v>0</v>
      </c>
      <c r="V381" s="52">
        <f t="shared" si="233"/>
        <v>0</v>
      </c>
      <c r="W381" s="52">
        <f t="shared" si="233"/>
        <v>0</v>
      </c>
      <c r="X381" s="52">
        <f t="shared" si="233"/>
        <v>0</v>
      </c>
      <c r="Y381" s="52">
        <f t="shared" si="233"/>
        <v>0</v>
      </c>
      <c r="Z381" s="52">
        <f t="shared" si="233"/>
        <v>0</v>
      </c>
      <c r="AA381" s="52">
        <f t="shared" si="233"/>
        <v>0</v>
      </c>
      <c r="AB381" s="52">
        <f t="shared" si="233"/>
        <v>0</v>
      </c>
    </row>
    <row r="382" spans="1:28" ht="47.25" outlineLevel="3">
      <c r="A382" s="2" t="s">
        <v>25</v>
      </c>
      <c r="B382" s="23" t="s">
        <v>158</v>
      </c>
      <c r="C382" s="23" t="s">
        <v>166</v>
      </c>
      <c r="D382" s="23" t="s">
        <v>26</v>
      </c>
      <c r="E382" s="23" t="s">
        <v>2</v>
      </c>
      <c r="F382" s="23"/>
      <c r="G382" s="24">
        <f t="shared" si="231"/>
        <v>75000</v>
      </c>
      <c r="H382" s="24">
        <f t="shared" si="231"/>
        <v>0</v>
      </c>
      <c r="I382" s="36">
        <f t="shared" si="231"/>
        <v>75000</v>
      </c>
      <c r="J382" s="36">
        <f t="shared" si="232"/>
        <v>0</v>
      </c>
      <c r="K382" s="36">
        <f t="shared" si="232"/>
        <v>0</v>
      </c>
      <c r="L382" s="36">
        <f t="shared" si="232"/>
        <v>75000</v>
      </c>
      <c r="M382" s="36">
        <f t="shared" si="232"/>
        <v>0</v>
      </c>
      <c r="N382" s="36">
        <f t="shared" si="232"/>
        <v>75000</v>
      </c>
      <c r="O382" s="28">
        <f t="shared" si="232"/>
        <v>0</v>
      </c>
      <c r="P382" s="28">
        <f t="shared" si="232"/>
        <v>0</v>
      </c>
      <c r="Q382" s="28">
        <f t="shared" si="232"/>
        <v>0</v>
      </c>
      <c r="R382" s="28">
        <f t="shared" si="232"/>
        <v>0</v>
      </c>
      <c r="S382" s="28">
        <f t="shared" si="232"/>
        <v>0</v>
      </c>
      <c r="T382" s="28">
        <f t="shared" si="233"/>
        <v>0</v>
      </c>
      <c r="U382" s="28">
        <f t="shared" si="233"/>
        <v>0</v>
      </c>
      <c r="V382" s="28">
        <f t="shared" si="233"/>
        <v>0</v>
      </c>
      <c r="W382" s="28">
        <f t="shared" si="233"/>
        <v>0</v>
      </c>
      <c r="X382" s="28">
        <f t="shared" si="233"/>
        <v>0</v>
      </c>
      <c r="Y382" s="28">
        <f t="shared" si="233"/>
        <v>0</v>
      </c>
      <c r="Z382" s="28">
        <f t="shared" si="233"/>
        <v>0</v>
      </c>
      <c r="AA382" s="28">
        <f t="shared" si="233"/>
        <v>0</v>
      </c>
      <c r="AB382" s="28">
        <f t="shared" si="233"/>
        <v>0</v>
      </c>
    </row>
    <row r="383" spans="1:28" ht="31.5" outlineLevel="4">
      <c r="A383" s="2" t="s">
        <v>27</v>
      </c>
      <c r="B383" s="23" t="s">
        <v>158</v>
      </c>
      <c r="C383" s="23" t="s">
        <v>166</v>
      </c>
      <c r="D383" s="23" t="s">
        <v>28</v>
      </c>
      <c r="E383" s="23" t="s">
        <v>2</v>
      </c>
      <c r="F383" s="23"/>
      <c r="G383" s="24">
        <f>SUM(G384:G387)</f>
        <v>75000</v>
      </c>
      <c r="H383" s="24">
        <f>SUM(H384:H387)</f>
        <v>0</v>
      </c>
      <c r="I383" s="36">
        <f>SUM(I384:I387)</f>
        <v>75000</v>
      </c>
      <c r="J383" s="36">
        <f t="shared" ref="J383:AB383" si="234">SUM(J384:J387)</f>
        <v>0</v>
      </c>
      <c r="K383" s="36">
        <f t="shared" si="234"/>
        <v>0</v>
      </c>
      <c r="L383" s="36">
        <f t="shared" si="234"/>
        <v>75000</v>
      </c>
      <c r="M383" s="36">
        <f t="shared" si="234"/>
        <v>0</v>
      </c>
      <c r="N383" s="36">
        <f t="shared" si="234"/>
        <v>75000</v>
      </c>
      <c r="O383" s="28">
        <f t="shared" si="234"/>
        <v>0</v>
      </c>
      <c r="P383" s="28">
        <f t="shared" si="234"/>
        <v>0</v>
      </c>
      <c r="Q383" s="28">
        <f t="shared" si="234"/>
        <v>0</v>
      </c>
      <c r="R383" s="28">
        <f t="shared" si="234"/>
        <v>0</v>
      </c>
      <c r="S383" s="28">
        <f t="shared" si="234"/>
        <v>0</v>
      </c>
      <c r="T383" s="28">
        <f t="shared" si="234"/>
        <v>0</v>
      </c>
      <c r="U383" s="28">
        <f t="shared" si="234"/>
        <v>0</v>
      </c>
      <c r="V383" s="28">
        <f t="shared" si="234"/>
        <v>0</v>
      </c>
      <c r="W383" s="28">
        <f t="shared" si="234"/>
        <v>0</v>
      </c>
      <c r="X383" s="28">
        <f t="shared" si="234"/>
        <v>0</v>
      </c>
      <c r="Y383" s="28">
        <f t="shared" si="234"/>
        <v>0</v>
      </c>
      <c r="Z383" s="28">
        <f t="shared" si="234"/>
        <v>0</v>
      </c>
      <c r="AA383" s="28">
        <f t="shared" si="234"/>
        <v>0</v>
      </c>
      <c r="AB383" s="28">
        <f t="shared" si="234"/>
        <v>0</v>
      </c>
    </row>
    <row r="384" spans="1:28" outlineLevel="5">
      <c r="A384" s="2" t="s">
        <v>167</v>
      </c>
      <c r="B384" s="23" t="s">
        <v>158</v>
      </c>
      <c r="C384" s="23" t="s">
        <v>166</v>
      </c>
      <c r="D384" s="23" t="s">
        <v>28</v>
      </c>
      <c r="E384" s="23" t="s">
        <v>168</v>
      </c>
      <c r="F384" s="23"/>
      <c r="G384" s="24">
        <f>SUM(I384:K384)-H384</f>
        <v>22200</v>
      </c>
      <c r="H384" s="24"/>
      <c r="I384" s="36">
        <v>22200</v>
      </c>
      <c r="J384" s="8">
        <f>SUM(Q384)</f>
        <v>0</v>
      </c>
      <c r="K384" s="9">
        <f>SUM(S384+U384+W384+Y384+AA384)</f>
        <v>0</v>
      </c>
      <c r="L384" s="37">
        <f>SUM(N384:P384)-M384</f>
        <v>22200</v>
      </c>
      <c r="M384" s="38"/>
      <c r="N384" s="37">
        <v>22200</v>
      </c>
      <c r="O384" s="8">
        <f>SUM(R384)</f>
        <v>0</v>
      </c>
      <c r="P384" s="9">
        <f>SUM(T384+V384+X384+Z384+AB384)</f>
        <v>0</v>
      </c>
      <c r="Q384" s="9"/>
      <c r="R384" s="9"/>
      <c r="S384" s="9"/>
      <c r="T384" s="9"/>
      <c r="U384" s="9"/>
      <c r="V384" s="9"/>
      <c r="W384" s="9"/>
      <c r="X384" s="9"/>
      <c r="Y384" s="9"/>
      <c r="Z384" s="9"/>
      <c r="AA384" s="9"/>
      <c r="AB384" s="9"/>
    </row>
    <row r="385" spans="1:28" outlineLevel="5">
      <c r="A385" s="2" t="s">
        <v>37</v>
      </c>
      <c r="B385" s="23" t="s">
        <v>158</v>
      </c>
      <c r="C385" s="23" t="s">
        <v>166</v>
      </c>
      <c r="D385" s="23" t="s">
        <v>28</v>
      </c>
      <c r="E385" s="23" t="s">
        <v>38</v>
      </c>
      <c r="F385" s="23"/>
      <c r="G385" s="24">
        <f>SUM(I385:K385)-H385</f>
        <v>26002</v>
      </c>
      <c r="H385" s="24"/>
      <c r="I385" s="36">
        <v>26002</v>
      </c>
      <c r="J385" s="8">
        <f>SUM(Q385)</f>
        <v>0</v>
      </c>
      <c r="K385" s="9">
        <f>SUM(S385+U385+W385+Y385+AA385)</f>
        <v>0</v>
      </c>
      <c r="L385" s="37">
        <f>SUM(N385:P385)-M385</f>
        <v>26002</v>
      </c>
      <c r="M385" s="38"/>
      <c r="N385" s="37">
        <v>26002</v>
      </c>
      <c r="O385" s="8">
        <f>SUM(R385)</f>
        <v>0</v>
      </c>
      <c r="P385" s="9">
        <f>SUM(T385+V385+X385+Z385+AB385)</f>
        <v>0</v>
      </c>
      <c r="Q385" s="9"/>
      <c r="R385" s="9"/>
      <c r="S385" s="9"/>
      <c r="T385" s="9"/>
      <c r="U385" s="9"/>
      <c r="V385" s="9"/>
      <c r="W385" s="9"/>
      <c r="X385" s="9"/>
      <c r="Y385" s="9"/>
      <c r="Z385" s="9"/>
      <c r="AA385" s="9"/>
      <c r="AB385" s="9"/>
    </row>
    <row r="386" spans="1:28" ht="47.25" outlineLevel="5">
      <c r="A386" s="2" t="s">
        <v>31</v>
      </c>
      <c r="B386" s="23" t="s">
        <v>158</v>
      </c>
      <c r="C386" s="23" t="s">
        <v>166</v>
      </c>
      <c r="D386" s="23" t="s">
        <v>28</v>
      </c>
      <c r="E386" s="23" t="s">
        <v>32</v>
      </c>
      <c r="F386" s="23"/>
      <c r="G386" s="24">
        <f>SUM(I386:K386)-H386</f>
        <v>19065</v>
      </c>
      <c r="H386" s="24"/>
      <c r="I386" s="36">
        <v>19065</v>
      </c>
      <c r="J386" s="8">
        <f>SUM(Q386)</f>
        <v>0</v>
      </c>
      <c r="K386" s="9">
        <f>SUM(S386+U386+W386+Y386+AA386)</f>
        <v>0</v>
      </c>
      <c r="L386" s="37">
        <f>SUM(N386:P386)-M386</f>
        <v>19065</v>
      </c>
      <c r="M386" s="38"/>
      <c r="N386" s="37">
        <v>19065</v>
      </c>
      <c r="O386" s="8">
        <f>SUM(R386)</f>
        <v>0</v>
      </c>
      <c r="P386" s="9">
        <f>SUM(T386+V386+X386+Z386+AB386)</f>
        <v>0</v>
      </c>
      <c r="Q386" s="9"/>
      <c r="R386" s="9"/>
      <c r="S386" s="9"/>
      <c r="T386" s="9"/>
      <c r="U386" s="9"/>
      <c r="V386" s="9"/>
      <c r="W386" s="9"/>
      <c r="X386" s="9"/>
      <c r="Y386" s="9"/>
      <c r="Z386" s="9"/>
      <c r="AA386" s="9"/>
      <c r="AB386" s="9"/>
    </row>
    <row r="387" spans="1:28" ht="47.25" outlineLevel="5">
      <c r="A387" s="2" t="s">
        <v>107</v>
      </c>
      <c r="B387" s="23" t="s">
        <v>158</v>
      </c>
      <c r="C387" s="23" t="s">
        <v>166</v>
      </c>
      <c r="D387" s="23" t="s">
        <v>28</v>
      </c>
      <c r="E387" s="23" t="s">
        <v>108</v>
      </c>
      <c r="F387" s="23"/>
      <c r="G387" s="24">
        <f>SUM(I387:K387)-H387</f>
        <v>7733</v>
      </c>
      <c r="H387" s="24"/>
      <c r="I387" s="36">
        <v>7733</v>
      </c>
      <c r="J387" s="8">
        <f>SUM(Q387)</f>
        <v>0</v>
      </c>
      <c r="K387" s="9">
        <f>SUM(S387+U387+W387+Y387+AA387)</f>
        <v>0</v>
      </c>
      <c r="L387" s="37">
        <f>SUM(N387:P387)-M387</f>
        <v>7733</v>
      </c>
      <c r="M387" s="38"/>
      <c r="N387" s="37">
        <v>7733</v>
      </c>
      <c r="O387" s="8">
        <f>SUM(R387)</f>
        <v>0</v>
      </c>
      <c r="P387" s="9">
        <f>SUM(T387+V387+X387+Z387+AB387)</f>
        <v>0</v>
      </c>
      <c r="Q387" s="9"/>
      <c r="R387" s="9"/>
      <c r="S387" s="9"/>
      <c r="T387" s="9"/>
      <c r="U387" s="9"/>
      <c r="V387" s="9"/>
      <c r="W387" s="9"/>
      <c r="X387" s="9"/>
      <c r="Y387" s="9"/>
      <c r="Z387" s="9"/>
      <c r="AA387" s="9"/>
      <c r="AB387" s="9"/>
    </row>
    <row r="388" spans="1:28" s="4" customFormat="1" ht="31.5">
      <c r="A388" s="3" t="s">
        <v>169</v>
      </c>
      <c r="B388" s="41" t="s">
        <v>170</v>
      </c>
      <c r="C388" s="41" t="s">
        <v>4</v>
      </c>
      <c r="D388" s="41" t="s">
        <v>2</v>
      </c>
      <c r="E388" s="41" t="s">
        <v>2</v>
      </c>
      <c r="F388" s="41"/>
      <c r="G388" s="42">
        <f t="shared" ref="G388:AB388" si="235">SUM(G389+G422+G516)</f>
        <v>62234229.969999999</v>
      </c>
      <c r="H388" s="42">
        <f t="shared" si="235"/>
        <v>633000</v>
      </c>
      <c r="I388" s="43">
        <f t="shared" si="235"/>
        <v>7308961.8899999997</v>
      </c>
      <c r="J388" s="43">
        <f t="shared" si="235"/>
        <v>47357659.759999998</v>
      </c>
      <c r="K388" s="43">
        <f t="shared" si="235"/>
        <v>8200608.3199999994</v>
      </c>
      <c r="L388" s="43">
        <f t="shared" si="235"/>
        <v>29235245.410000004</v>
      </c>
      <c r="M388" s="43">
        <f t="shared" si="235"/>
        <v>630470.67999999993</v>
      </c>
      <c r="N388" s="43">
        <f t="shared" si="235"/>
        <v>3962152.9299999997</v>
      </c>
      <c r="O388" s="44">
        <f t="shared" si="235"/>
        <v>18597560.780000001</v>
      </c>
      <c r="P388" s="44">
        <f t="shared" si="235"/>
        <v>7306002.3800000018</v>
      </c>
      <c r="Q388" s="44">
        <f t="shared" si="235"/>
        <v>47357659.759999998</v>
      </c>
      <c r="R388" s="44">
        <f t="shared" si="235"/>
        <v>18597560.780000001</v>
      </c>
      <c r="S388" s="44">
        <f t="shared" si="235"/>
        <v>1376650.87</v>
      </c>
      <c r="T388" s="44">
        <f t="shared" si="235"/>
        <v>1248039.3399999999</v>
      </c>
      <c r="U388" s="44">
        <f t="shared" si="235"/>
        <v>697509.67</v>
      </c>
      <c r="V388" s="44">
        <f t="shared" si="235"/>
        <v>666774.37000000011</v>
      </c>
      <c r="W388" s="44">
        <f t="shared" si="235"/>
        <v>2370406.16</v>
      </c>
      <c r="X388" s="44">
        <f t="shared" si="235"/>
        <v>1941496.86</v>
      </c>
      <c r="Y388" s="44">
        <f t="shared" si="235"/>
        <v>1120745.82</v>
      </c>
      <c r="Z388" s="44">
        <f t="shared" si="235"/>
        <v>1105049.93</v>
      </c>
      <c r="AA388" s="44">
        <f t="shared" si="235"/>
        <v>2635295.7999999998</v>
      </c>
      <c r="AB388" s="44">
        <f t="shared" si="235"/>
        <v>2344641.88</v>
      </c>
    </row>
    <row r="389" spans="1:28" s="4" customFormat="1" outlineLevel="1">
      <c r="A389" s="5" t="s">
        <v>171</v>
      </c>
      <c r="B389" s="45" t="s">
        <v>172</v>
      </c>
      <c r="C389" s="45" t="s">
        <v>4</v>
      </c>
      <c r="D389" s="45" t="s">
        <v>2</v>
      </c>
      <c r="E389" s="45" t="s">
        <v>2</v>
      </c>
      <c r="F389" s="45"/>
      <c r="G389" s="46">
        <f>SUM(G390+G394+G418+G401+G405+G409+G413)</f>
        <v>2731783.02</v>
      </c>
      <c r="H389" s="46">
        <f t="shared" ref="H389:AB389" si="236">SUM(H390+H394+H418+H401+H405+H409+H413)</f>
        <v>0</v>
      </c>
      <c r="I389" s="46">
        <f t="shared" si="236"/>
        <v>708362.38</v>
      </c>
      <c r="J389" s="46">
        <f t="shared" si="236"/>
        <v>1968875.48</v>
      </c>
      <c r="K389" s="46">
        <f t="shared" si="236"/>
        <v>54545.16</v>
      </c>
      <c r="L389" s="46">
        <f t="shared" si="236"/>
        <v>2731783.02</v>
      </c>
      <c r="M389" s="46">
        <f t="shared" si="236"/>
        <v>0</v>
      </c>
      <c r="N389" s="46">
        <f t="shared" si="236"/>
        <v>708362.38</v>
      </c>
      <c r="O389" s="46">
        <f t="shared" si="236"/>
        <v>1968875.48</v>
      </c>
      <c r="P389" s="46">
        <f t="shared" si="236"/>
        <v>54545.16</v>
      </c>
      <c r="Q389" s="46">
        <f t="shared" si="236"/>
        <v>1968875.48</v>
      </c>
      <c r="R389" s="46">
        <f t="shared" si="236"/>
        <v>1968875.48</v>
      </c>
      <c r="S389" s="46">
        <f t="shared" si="236"/>
        <v>0</v>
      </c>
      <c r="T389" s="46">
        <f t="shared" si="236"/>
        <v>0</v>
      </c>
      <c r="U389" s="46">
        <f t="shared" si="236"/>
        <v>54545.16</v>
      </c>
      <c r="V389" s="46">
        <f t="shared" si="236"/>
        <v>54545.16</v>
      </c>
      <c r="W389" s="46">
        <f t="shared" si="236"/>
        <v>0</v>
      </c>
      <c r="X389" s="46">
        <f t="shared" si="236"/>
        <v>0</v>
      </c>
      <c r="Y389" s="46">
        <f t="shared" si="236"/>
        <v>0</v>
      </c>
      <c r="Z389" s="46">
        <f t="shared" si="236"/>
        <v>0</v>
      </c>
      <c r="AA389" s="46">
        <f t="shared" si="236"/>
        <v>0</v>
      </c>
      <c r="AB389" s="46">
        <f t="shared" si="236"/>
        <v>0</v>
      </c>
    </row>
    <row r="390" spans="1:28" s="4" customFormat="1" ht="78.75" outlineLevel="1">
      <c r="A390" s="6" t="s">
        <v>629</v>
      </c>
      <c r="B390" s="49" t="s">
        <v>172</v>
      </c>
      <c r="C390" s="60" t="s">
        <v>628</v>
      </c>
      <c r="D390" s="49" t="s">
        <v>2</v>
      </c>
      <c r="E390" s="49" t="s">
        <v>2</v>
      </c>
      <c r="F390" s="45"/>
      <c r="G390" s="50">
        <f>SUM(G391)</f>
        <v>54545.16</v>
      </c>
      <c r="H390" s="50">
        <f t="shared" ref="H390:AB392" si="237">SUM(H391)</f>
        <v>0</v>
      </c>
      <c r="I390" s="50">
        <f t="shared" si="237"/>
        <v>0</v>
      </c>
      <c r="J390" s="50">
        <f t="shared" si="237"/>
        <v>0</v>
      </c>
      <c r="K390" s="50">
        <f t="shared" si="237"/>
        <v>54545.16</v>
      </c>
      <c r="L390" s="50">
        <f t="shared" si="237"/>
        <v>54545.16</v>
      </c>
      <c r="M390" s="50">
        <f t="shared" si="237"/>
        <v>0</v>
      </c>
      <c r="N390" s="50">
        <f t="shared" si="237"/>
        <v>0</v>
      </c>
      <c r="O390" s="50">
        <f t="shared" si="237"/>
        <v>0</v>
      </c>
      <c r="P390" s="50">
        <f t="shared" si="237"/>
        <v>54545.16</v>
      </c>
      <c r="Q390" s="50">
        <f t="shared" si="237"/>
        <v>0</v>
      </c>
      <c r="R390" s="50">
        <f t="shared" si="237"/>
        <v>0</v>
      </c>
      <c r="S390" s="50">
        <f t="shared" si="237"/>
        <v>0</v>
      </c>
      <c r="T390" s="50">
        <f t="shared" si="237"/>
        <v>0</v>
      </c>
      <c r="U390" s="50">
        <f t="shared" si="237"/>
        <v>54545.16</v>
      </c>
      <c r="V390" s="50">
        <f t="shared" si="237"/>
        <v>54545.16</v>
      </c>
      <c r="W390" s="50">
        <f t="shared" si="237"/>
        <v>0</v>
      </c>
      <c r="X390" s="50">
        <f t="shared" si="237"/>
        <v>0</v>
      </c>
      <c r="Y390" s="50">
        <f t="shared" si="237"/>
        <v>0</v>
      </c>
      <c r="Z390" s="50">
        <f t="shared" si="237"/>
        <v>0</v>
      </c>
      <c r="AA390" s="50">
        <f t="shared" si="237"/>
        <v>0</v>
      </c>
      <c r="AB390" s="50">
        <f t="shared" si="237"/>
        <v>0</v>
      </c>
    </row>
    <row r="391" spans="1:28" s="4" customFormat="1" ht="47.25" outlineLevel="1">
      <c r="A391" s="2" t="s">
        <v>25</v>
      </c>
      <c r="B391" s="23" t="s">
        <v>172</v>
      </c>
      <c r="C391" s="61" t="s">
        <v>628</v>
      </c>
      <c r="D391" s="23" t="s">
        <v>26</v>
      </c>
      <c r="E391" s="23" t="s">
        <v>2</v>
      </c>
      <c r="F391" s="45"/>
      <c r="G391" s="24">
        <f>SUM(G392)</f>
        <v>54545.16</v>
      </c>
      <c r="H391" s="24">
        <f t="shared" si="237"/>
        <v>0</v>
      </c>
      <c r="I391" s="24">
        <f t="shared" si="237"/>
        <v>0</v>
      </c>
      <c r="J391" s="24">
        <f t="shared" si="237"/>
        <v>0</v>
      </c>
      <c r="K391" s="24">
        <f t="shared" si="237"/>
        <v>54545.16</v>
      </c>
      <c r="L391" s="24">
        <f t="shared" si="237"/>
        <v>54545.16</v>
      </c>
      <c r="M391" s="24">
        <f t="shared" si="237"/>
        <v>0</v>
      </c>
      <c r="N391" s="24">
        <f t="shared" si="237"/>
        <v>0</v>
      </c>
      <c r="O391" s="24">
        <f t="shared" si="237"/>
        <v>0</v>
      </c>
      <c r="P391" s="24">
        <f t="shared" si="237"/>
        <v>54545.16</v>
      </c>
      <c r="Q391" s="24">
        <f t="shared" si="237"/>
        <v>0</v>
      </c>
      <c r="R391" s="24">
        <f t="shared" si="237"/>
        <v>0</v>
      </c>
      <c r="S391" s="24">
        <f t="shared" si="237"/>
        <v>0</v>
      </c>
      <c r="T391" s="24">
        <f t="shared" si="237"/>
        <v>0</v>
      </c>
      <c r="U391" s="24">
        <f t="shared" si="237"/>
        <v>54545.16</v>
      </c>
      <c r="V391" s="24">
        <f t="shared" si="237"/>
        <v>54545.16</v>
      </c>
      <c r="W391" s="24">
        <f t="shared" si="237"/>
        <v>0</v>
      </c>
      <c r="X391" s="24">
        <f t="shared" si="237"/>
        <v>0</v>
      </c>
      <c r="Y391" s="24">
        <f t="shared" si="237"/>
        <v>0</v>
      </c>
      <c r="Z391" s="24">
        <f t="shared" si="237"/>
        <v>0</v>
      </c>
      <c r="AA391" s="24">
        <f t="shared" si="237"/>
        <v>0</v>
      </c>
      <c r="AB391" s="24">
        <f t="shared" si="237"/>
        <v>0</v>
      </c>
    </row>
    <row r="392" spans="1:28" s="4" customFormat="1" ht="31.5" outlineLevel="1">
      <c r="A392" s="2" t="s">
        <v>27</v>
      </c>
      <c r="B392" s="23" t="s">
        <v>172</v>
      </c>
      <c r="C392" s="61" t="s">
        <v>628</v>
      </c>
      <c r="D392" s="23" t="s">
        <v>28</v>
      </c>
      <c r="E392" s="23" t="s">
        <v>2</v>
      </c>
      <c r="F392" s="45"/>
      <c r="G392" s="24">
        <f>SUM(G393)</f>
        <v>54545.16</v>
      </c>
      <c r="H392" s="24">
        <f t="shared" si="237"/>
        <v>0</v>
      </c>
      <c r="I392" s="24">
        <f t="shared" si="237"/>
        <v>0</v>
      </c>
      <c r="J392" s="24">
        <f t="shared" si="237"/>
        <v>0</v>
      </c>
      <c r="K392" s="24">
        <f t="shared" si="237"/>
        <v>54545.16</v>
      </c>
      <c r="L392" s="24">
        <f t="shared" si="237"/>
        <v>54545.16</v>
      </c>
      <c r="M392" s="24">
        <f t="shared" si="237"/>
        <v>0</v>
      </c>
      <c r="N392" s="24">
        <f t="shared" si="237"/>
        <v>0</v>
      </c>
      <c r="O392" s="24">
        <f t="shared" si="237"/>
        <v>0</v>
      </c>
      <c r="P392" s="24">
        <f t="shared" si="237"/>
        <v>54545.16</v>
      </c>
      <c r="Q392" s="24">
        <f t="shared" si="237"/>
        <v>0</v>
      </c>
      <c r="R392" s="24">
        <f t="shared" si="237"/>
        <v>0</v>
      </c>
      <c r="S392" s="24">
        <f t="shared" si="237"/>
        <v>0</v>
      </c>
      <c r="T392" s="24">
        <f t="shared" si="237"/>
        <v>0</v>
      </c>
      <c r="U392" s="24">
        <f t="shared" si="237"/>
        <v>54545.16</v>
      </c>
      <c r="V392" s="24">
        <f t="shared" si="237"/>
        <v>54545.16</v>
      </c>
      <c r="W392" s="24">
        <f t="shared" si="237"/>
        <v>0</v>
      </c>
      <c r="X392" s="24">
        <f t="shared" si="237"/>
        <v>0</v>
      </c>
      <c r="Y392" s="24">
        <f t="shared" si="237"/>
        <v>0</v>
      </c>
      <c r="Z392" s="24">
        <f t="shared" si="237"/>
        <v>0</v>
      </c>
      <c r="AA392" s="24">
        <f t="shared" si="237"/>
        <v>0</v>
      </c>
      <c r="AB392" s="24">
        <f t="shared" si="237"/>
        <v>0</v>
      </c>
    </row>
    <row r="393" spans="1:28" s="17" customFormat="1" outlineLevel="1">
      <c r="A393" s="2" t="s">
        <v>91</v>
      </c>
      <c r="B393" s="23" t="s">
        <v>172</v>
      </c>
      <c r="C393" s="61" t="s">
        <v>628</v>
      </c>
      <c r="D393" s="23" t="s">
        <v>28</v>
      </c>
      <c r="E393" s="23">
        <v>223</v>
      </c>
      <c r="F393" s="23"/>
      <c r="G393" s="24">
        <f>SUM(I393:K393)-H393</f>
        <v>54545.16</v>
      </c>
      <c r="H393" s="36"/>
      <c r="I393" s="28"/>
      <c r="J393" s="8">
        <f>SUM(Q393)</f>
        <v>0</v>
      </c>
      <c r="K393" s="9">
        <f>SUM(S393+U393+W393+Y393+AA393)</f>
        <v>54545.16</v>
      </c>
      <c r="L393" s="28">
        <f>SUM(N393:P393)-M393</f>
        <v>54545.16</v>
      </c>
      <c r="M393" s="59"/>
      <c r="N393" s="28"/>
      <c r="O393" s="8">
        <f>SUM(R393)</f>
        <v>0</v>
      </c>
      <c r="P393" s="9">
        <f>SUM(T393+V393+X393+Z393+AB393)</f>
        <v>54545.16</v>
      </c>
      <c r="Q393" s="24"/>
      <c r="R393" s="24"/>
      <c r="S393" s="24"/>
      <c r="T393" s="24"/>
      <c r="U393" s="24">
        <v>54545.16</v>
      </c>
      <c r="V393" s="24">
        <v>54545.16</v>
      </c>
      <c r="W393" s="24"/>
      <c r="X393" s="24"/>
      <c r="Y393" s="24"/>
      <c r="Z393" s="24"/>
      <c r="AA393" s="24"/>
      <c r="AB393" s="24"/>
    </row>
    <row r="394" spans="1:28" s="7" customFormat="1" ht="47.25" outlineLevel="2">
      <c r="A394" s="6" t="s">
        <v>173</v>
      </c>
      <c r="B394" s="49" t="s">
        <v>172</v>
      </c>
      <c r="C394" s="49" t="s">
        <v>174</v>
      </c>
      <c r="D394" s="49" t="s">
        <v>2</v>
      </c>
      <c r="E394" s="49" t="s">
        <v>2</v>
      </c>
      <c r="F394" s="49"/>
      <c r="G394" s="50">
        <f>SUM(G395+G398)</f>
        <v>430236.11</v>
      </c>
      <c r="H394" s="50">
        <f>SUM(H395+H398)</f>
        <v>0</v>
      </c>
      <c r="I394" s="51">
        <f>SUM(I395+I398)</f>
        <v>430236.11</v>
      </c>
      <c r="J394" s="51">
        <f t="shared" ref="J394:AB394" si="238">SUM(J395+J398)</f>
        <v>0</v>
      </c>
      <c r="K394" s="51">
        <f t="shared" si="238"/>
        <v>0</v>
      </c>
      <c r="L394" s="51">
        <f t="shared" si="238"/>
        <v>430236.11</v>
      </c>
      <c r="M394" s="51">
        <f t="shared" si="238"/>
        <v>0</v>
      </c>
      <c r="N394" s="51">
        <f t="shared" si="238"/>
        <v>430236.11</v>
      </c>
      <c r="O394" s="52">
        <f t="shared" si="238"/>
        <v>0</v>
      </c>
      <c r="P394" s="52">
        <f t="shared" si="238"/>
        <v>0</v>
      </c>
      <c r="Q394" s="52">
        <f t="shared" si="238"/>
        <v>0</v>
      </c>
      <c r="R394" s="52">
        <f t="shared" si="238"/>
        <v>0</v>
      </c>
      <c r="S394" s="52">
        <f t="shared" si="238"/>
        <v>0</v>
      </c>
      <c r="T394" s="52">
        <f t="shared" si="238"/>
        <v>0</v>
      </c>
      <c r="U394" s="52">
        <f t="shared" si="238"/>
        <v>0</v>
      </c>
      <c r="V394" s="52">
        <f t="shared" si="238"/>
        <v>0</v>
      </c>
      <c r="W394" s="52">
        <f t="shared" si="238"/>
        <v>0</v>
      </c>
      <c r="X394" s="52">
        <f t="shared" si="238"/>
        <v>0</v>
      </c>
      <c r="Y394" s="52">
        <f t="shared" si="238"/>
        <v>0</v>
      </c>
      <c r="Z394" s="52">
        <f t="shared" si="238"/>
        <v>0</v>
      </c>
      <c r="AA394" s="52">
        <f t="shared" si="238"/>
        <v>0</v>
      </c>
      <c r="AB394" s="52">
        <f t="shared" si="238"/>
        <v>0</v>
      </c>
    </row>
    <row r="395" spans="1:28" ht="47.25" outlineLevel="3">
      <c r="A395" s="2" t="s">
        <v>25</v>
      </c>
      <c r="B395" s="23" t="s">
        <v>172</v>
      </c>
      <c r="C395" s="23" t="s">
        <v>174</v>
      </c>
      <c r="D395" s="23" t="s">
        <v>26</v>
      </c>
      <c r="E395" s="23" t="s">
        <v>2</v>
      </c>
      <c r="F395" s="23"/>
      <c r="G395" s="24">
        <f t="shared" ref="G395:I396" si="239">SUM(G396)</f>
        <v>84236.11</v>
      </c>
      <c r="H395" s="24">
        <f t="shared" si="239"/>
        <v>0</v>
      </c>
      <c r="I395" s="36">
        <f t="shared" si="239"/>
        <v>84236.11</v>
      </c>
      <c r="J395" s="36">
        <f t="shared" ref="J395:S396" si="240">SUM(J396)</f>
        <v>0</v>
      </c>
      <c r="K395" s="36">
        <f t="shared" si="240"/>
        <v>0</v>
      </c>
      <c r="L395" s="36">
        <f t="shared" si="240"/>
        <v>84236.11</v>
      </c>
      <c r="M395" s="36">
        <f t="shared" si="240"/>
        <v>0</v>
      </c>
      <c r="N395" s="36">
        <f t="shared" si="240"/>
        <v>84236.11</v>
      </c>
      <c r="O395" s="28">
        <f t="shared" si="240"/>
        <v>0</v>
      </c>
      <c r="P395" s="28">
        <f t="shared" si="240"/>
        <v>0</v>
      </c>
      <c r="Q395" s="28">
        <f t="shared" si="240"/>
        <v>0</v>
      </c>
      <c r="R395" s="28">
        <f t="shared" si="240"/>
        <v>0</v>
      </c>
      <c r="S395" s="28">
        <f t="shared" si="240"/>
        <v>0</v>
      </c>
      <c r="T395" s="28">
        <f t="shared" ref="T395:AB396" si="241">SUM(T396)</f>
        <v>0</v>
      </c>
      <c r="U395" s="28">
        <f t="shared" si="241"/>
        <v>0</v>
      </c>
      <c r="V395" s="28">
        <f t="shared" si="241"/>
        <v>0</v>
      </c>
      <c r="W395" s="28">
        <f t="shared" si="241"/>
        <v>0</v>
      </c>
      <c r="X395" s="28">
        <f t="shared" si="241"/>
        <v>0</v>
      </c>
      <c r="Y395" s="28">
        <f t="shared" si="241"/>
        <v>0</v>
      </c>
      <c r="Z395" s="28">
        <f t="shared" si="241"/>
        <v>0</v>
      </c>
      <c r="AA395" s="28">
        <f t="shared" si="241"/>
        <v>0</v>
      </c>
      <c r="AB395" s="28">
        <f t="shared" si="241"/>
        <v>0</v>
      </c>
    </row>
    <row r="396" spans="1:28" ht="31.5" outlineLevel="4">
      <c r="A396" s="2" t="s">
        <v>27</v>
      </c>
      <c r="B396" s="23" t="s">
        <v>172</v>
      </c>
      <c r="C396" s="23" t="s">
        <v>174</v>
      </c>
      <c r="D396" s="23" t="s">
        <v>28</v>
      </c>
      <c r="E396" s="23" t="s">
        <v>2</v>
      </c>
      <c r="F396" s="23"/>
      <c r="G396" s="24">
        <f t="shared" si="239"/>
        <v>84236.11</v>
      </c>
      <c r="H396" s="24">
        <f t="shared" si="239"/>
        <v>0</v>
      </c>
      <c r="I396" s="36">
        <f t="shared" si="239"/>
        <v>84236.11</v>
      </c>
      <c r="J396" s="36">
        <f t="shared" si="240"/>
        <v>0</v>
      </c>
      <c r="K396" s="36">
        <f t="shared" si="240"/>
        <v>0</v>
      </c>
      <c r="L396" s="36">
        <f t="shared" si="240"/>
        <v>84236.11</v>
      </c>
      <c r="M396" s="36">
        <f t="shared" si="240"/>
        <v>0</v>
      </c>
      <c r="N396" s="36">
        <f t="shared" si="240"/>
        <v>84236.11</v>
      </c>
      <c r="O396" s="28">
        <f t="shared" si="240"/>
        <v>0</v>
      </c>
      <c r="P396" s="28">
        <f t="shared" si="240"/>
        <v>0</v>
      </c>
      <c r="Q396" s="28">
        <f t="shared" si="240"/>
        <v>0</v>
      </c>
      <c r="R396" s="28">
        <f t="shared" si="240"/>
        <v>0</v>
      </c>
      <c r="S396" s="28">
        <f t="shared" si="240"/>
        <v>0</v>
      </c>
      <c r="T396" s="28">
        <f t="shared" si="241"/>
        <v>0</v>
      </c>
      <c r="U396" s="28">
        <f t="shared" si="241"/>
        <v>0</v>
      </c>
      <c r="V396" s="28">
        <f t="shared" si="241"/>
        <v>0</v>
      </c>
      <c r="W396" s="28">
        <f t="shared" si="241"/>
        <v>0</v>
      </c>
      <c r="X396" s="28">
        <f t="shared" si="241"/>
        <v>0</v>
      </c>
      <c r="Y396" s="28">
        <f t="shared" si="241"/>
        <v>0</v>
      </c>
      <c r="Z396" s="28">
        <f t="shared" si="241"/>
        <v>0</v>
      </c>
      <c r="AA396" s="28">
        <f t="shared" si="241"/>
        <v>0</v>
      </c>
      <c r="AB396" s="28">
        <f t="shared" si="241"/>
        <v>0</v>
      </c>
    </row>
    <row r="397" spans="1:28" outlineLevel="5">
      <c r="A397" s="2" t="s">
        <v>37</v>
      </c>
      <c r="B397" s="23" t="s">
        <v>172</v>
      </c>
      <c r="C397" s="23" t="s">
        <v>174</v>
      </c>
      <c r="D397" s="23" t="s">
        <v>28</v>
      </c>
      <c r="E397" s="23" t="s">
        <v>38</v>
      </c>
      <c r="F397" s="23"/>
      <c r="G397" s="24">
        <f>SUM(I397:K397)-H397</f>
        <v>84236.11</v>
      </c>
      <c r="H397" s="24"/>
      <c r="I397" s="36">
        <v>84236.11</v>
      </c>
      <c r="J397" s="8">
        <f>SUM(Q397)</f>
        <v>0</v>
      </c>
      <c r="K397" s="9">
        <f>SUM(S397+U397+W397+Y397+AA397)</f>
        <v>0</v>
      </c>
      <c r="L397" s="28">
        <f>SUM(N397:P397)-M397</f>
        <v>84236.11</v>
      </c>
      <c r="M397" s="56"/>
      <c r="N397" s="55">
        <v>84236.11</v>
      </c>
      <c r="O397" s="10">
        <f>SUM(R397)</f>
        <v>0</v>
      </c>
      <c r="P397" s="11">
        <f>SUM(T397+V397+X397+Z397+AB397)</f>
        <v>0</v>
      </c>
      <c r="Q397" s="11"/>
      <c r="R397" s="11"/>
      <c r="S397" s="11"/>
      <c r="T397" s="11"/>
      <c r="U397" s="11"/>
      <c r="V397" s="11"/>
      <c r="W397" s="11"/>
      <c r="X397" s="11"/>
      <c r="Y397" s="11"/>
      <c r="Z397" s="11"/>
      <c r="AA397" s="11"/>
      <c r="AB397" s="11"/>
    </row>
    <row r="398" spans="1:28" outlineLevel="3">
      <c r="A398" s="2" t="s">
        <v>41</v>
      </c>
      <c r="B398" s="23" t="s">
        <v>172</v>
      </c>
      <c r="C398" s="23" t="s">
        <v>174</v>
      </c>
      <c r="D398" s="23" t="s">
        <v>42</v>
      </c>
      <c r="E398" s="23" t="s">
        <v>2</v>
      </c>
      <c r="F398" s="23"/>
      <c r="G398" s="24">
        <f t="shared" ref="G398:I399" si="242">SUM(G399)</f>
        <v>346000</v>
      </c>
      <c r="H398" s="24">
        <f t="shared" si="242"/>
        <v>0</v>
      </c>
      <c r="I398" s="36">
        <f t="shared" si="242"/>
        <v>346000</v>
      </c>
      <c r="J398" s="8">
        <f>SUM(Q398)</f>
        <v>0</v>
      </c>
      <c r="K398" s="9">
        <f>SUM(R398)</f>
        <v>0</v>
      </c>
      <c r="L398" s="28">
        <f>SUM(L399)</f>
        <v>346000</v>
      </c>
      <c r="M398" s="28">
        <f t="shared" ref="M398:AB399" si="243">SUM(M399)</f>
        <v>0</v>
      </c>
      <c r="N398" s="28">
        <f t="shared" si="243"/>
        <v>346000</v>
      </c>
      <c r="O398" s="28">
        <f t="shared" si="243"/>
        <v>0</v>
      </c>
      <c r="P398" s="28">
        <f t="shared" si="243"/>
        <v>0</v>
      </c>
      <c r="Q398" s="28">
        <f t="shared" si="243"/>
        <v>0</v>
      </c>
      <c r="R398" s="28">
        <f t="shared" si="243"/>
        <v>0</v>
      </c>
      <c r="S398" s="28">
        <f t="shared" si="243"/>
        <v>0</v>
      </c>
      <c r="T398" s="28">
        <f t="shared" si="243"/>
        <v>0</v>
      </c>
      <c r="U398" s="28">
        <f t="shared" si="243"/>
        <v>0</v>
      </c>
      <c r="V398" s="28">
        <f t="shared" si="243"/>
        <v>0</v>
      </c>
      <c r="W398" s="28">
        <f t="shared" si="243"/>
        <v>0</v>
      </c>
      <c r="X398" s="28">
        <f t="shared" si="243"/>
        <v>0</v>
      </c>
      <c r="Y398" s="28">
        <f t="shared" si="243"/>
        <v>0</v>
      </c>
      <c r="Z398" s="28">
        <f t="shared" si="243"/>
        <v>0</v>
      </c>
      <c r="AA398" s="28">
        <f t="shared" si="243"/>
        <v>0</v>
      </c>
      <c r="AB398" s="28">
        <f t="shared" si="243"/>
        <v>0</v>
      </c>
    </row>
    <row r="399" spans="1:28" outlineLevel="4">
      <c r="A399" s="2" t="s">
        <v>49</v>
      </c>
      <c r="B399" s="23" t="s">
        <v>172</v>
      </c>
      <c r="C399" s="23" t="s">
        <v>174</v>
      </c>
      <c r="D399" s="23" t="s">
        <v>50</v>
      </c>
      <c r="E399" s="23" t="s">
        <v>2</v>
      </c>
      <c r="F399" s="23"/>
      <c r="G399" s="24">
        <f t="shared" si="242"/>
        <v>346000</v>
      </c>
      <c r="H399" s="24">
        <f t="shared" si="242"/>
        <v>0</v>
      </c>
      <c r="I399" s="25">
        <f t="shared" si="242"/>
        <v>346000</v>
      </c>
      <c r="J399" s="10">
        <f>SUM(Q399)</f>
        <v>0</v>
      </c>
      <c r="K399" s="11">
        <f>SUM(R399)</f>
        <v>0</v>
      </c>
      <c r="L399" s="26">
        <f>SUM(L400)</f>
        <v>346000</v>
      </c>
      <c r="M399" s="26">
        <f t="shared" si="243"/>
        <v>0</v>
      </c>
      <c r="N399" s="26">
        <f t="shared" si="243"/>
        <v>346000</v>
      </c>
      <c r="O399" s="26">
        <f t="shared" si="243"/>
        <v>0</v>
      </c>
      <c r="P399" s="28">
        <f t="shared" si="243"/>
        <v>0</v>
      </c>
      <c r="Q399" s="28">
        <f t="shared" si="243"/>
        <v>0</v>
      </c>
      <c r="R399" s="28">
        <f t="shared" si="243"/>
        <v>0</v>
      </c>
      <c r="S399" s="28">
        <f t="shared" si="243"/>
        <v>0</v>
      </c>
      <c r="T399" s="28">
        <f t="shared" si="243"/>
        <v>0</v>
      </c>
      <c r="U399" s="28">
        <f t="shared" si="243"/>
        <v>0</v>
      </c>
      <c r="V399" s="28">
        <f t="shared" si="243"/>
        <v>0</v>
      </c>
      <c r="W399" s="28">
        <f t="shared" si="243"/>
        <v>0</v>
      </c>
      <c r="X399" s="28">
        <f t="shared" si="243"/>
        <v>0</v>
      </c>
      <c r="Y399" s="28">
        <f t="shared" si="243"/>
        <v>0</v>
      </c>
      <c r="Z399" s="28">
        <f t="shared" si="243"/>
        <v>0</v>
      </c>
      <c r="AA399" s="28">
        <f t="shared" si="243"/>
        <v>0</v>
      </c>
      <c r="AB399" s="28">
        <f t="shared" si="243"/>
        <v>0</v>
      </c>
    </row>
    <row r="400" spans="1:28" ht="31.5" outlineLevel="5">
      <c r="A400" s="2" t="s">
        <v>175</v>
      </c>
      <c r="B400" s="23" t="s">
        <v>172</v>
      </c>
      <c r="C400" s="23" t="s">
        <v>174</v>
      </c>
      <c r="D400" s="23" t="s">
        <v>50</v>
      </c>
      <c r="E400" s="23" t="s">
        <v>176</v>
      </c>
      <c r="F400" s="23"/>
      <c r="G400" s="24">
        <f>SUM(I400:K400)-H400</f>
        <v>346000</v>
      </c>
      <c r="H400" s="36"/>
      <c r="I400" s="28">
        <v>346000</v>
      </c>
      <c r="J400" s="8">
        <f>SUM(Q400)</f>
        <v>0</v>
      </c>
      <c r="K400" s="9">
        <f>SUM(S400+U400+W400+Y400+AA400)</f>
        <v>0</v>
      </c>
      <c r="L400" s="28">
        <f>SUM(N400:P400)-M400</f>
        <v>346000</v>
      </c>
      <c r="M400" s="38"/>
      <c r="N400" s="28">
        <v>346000</v>
      </c>
      <c r="O400" s="8">
        <f>SUM(R400)</f>
        <v>0</v>
      </c>
      <c r="P400" s="9">
        <f>SUM(T400+V400+X400+Z400+AB400)</f>
        <v>0</v>
      </c>
      <c r="Q400" s="9"/>
      <c r="R400" s="9"/>
      <c r="S400" s="9"/>
      <c r="T400" s="9"/>
      <c r="U400" s="9"/>
      <c r="V400" s="9"/>
      <c r="W400" s="9"/>
      <c r="X400" s="9"/>
      <c r="Y400" s="9"/>
      <c r="Z400" s="9"/>
      <c r="AA400" s="9"/>
      <c r="AB400" s="9"/>
    </row>
    <row r="401" spans="1:28" s="7" customFormat="1" ht="47.25" outlineLevel="5">
      <c r="A401" s="14" t="s">
        <v>483</v>
      </c>
      <c r="B401" s="80" t="s">
        <v>172</v>
      </c>
      <c r="C401" s="80" t="s">
        <v>484</v>
      </c>
      <c r="D401" s="80" t="s">
        <v>2</v>
      </c>
      <c r="E401" s="80" t="s">
        <v>2</v>
      </c>
      <c r="F401" s="49"/>
      <c r="G401" s="50">
        <f>SUM(G402)</f>
        <v>102459.93</v>
      </c>
      <c r="H401" s="50">
        <f t="shared" ref="H401:AB403" si="244">SUM(H402)</f>
        <v>0</v>
      </c>
      <c r="I401" s="50">
        <f t="shared" si="244"/>
        <v>0</v>
      </c>
      <c r="J401" s="50">
        <f t="shared" si="244"/>
        <v>102459.93</v>
      </c>
      <c r="K401" s="50">
        <f t="shared" si="244"/>
        <v>0</v>
      </c>
      <c r="L401" s="50">
        <f t="shared" si="244"/>
        <v>102459.93</v>
      </c>
      <c r="M401" s="50">
        <f t="shared" si="244"/>
        <v>0</v>
      </c>
      <c r="N401" s="50">
        <f t="shared" si="244"/>
        <v>0</v>
      </c>
      <c r="O401" s="50">
        <f t="shared" si="244"/>
        <v>102459.93</v>
      </c>
      <c r="P401" s="50">
        <f t="shared" si="244"/>
        <v>0</v>
      </c>
      <c r="Q401" s="50">
        <f t="shared" si="244"/>
        <v>102459.93</v>
      </c>
      <c r="R401" s="50">
        <f t="shared" si="244"/>
        <v>102459.93</v>
      </c>
      <c r="S401" s="50">
        <f t="shared" si="244"/>
        <v>0</v>
      </c>
      <c r="T401" s="50">
        <f t="shared" si="244"/>
        <v>0</v>
      </c>
      <c r="U401" s="50">
        <f t="shared" si="244"/>
        <v>0</v>
      </c>
      <c r="V401" s="50">
        <f t="shared" si="244"/>
        <v>0</v>
      </c>
      <c r="W401" s="50">
        <f t="shared" si="244"/>
        <v>0</v>
      </c>
      <c r="X401" s="50">
        <f t="shared" si="244"/>
        <v>0</v>
      </c>
      <c r="Y401" s="50">
        <f t="shared" si="244"/>
        <v>0</v>
      </c>
      <c r="Z401" s="50">
        <f t="shared" si="244"/>
        <v>0</v>
      </c>
      <c r="AA401" s="50">
        <f t="shared" si="244"/>
        <v>0</v>
      </c>
      <c r="AB401" s="50">
        <f t="shared" si="244"/>
        <v>0</v>
      </c>
    </row>
    <row r="402" spans="1:28" ht="47.25" outlineLevel="5">
      <c r="A402" s="12" t="s">
        <v>459</v>
      </c>
      <c r="B402" s="22" t="s">
        <v>172</v>
      </c>
      <c r="C402" s="22" t="s">
        <v>484</v>
      </c>
      <c r="D402" s="22" t="s">
        <v>26</v>
      </c>
      <c r="E402" s="22" t="s">
        <v>2</v>
      </c>
      <c r="F402" s="23"/>
      <c r="G402" s="24">
        <f>SUM(G403)</f>
        <v>102459.93</v>
      </c>
      <c r="H402" s="24">
        <f t="shared" si="244"/>
        <v>0</v>
      </c>
      <c r="I402" s="24">
        <f t="shared" si="244"/>
        <v>0</v>
      </c>
      <c r="J402" s="24">
        <f t="shared" si="244"/>
        <v>102459.93</v>
      </c>
      <c r="K402" s="24">
        <f t="shared" si="244"/>
        <v>0</v>
      </c>
      <c r="L402" s="24">
        <f t="shared" si="244"/>
        <v>102459.93</v>
      </c>
      <c r="M402" s="24">
        <f t="shared" si="244"/>
        <v>0</v>
      </c>
      <c r="N402" s="24">
        <f t="shared" si="244"/>
        <v>0</v>
      </c>
      <c r="O402" s="24">
        <f t="shared" si="244"/>
        <v>102459.93</v>
      </c>
      <c r="P402" s="24">
        <f t="shared" si="244"/>
        <v>0</v>
      </c>
      <c r="Q402" s="24">
        <f t="shared" si="244"/>
        <v>102459.93</v>
      </c>
      <c r="R402" s="24">
        <f t="shared" si="244"/>
        <v>102459.93</v>
      </c>
      <c r="S402" s="24">
        <f t="shared" si="244"/>
        <v>0</v>
      </c>
      <c r="T402" s="24">
        <f t="shared" si="244"/>
        <v>0</v>
      </c>
      <c r="U402" s="24">
        <f t="shared" si="244"/>
        <v>0</v>
      </c>
      <c r="V402" s="24">
        <f t="shared" si="244"/>
        <v>0</v>
      </c>
      <c r="W402" s="24">
        <f t="shared" si="244"/>
        <v>0</v>
      </c>
      <c r="X402" s="24">
        <f t="shared" si="244"/>
        <v>0</v>
      </c>
      <c r="Y402" s="24">
        <f t="shared" si="244"/>
        <v>0</v>
      </c>
      <c r="Z402" s="24">
        <f t="shared" si="244"/>
        <v>0</v>
      </c>
      <c r="AA402" s="24">
        <f t="shared" si="244"/>
        <v>0</v>
      </c>
      <c r="AB402" s="24">
        <f t="shared" si="244"/>
        <v>0</v>
      </c>
    </row>
    <row r="403" spans="1:28" ht="31.5" outlineLevel="5">
      <c r="A403" s="12" t="s">
        <v>460</v>
      </c>
      <c r="B403" s="22" t="s">
        <v>172</v>
      </c>
      <c r="C403" s="22" t="s">
        <v>484</v>
      </c>
      <c r="D403" s="22" t="s">
        <v>28</v>
      </c>
      <c r="E403" s="22" t="s">
        <v>2</v>
      </c>
      <c r="F403" s="23"/>
      <c r="G403" s="24">
        <f>SUM(G404)</f>
        <v>102459.93</v>
      </c>
      <c r="H403" s="24">
        <f t="shared" si="244"/>
        <v>0</v>
      </c>
      <c r="I403" s="24">
        <f t="shared" si="244"/>
        <v>0</v>
      </c>
      <c r="J403" s="24">
        <f t="shared" si="244"/>
        <v>102459.93</v>
      </c>
      <c r="K403" s="24">
        <f t="shared" si="244"/>
        <v>0</v>
      </c>
      <c r="L403" s="24">
        <f t="shared" si="244"/>
        <v>102459.93</v>
      </c>
      <c r="M403" s="24">
        <f t="shared" si="244"/>
        <v>0</v>
      </c>
      <c r="N403" s="24">
        <f t="shared" si="244"/>
        <v>0</v>
      </c>
      <c r="O403" s="24">
        <f t="shared" si="244"/>
        <v>102459.93</v>
      </c>
      <c r="P403" s="24">
        <f t="shared" si="244"/>
        <v>0</v>
      </c>
      <c r="Q403" s="24">
        <f t="shared" si="244"/>
        <v>102459.93</v>
      </c>
      <c r="R403" s="24">
        <f t="shared" si="244"/>
        <v>102459.93</v>
      </c>
      <c r="S403" s="24">
        <f t="shared" si="244"/>
        <v>0</v>
      </c>
      <c r="T403" s="24">
        <f t="shared" si="244"/>
        <v>0</v>
      </c>
      <c r="U403" s="24">
        <f t="shared" si="244"/>
        <v>0</v>
      </c>
      <c r="V403" s="24">
        <f t="shared" si="244"/>
        <v>0</v>
      </c>
      <c r="W403" s="24">
        <f t="shared" si="244"/>
        <v>0</v>
      </c>
      <c r="X403" s="24">
        <f t="shared" si="244"/>
        <v>0</v>
      </c>
      <c r="Y403" s="24">
        <f t="shared" si="244"/>
        <v>0</v>
      </c>
      <c r="Z403" s="24">
        <f t="shared" si="244"/>
        <v>0</v>
      </c>
      <c r="AA403" s="24">
        <f t="shared" si="244"/>
        <v>0</v>
      </c>
      <c r="AB403" s="24">
        <f t="shared" si="244"/>
        <v>0</v>
      </c>
    </row>
    <row r="404" spans="1:28" outlineLevel="5">
      <c r="A404" s="12" t="s">
        <v>476</v>
      </c>
      <c r="B404" s="22" t="s">
        <v>172</v>
      </c>
      <c r="C404" s="22" t="s">
        <v>484</v>
      </c>
      <c r="D404" s="22" t="s">
        <v>28</v>
      </c>
      <c r="E404" s="22" t="s">
        <v>38</v>
      </c>
      <c r="F404" s="23"/>
      <c r="G404" s="24">
        <f>SUM(I404:K404)-H404</f>
        <v>102459.93</v>
      </c>
      <c r="H404" s="36"/>
      <c r="I404" s="28"/>
      <c r="J404" s="8">
        <f>SUM(Q404)</f>
        <v>102459.93</v>
      </c>
      <c r="K404" s="9">
        <f>SUM(S404+U404+W404+Y404+AA404)</f>
        <v>0</v>
      </c>
      <c r="L404" s="28">
        <f>SUM(N404:P404)-M404</f>
        <v>102459.93</v>
      </c>
      <c r="M404" s="38"/>
      <c r="N404" s="28"/>
      <c r="O404" s="8">
        <f>SUM(R404)</f>
        <v>102459.93</v>
      </c>
      <c r="P404" s="9">
        <f>SUM(T404+V404+X404+Z404+AB404)</f>
        <v>0</v>
      </c>
      <c r="Q404" s="20">
        <v>102459.93</v>
      </c>
      <c r="R404" s="20">
        <v>102459.93</v>
      </c>
      <c r="S404" s="20"/>
      <c r="T404" s="20"/>
      <c r="U404" s="20"/>
      <c r="V404" s="20"/>
      <c r="W404" s="20"/>
      <c r="X404" s="20"/>
      <c r="Y404" s="20"/>
      <c r="Z404" s="20"/>
      <c r="AA404" s="20"/>
      <c r="AB404" s="20"/>
    </row>
    <row r="405" spans="1:28" s="7" customFormat="1" ht="78.75" outlineLevel="5">
      <c r="A405" s="14" t="s">
        <v>485</v>
      </c>
      <c r="B405" s="80" t="s">
        <v>172</v>
      </c>
      <c r="C405" s="80" t="s">
        <v>486</v>
      </c>
      <c r="D405" s="80" t="s">
        <v>2</v>
      </c>
      <c r="E405" s="80" t="s">
        <v>2</v>
      </c>
      <c r="F405" s="49"/>
      <c r="G405" s="50">
        <f>SUM(G406)</f>
        <v>367596.2</v>
      </c>
      <c r="H405" s="50">
        <f t="shared" ref="H405:AB407" si="245">SUM(H406)</f>
        <v>0</v>
      </c>
      <c r="I405" s="50">
        <f t="shared" si="245"/>
        <v>0</v>
      </c>
      <c r="J405" s="50">
        <f t="shared" si="245"/>
        <v>367596.2</v>
      </c>
      <c r="K405" s="50">
        <f t="shared" si="245"/>
        <v>0</v>
      </c>
      <c r="L405" s="50">
        <f t="shared" si="245"/>
        <v>367596.2</v>
      </c>
      <c r="M405" s="50">
        <f t="shared" si="245"/>
        <v>0</v>
      </c>
      <c r="N405" s="50">
        <f t="shared" si="245"/>
        <v>0</v>
      </c>
      <c r="O405" s="50">
        <f t="shared" si="245"/>
        <v>367596.2</v>
      </c>
      <c r="P405" s="50">
        <f t="shared" si="245"/>
        <v>0</v>
      </c>
      <c r="Q405" s="50">
        <f t="shared" si="245"/>
        <v>367596.2</v>
      </c>
      <c r="R405" s="50">
        <f t="shared" si="245"/>
        <v>367596.2</v>
      </c>
      <c r="S405" s="50">
        <f t="shared" si="245"/>
        <v>0</v>
      </c>
      <c r="T405" s="50">
        <f t="shared" si="245"/>
        <v>0</v>
      </c>
      <c r="U405" s="50">
        <f t="shared" si="245"/>
        <v>0</v>
      </c>
      <c r="V405" s="50">
        <f t="shared" si="245"/>
        <v>0</v>
      </c>
      <c r="W405" s="50">
        <f t="shared" si="245"/>
        <v>0</v>
      </c>
      <c r="X405" s="50">
        <f t="shared" si="245"/>
        <v>0</v>
      </c>
      <c r="Y405" s="50">
        <f t="shared" si="245"/>
        <v>0</v>
      </c>
      <c r="Z405" s="50">
        <f t="shared" si="245"/>
        <v>0</v>
      </c>
      <c r="AA405" s="50">
        <f t="shared" si="245"/>
        <v>0</v>
      </c>
      <c r="AB405" s="50">
        <f t="shared" si="245"/>
        <v>0</v>
      </c>
    </row>
    <row r="406" spans="1:28" ht="47.25" outlineLevel="5">
      <c r="A406" s="12" t="s">
        <v>459</v>
      </c>
      <c r="B406" s="22" t="s">
        <v>172</v>
      </c>
      <c r="C406" s="22" t="s">
        <v>486</v>
      </c>
      <c r="D406" s="22" t="s">
        <v>26</v>
      </c>
      <c r="E406" s="22" t="s">
        <v>2</v>
      </c>
      <c r="F406" s="23"/>
      <c r="G406" s="24">
        <f>SUM(G407)</f>
        <v>367596.2</v>
      </c>
      <c r="H406" s="24">
        <f t="shared" si="245"/>
        <v>0</v>
      </c>
      <c r="I406" s="24">
        <f t="shared" si="245"/>
        <v>0</v>
      </c>
      <c r="J406" s="24">
        <f t="shared" si="245"/>
        <v>367596.2</v>
      </c>
      <c r="K406" s="24">
        <f t="shared" si="245"/>
        <v>0</v>
      </c>
      <c r="L406" s="24">
        <f t="shared" si="245"/>
        <v>367596.2</v>
      </c>
      <c r="M406" s="24">
        <f t="shared" si="245"/>
        <v>0</v>
      </c>
      <c r="N406" s="24">
        <f t="shared" si="245"/>
        <v>0</v>
      </c>
      <c r="O406" s="24">
        <f t="shared" si="245"/>
        <v>367596.2</v>
      </c>
      <c r="P406" s="24">
        <f t="shared" si="245"/>
        <v>0</v>
      </c>
      <c r="Q406" s="24">
        <f t="shared" si="245"/>
        <v>367596.2</v>
      </c>
      <c r="R406" s="24">
        <f t="shared" si="245"/>
        <v>367596.2</v>
      </c>
      <c r="S406" s="24">
        <f t="shared" si="245"/>
        <v>0</v>
      </c>
      <c r="T406" s="24">
        <f t="shared" si="245"/>
        <v>0</v>
      </c>
      <c r="U406" s="24">
        <f t="shared" si="245"/>
        <v>0</v>
      </c>
      <c r="V406" s="24">
        <f t="shared" si="245"/>
        <v>0</v>
      </c>
      <c r="W406" s="24">
        <f t="shared" si="245"/>
        <v>0</v>
      </c>
      <c r="X406" s="24">
        <f t="shared" si="245"/>
        <v>0</v>
      </c>
      <c r="Y406" s="24">
        <f t="shared" si="245"/>
        <v>0</v>
      </c>
      <c r="Z406" s="24">
        <f t="shared" si="245"/>
        <v>0</v>
      </c>
      <c r="AA406" s="24">
        <f t="shared" si="245"/>
        <v>0</v>
      </c>
      <c r="AB406" s="24">
        <f t="shared" si="245"/>
        <v>0</v>
      </c>
    </row>
    <row r="407" spans="1:28" ht="31.5" outlineLevel="5">
      <c r="A407" s="12" t="s">
        <v>460</v>
      </c>
      <c r="B407" s="22" t="s">
        <v>172</v>
      </c>
      <c r="C407" s="22" t="s">
        <v>486</v>
      </c>
      <c r="D407" s="22" t="s">
        <v>28</v>
      </c>
      <c r="E407" s="22" t="s">
        <v>2</v>
      </c>
      <c r="F407" s="23"/>
      <c r="G407" s="24">
        <f>SUM(G408)</f>
        <v>367596.2</v>
      </c>
      <c r="H407" s="24">
        <f t="shared" si="245"/>
        <v>0</v>
      </c>
      <c r="I407" s="24">
        <f t="shared" si="245"/>
        <v>0</v>
      </c>
      <c r="J407" s="24">
        <f t="shared" si="245"/>
        <v>367596.2</v>
      </c>
      <c r="K407" s="24">
        <f t="shared" si="245"/>
        <v>0</v>
      </c>
      <c r="L407" s="24">
        <f t="shared" si="245"/>
        <v>367596.2</v>
      </c>
      <c r="M407" s="24">
        <f t="shared" si="245"/>
        <v>0</v>
      </c>
      <c r="N407" s="24">
        <f t="shared" si="245"/>
        <v>0</v>
      </c>
      <c r="O407" s="24">
        <f t="shared" si="245"/>
        <v>367596.2</v>
      </c>
      <c r="P407" s="24">
        <f t="shared" si="245"/>
        <v>0</v>
      </c>
      <c r="Q407" s="24">
        <f t="shared" si="245"/>
        <v>367596.2</v>
      </c>
      <c r="R407" s="24">
        <f t="shared" si="245"/>
        <v>367596.2</v>
      </c>
      <c r="S407" s="24">
        <f t="shared" si="245"/>
        <v>0</v>
      </c>
      <c r="T407" s="24">
        <f t="shared" si="245"/>
        <v>0</v>
      </c>
      <c r="U407" s="24">
        <f t="shared" si="245"/>
        <v>0</v>
      </c>
      <c r="V407" s="24">
        <f t="shared" si="245"/>
        <v>0</v>
      </c>
      <c r="W407" s="24">
        <f t="shared" si="245"/>
        <v>0</v>
      </c>
      <c r="X407" s="24">
        <f t="shared" si="245"/>
        <v>0</v>
      </c>
      <c r="Y407" s="24">
        <f t="shared" si="245"/>
        <v>0</v>
      </c>
      <c r="Z407" s="24">
        <f t="shared" si="245"/>
        <v>0</v>
      </c>
      <c r="AA407" s="24">
        <f t="shared" si="245"/>
        <v>0</v>
      </c>
      <c r="AB407" s="24">
        <f t="shared" si="245"/>
        <v>0</v>
      </c>
    </row>
    <row r="408" spans="1:28" ht="31.5" outlineLevel="5">
      <c r="A408" s="12" t="s">
        <v>464</v>
      </c>
      <c r="B408" s="22" t="s">
        <v>172</v>
      </c>
      <c r="C408" s="22" t="s">
        <v>486</v>
      </c>
      <c r="D408" s="22" t="s">
        <v>28</v>
      </c>
      <c r="E408" s="22" t="s">
        <v>74</v>
      </c>
      <c r="F408" s="23"/>
      <c r="G408" s="24">
        <f>SUM(I408:K408)-H408</f>
        <v>367596.2</v>
      </c>
      <c r="H408" s="36"/>
      <c r="I408" s="28"/>
      <c r="J408" s="8">
        <f>SUM(Q408)</f>
        <v>367596.2</v>
      </c>
      <c r="K408" s="9">
        <f>SUM(S408+U408+W408+Y408+AA408)</f>
        <v>0</v>
      </c>
      <c r="L408" s="28">
        <f>SUM(N408:P408)-M408</f>
        <v>367596.2</v>
      </c>
      <c r="M408" s="38"/>
      <c r="N408" s="28"/>
      <c r="O408" s="8">
        <f>SUM(R408)</f>
        <v>367596.2</v>
      </c>
      <c r="P408" s="9">
        <f>SUM(T408+V408+X408+Z408+AB408)</f>
        <v>0</v>
      </c>
      <c r="Q408" s="20">
        <v>367596.2</v>
      </c>
      <c r="R408" s="20">
        <v>367596.2</v>
      </c>
      <c r="S408" s="20"/>
      <c r="T408" s="20"/>
      <c r="U408" s="20"/>
      <c r="V408" s="20"/>
      <c r="W408" s="20"/>
      <c r="X408" s="20"/>
      <c r="Y408" s="20"/>
      <c r="Z408" s="20"/>
      <c r="AA408" s="20"/>
      <c r="AB408" s="20"/>
    </row>
    <row r="409" spans="1:28" s="7" customFormat="1" ht="94.5" outlineLevel="5">
      <c r="A409" s="14" t="s">
        <v>487</v>
      </c>
      <c r="B409" s="80" t="s">
        <v>172</v>
      </c>
      <c r="C409" s="80" t="s">
        <v>488</v>
      </c>
      <c r="D409" s="80" t="s">
        <v>2</v>
      </c>
      <c r="E409" s="80" t="s">
        <v>2</v>
      </c>
      <c r="F409" s="49"/>
      <c r="G409" s="50">
        <f>SUM(G410)</f>
        <v>15000</v>
      </c>
      <c r="H409" s="50">
        <f t="shared" ref="H409:AB411" si="246">SUM(H410)</f>
        <v>0</v>
      </c>
      <c r="I409" s="50">
        <f t="shared" si="246"/>
        <v>0</v>
      </c>
      <c r="J409" s="50">
        <f t="shared" si="246"/>
        <v>15000</v>
      </c>
      <c r="K409" s="50">
        <f t="shared" si="246"/>
        <v>0</v>
      </c>
      <c r="L409" s="50">
        <f t="shared" si="246"/>
        <v>15000</v>
      </c>
      <c r="M409" s="50">
        <f t="shared" si="246"/>
        <v>0</v>
      </c>
      <c r="N409" s="50">
        <f t="shared" si="246"/>
        <v>0</v>
      </c>
      <c r="O409" s="50">
        <f t="shared" si="246"/>
        <v>15000</v>
      </c>
      <c r="P409" s="50">
        <f t="shared" si="246"/>
        <v>0</v>
      </c>
      <c r="Q409" s="50">
        <f t="shared" si="246"/>
        <v>15000</v>
      </c>
      <c r="R409" s="50">
        <f t="shared" si="246"/>
        <v>15000</v>
      </c>
      <c r="S409" s="50">
        <f t="shared" si="246"/>
        <v>0</v>
      </c>
      <c r="T409" s="50">
        <f t="shared" si="246"/>
        <v>0</v>
      </c>
      <c r="U409" s="50">
        <f t="shared" si="246"/>
        <v>0</v>
      </c>
      <c r="V409" s="50">
        <f t="shared" si="246"/>
        <v>0</v>
      </c>
      <c r="W409" s="50">
        <f t="shared" si="246"/>
        <v>0</v>
      </c>
      <c r="X409" s="50">
        <f t="shared" si="246"/>
        <v>0</v>
      </c>
      <c r="Y409" s="50">
        <f t="shared" si="246"/>
        <v>0</v>
      </c>
      <c r="Z409" s="50">
        <f t="shared" si="246"/>
        <v>0</v>
      </c>
      <c r="AA409" s="50">
        <f t="shared" si="246"/>
        <v>0</v>
      </c>
      <c r="AB409" s="50">
        <f t="shared" si="246"/>
        <v>0</v>
      </c>
    </row>
    <row r="410" spans="1:28" ht="47.25" outlineLevel="5">
      <c r="A410" s="12" t="s">
        <v>459</v>
      </c>
      <c r="B410" s="22" t="s">
        <v>172</v>
      </c>
      <c r="C410" s="22" t="s">
        <v>488</v>
      </c>
      <c r="D410" s="22" t="s">
        <v>26</v>
      </c>
      <c r="E410" s="22" t="s">
        <v>2</v>
      </c>
      <c r="F410" s="23"/>
      <c r="G410" s="24">
        <f>SUM(G411)</f>
        <v>15000</v>
      </c>
      <c r="H410" s="24">
        <f t="shared" si="246"/>
        <v>0</v>
      </c>
      <c r="I410" s="24">
        <f t="shared" si="246"/>
        <v>0</v>
      </c>
      <c r="J410" s="24">
        <f t="shared" si="246"/>
        <v>15000</v>
      </c>
      <c r="K410" s="24">
        <f t="shared" si="246"/>
        <v>0</v>
      </c>
      <c r="L410" s="24">
        <f t="shared" si="246"/>
        <v>15000</v>
      </c>
      <c r="M410" s="24">
        <f t="shared" si="246"/>
        <v>0</v>
      </c>
      <c r="N410" s="24">
        <f t="shared" si="246"/>
        <v>0</v>
      </c>
      <c r="O410" s="24">
        <f t="shared" si="246"/>
        <v>15000</v>
      </c>
      <c r="P410" s="24">
        <f t="shared" si="246"/>
        <v>0</v>
      </c>
      <c r="Q410" s="24">
        <f t="shared" si="246"/>
        <v>15000</v>
      </c>
      <c r="R410" s="24">
        <f t="shared" si="246"/>
        <v>15000</v>
      </c>
      <c r="S410" s="24">
        <f t="shared" si="246"/>
        <v>0</v>
      </c>
      <c r="T410" s="24">
        <f t="shared" si="246"/>
        <v>0</v>
      </c>
      <c r="U410" s="24">
        <f t="shared" si="246"/>
        <v>0</v>
      </c>
      <c r="V410" s="24">
        <f t="shared" si="246"/>
        <v>0</v>
      </c>
      <c r="W410" s="24">
        <f t="shared" si="246"/>
        <v>0</v>
      </c>
      <c r="X410" s="24">
        <f t="shared" si="246"/>
        <v>0</v>
      </c>
      <c r="Y410" s="24">
        <f t="shared" si="246"/>
        <v>0</v>
      </c>
      <c r="Z410" s="24">
        <f t="shared" si="246"/>
        <v>0</v>
      </c>
      <c r="AA410" s="24">
        <f t="shared" si="246"/>
        <v>0</v>
      </c>
      <c r="AB410" s="24">
        <f t="shared" si="246"/>
        <v>0</v>
      </c>
    </row>
    <row r="411" spans="1:28" ht="31.5" outlineLevel="5">
      <c r="A411" s="12" t="s">
        <v>460</v>
      </c>
      <c r="B411" s="22" t="s">
        <v>172</v>
      </c>
      <c r="C411" s="22" t="s">
        <v>488</v>
      </c>
      <c r="D411" s="22" t="s">
        <v>28</v>
      </c>
      <c r="E411" s="22" t="s">
        <v>2</v>
      </c>
      <c r="F411" s="23"/>
      <c r="G411" s="24">
        <f>SUM(G412)</f>
        <v>15000</v>
      </c>
      <c r="H411" s="24">
        <f t="shared" si="246"/>
        <v>0</v>
      </c>
      <c r="I411" s="24">
        <f t="shared" si="246"/>
        <v>0</v>
      </c>
      <c r="J411" s="24">
        <f t="shared" si="246"/>
        <v>15000</v>
      </c>
      <c r="K411" s="24">
        <f t="shared" si="246"/>
        <v>0</v>
      </c>
      <c r="L411" s="24">
        <f t="shared" si="246"/>
        <v>15000</v>
      </c>
      <c r="M411" s="24">
        <f t="shared" si="246"/>
        <v>0</v>
      </c>
      <c r="N411" s="24">
        <f t="shared" si="246"/>
        <v>0</v>
      </c>
      <c r="O411" s="24">
        <f t="shared" si="246"/>
        <v>15000</v>
      </c>
      <c r="P411" s="24">
        <f t="shared" si="246"/>
        <v>0</v>
      </c>
      <c r="Q411" s="24">
        <f t="shared" si="246"/>
        <v>15000</v>
      </c>
      <c r="R411" s="24">
        <f t="shared" si="246"/>
        <v>15000</v>
      </c>
      <c r="S411" s="24">
        <f t="shared" si="246"/>
        <v>0</v>
      </c>
      <c r="T411" s="24">
        <f t="shared" si="246"/>
        <v>0</v>
      </c>
      <c r="U411" s="24">
        <f t="shared" si="246"/>
        <v>0</v>
      </c>
      <c r="V411" s="24">
        <f t="shared" si="246"/>
        <v>0</v>
      </c>
      <c r="W411" s="24">
        <f t="shared" si="246"/>
        <v>0</v>
      </c>
      <c r="X411" s="24">
        <f t="shared" si="246"/>
        <v>0</v>
      </c>
      <c r="Y411" s="24">
        <f t="shared" si="246"/>
        <v>0</v>
      </c>
      <c r="Z411" s="24">
        <f t="shared" si="246"/>
        <v>0</v>
      </c>
      <c r="AA411" s="24">
        <f t="shared" si="246"/>
        <v>0</v>
      </c>
      <c r="AB411" s="24">
        <f t="shared" si="246"/>
        <v>0</v>
      </c>
    </row>
    <row r="412" spans="1:28" outlineLevel="5">
      <c r="A412" s="12" t="s">
        <v>476</v>
      </c>
      <c r="B412" s="22" t="s">
        <v>172</v>
      </c>
      <c r="C412" s="22" t="s">
        <v>488</v>
      </c>
      <c r="D412" s="22" t="s">
        <v>28</v>
      </c>
      <c r="E412" s="22" t="s">
        <v>38</v>
      </c>
      <c r="F412" s="23"/>
      <c r="G412" s="24">
        <f>SUM(I412:K412)-H412</f>
        <v>15000</v>
      </c>
      <c r="H412" s="36"/>
      <c r="I412" s="28"/>
      <c r="J412" s="8">
        <f>SUM(Q412)</f>
        <v>15000</v>
      </c>
      <c r="K412" s="9">
        <f>SUM(S412+U412+W412+Y412+AA412)</f>
        <v>0</v>
      </c>
      <c r="L412" s="28">
        <f>SUM(N412:P412)-M412</f>
        <v>15000</v>
      </c>
      <c r="M412" s="38"/>
      <c r="N412" s="28"/>
      <c r="O412" s="8">
        <f>SUM(R412)</f>
        <v>15000</v>
      </c>
      <c r="P412" s="9">
        <f>SUM(T412+V412+X412+Z412+AB412)</f>
        <v>0</v>
      </c>
      <c r="Q412" s="20">
        <v>15000</v>
      </c>
      <c r="R412" s="20">
        <v>15000</v>
      </c>
      <c r="S412" s="20"/>
      <c r="T412" s="20"/>
      <c r="U412" s="20"/>
      <c r="V412" s="20"/>
      <c r="W412" s="20"/>
      <c r="X412" s="20"/>
      <c r="Y412" s="20"/>
      <c r="Z412" s="20"/>
      <c r="AA412" s="20"/>
      <c r="AB412" s="20"/>
    </row>
    <row r="413" spans="1:28" s="7" customFormat="1" ht="47.25" outlineLevel="5">
      <c r="A413" s="14" t="s">
        <v>489</v>
      </c>
      <c r="B413" s="80" t="s">
        <v>172</v>
      </c>
      <c r="C413" s="80" t="s">
        <v>490</v>
      </c>
      <c r="D413" s="80" t="s">
        <v>2</v>
      </c>
      <c r="E413" s="80" t="s">
        <v>2</v>
      </c>
      <c r="F413" s="49"/>
      <c r="G413" s="50">
        <f>SUM(G414)</f>
        <v>1483819.35</v>
      </c>
      <c r="H413" s="50">
        <f t="shared" ref="H413:AB414" si="247">SUM(H414)</f>
        <v>0</v>
      </c>
      <c r="I413" s="50">
        <f t="shared" si="247"/>
        <v>0</v>
      </c>
      <c r="J413" s="50">
        <f t="shared" si="247"/>
        <v>1483819.35</v>
      </c>
      <c r="K413" s="50">
        <f t="shared" si="247"/>
        <v>0</v>
      </c>
      <c r="L413" s="50">
        <f t="shared" si="247"/>
        <v>1483819.35</v>
      </c>
      <c r="M413" s="50">
        <f t="shared" si="247"/>
        <v>0</v>
      </c>
      <c r="N413" s="50">
        <f t="shared" si="247"/>
        <v>0</v>
      </c>
      <c r="O413" s="50">
        <f t="shared" si="247"/>
        <v>1483819.35</v>
      </c>
      <c r="P413" s="50">
        <f t="shared" si="247"/>
        <v>0</v>
      </c>
      <c r="Q413" s="50">
        <f t="shared" si="247"/>
        <v>1483819.35</v>
      </c>
      <c r="R413" s="50">
        <f t="shared" si="247"/>
        <v>1483819.35</v>
      </c>
      <c r="S413" s="50">
        <f t="shared" si="247"/>
        <v>0</v>
      </c>
      <c r="T413" s="50">
        <f t="shared" si="247"/>
        <v>0</v>
      </c>
      <c r="U413" s="50">
        <f t="shared" si="247"/>
        <v>0</v>
      </c>
      <c r="V413" s="50">
        <f t="shared" si="247"/>
        <v>0</v>
      </c>
      <c r="W413" s="50">
        <f t="shared" si="247"/>
        <v>0</v>
      </c>
      <c r="X413" s="50">
        <f t="shared" si="247"/>
        <v>0</v>
      </c>
      <c r="Y413" s="50">
        <f t="shared" si="247"/>
        <v>0</v>
      </c>
      <c r="Z413" s="50">
        <f t="shared" si="247"/>
        <v>0</v>
      </c>
      <c r="AA413" s="50">
        <f t="shared" si="247"/>
        <v>0</v>
      </c>
      <c r="AB413" s="50">
        <f t="shared" si="247"/>
        <v>0</v>
      </c>
    </row>
    <row r="414" spans="1:28" ht="47.25" outlineLevel="5">
      <c r="A414" s="12" t="s">
        <v>459</v>
      </c>
      <c r="B414" s="22" t="s">
        <v>172</v>
      </c>
      <c r="C414" s="22" t="s">
        <v>490</v>
      </c>
      <c r="D414" s="22" t="s">
        <v>26</v>
      </c>
      <c r="E414" s="22" t="s">
        <v>2</v>
      </c>
      <c r="F414" s="23"/>
      <c r="G414" s="24">
        <f>SUM(G415)</f>
        <v>1483819.35</v>
      </c>
      <c r="H414" s="24">
        <f t="shared" si="247"/>
        <v>0</v>
      </c>
      <c r="I414" s="24">
        <f t="shared" si="247"/>
        <v>0</v>
      </c>
      <c r="J414" s="24">
        <f t="shared" si="247"/>
        <v>1483819.35</v>
      </c>
      <c r="K414" s="24">
        <f t="shared" si="247"/>
        <v>0</v>
      </c>
      <c r="L414" s="24">
        <f t="shared" si="247"/>
        <v>1483819.35</v>
      </c>
      <c r="M414" s="24">
        <f t="shared" si="247"/>
        <v>0</v>
      </c>
      <c r="N414" s="24">
        <f t="shared" si="247"/>
        <v>0</v>
      </c>
      <c r="O414" s="24">
        <f t="shared" si="247"/>
        <v>1483819.35</v>
      </c>
      <c r="P414" s="24">
        <f t="shared" si="247"/>
        <v>0</v>
      </c>
      <c r="Q414" s="24">
        <f t="shared" si="247"/>
        <v>1483819.35</v>
      </c>
      <c r="R414" s="24">
        <f t="shared" si="247"/>
        <v>1483819.35</v>
      </c>
      <c r="S414" s="24">
        <f t="shared" si="247"/>
        <v>0</v>
      </c>
      <c r="T414" s="24">
        <f t="shared" si="247"/>
        <v>0</v>
      </c>
      <c r="U414" s="24">
        <f t="shared" si="247"/>
        <v>0</v>
      </c>
      <c r="V414" s="24">
        <f t="shared" si="247"/>
        <v>0</v>
      </c>
      <c r="W414" s="24">
        <f t="shared" si="247"/>
        <v>0</v>
      </c>
      <c r="X414" s="24">
        <f t="shared" si="247"/>
        <v>0</v>
      </c>
      <c r="Y414" s="24">
        <f t="shared" si="247"/>
        <v>0</v>
      </c>
      <c r="Z414" s="24">
        <f t="shared" si="247"/>
        <v>0</v>
      </c>
      <c r="AA414" s="24">
        <f t="shared" si="247"/>
        <v>0</v>
      </c>
      <c r="AB414" s="24">
        <f t="shared" si="247"/>
        <v>0</v>
      </c>
    </row>
    <row r="415" spans="1:28" ht="31.5" outlineLevel="5">
      <c r="A415" s="12" t="s">
        <v>460</v>
      </c>
      <c r="B415" s="22" t="s">
        <v>172</v>
      </c>
      <c r="C415" s="22" t="s">
        <v>490</v>
      </c>
      <c r="D415" s="22" t="s">
        <v>28</v>
      </c>
      <c r="E415" s="22" t="s">
        <v>2</v>
      </c>
      <c r="F415" s="23"/>
      <c r="G415" s="24">
        <f>SUM(G416:G417)</f>
        <v>1483819.35</v>
      </c>
      <c r="H415" s="24">
        <f t="shared" ref="H415:AB415" si="248">SUM(H416:H417)</f>
        <v>0</v>
      </c>
      <c r="I415" s="24">
        <f t="shared" si="248"/>
        <v>0</v>
      </c>
      <c r="J415" s="24">
        <f t="shared" si="248"/>
        <v>1483819.35</v>
      </c>
      <c r="K415" s="24">
        <f t="shared" si="248"/>
        <v>0</v>
      </c>
      <c r="L415" s="24">
        <f t="shared" si="248"/>
        <v>1483819.35</v>
      </c>
      <c r="M415" s="24">
        <f t="shared" si="248"/>
        <v>0</v>
      </c>
      <c r="N415" s="24">
        <f t="shared" si="248"/>
        <v>0</v>
      </c>
      <c r="O415" s="24">
        <f t="shared" si="248"/>
        <v>1483819.35</v>
      </c>
      <c r="P415" s="24">
        <f t="shared" si="248"/>
        <v>0</v>
      </c>
      <c r="Q415" s="24">
        <f t="shared" si="248"/>
        <v>1483819.35</v>
      </c>
      <c r="R415" s="24">
        <f t="shared" si="248"/>
        <v>1483819.35</v>
      </c>
      <c r="S415" s="24">
        <f t="shared" si="248"/>
        <v>0</v>
      </c>
      <c r="T415" s="24">
        <f t="shared" si="248"/>
        <v>0</v>
      </c>
      <c r="U415" s="24">
        <f t="shared" si="248"/>
        <v>0</v>
      </c>
      <c r="V415" s="24">
        <f t="shared" si="248"/>
        <v>0</v>
      </c>
      <c r="W415" s="24">
        <f t="shared" si="248"/>
        <v>0</v>
      </c>
      <c r="X415" s="24">
        <f t="shared" si="248"/>
        <v>0</v>
      </c>
      <c r="Y415" s="24">
        <f t="shared" si="248"/>
        <v>0</v>
      </c>
      <c r="Z415" s="24">
        <f t="shared" si="248"/>
        <v>0</v>
      </c>
      <c r="AA415" s="24">
        <f t="shared" si="248"/>
        <v>0</v>
      </c>
      <c r="AB415" s="24">
        <f t="shared" si="248"/>
        <v>0</v>
      </c>
    </row>
    <row r="416" spans="1:28" ht="31.5" outlineLevel="5">
      <c r="A416" s="12" t="s">
        <v>464</v>
      </c>
      <c r="B416" s="22" t="s">
        <v>172</v>
      </c>
      <c r="C416" s="22" t="s">
        <v>490</v>
      </c>
      <c r="D416" s="22" t="s">
        <v>28</v>
      </c>
      <c r="E416" s="22" t="s">
        <v>74</v>
      </c>
      <c r="F416" s="23"/>
      <c r="G416" s="24">
        <f>SUM(I416:K416)-H416</f>
        <v>1403319.35</v>
      </c>
      <c r="H416" s="36"/>
      <c r="I416" s="28"/>
      <c r="J416" s="8">
        <f>SUM(Q416)</f>
        <v>1403319.35</v>
      </c>
      <c r="K416" s="9">
        <f>SUM(S416+U416+W416+Y416+AA416)</f>
        <v>0</v>
      </c>
      <c r="L416" s="28">
        <f>SUM(N416:P416)-M416</f>
        <v>1403319.35</v>
      </c>
      <c r="M416" s="38"/>
      <c r="N416" s="28"/>
      <c r="O416" s="8">
        <f>SUM(R416)</f>
        <v>1403319.35</v>
      </c>
      <c r="P416" s="9">
        <f>SUM(T416+V416+X416+Z416+AB416)</f>
        <v>0</v>
      </c>
      <c r="Q416" s="20">
        <v>1403319.35</v>
      </c>
      <c r="R416" s="20">
        <v>1403319.35</v>
      </c>
      <c r="S416" s="20"/>
      <c r="T416" s="20"/>
      <c r="U416" s="20"/>
      <c r="V416" s="20"/>
      <c r="W416" s="20"/>
      <c r="X416" s="20"/>
      <c r="Y416" s="20"/>
      <c r="Z416" s="20"/>
      <c r="AA416" s="20"/>
      <c r="AB416" s="20"/>
    </row>
    <row r="417" spans="1:28" outlineLevel="5">
      <c r="A417" s="12" t="s">
        <v>476</v>
      </c>
      <c r="B417" s="22" t="s">
        <v>172</v>
      </c>
      <c r="C417" s="22" t="s">
        <v>490</v>
      </c>
      <c r="D417" s="22" t="s">
        <v>28</v>
      </c>
      <c r="E417" s="22" t="s">
        <v>38</v>
      </c>
      <c r="F417" s="23"/>
      <c r="G417" s="24">
        <f>SUM(I417:K417)-H417</f>
        <v>80500</v>
      </c>
      <c r="H417" s="36"/>
      <c r="I417" s="28"/>
      <c r="J417" s="8">
        <f>SUM(Q417)</f>
        <v>80500</v>
      </c>
      <c r="K417" s="9">
        <f>SUM(S417+U417+W417+Y417+AA417)</f>
        <v>0</v>
      </c>
      <c r="L417" s="28">
        <f>SUM(N417:P417)-M417</f>
        <v>80500</v>
      </c>
      <c r="M417" s="38"/>
      <c r="N417" s="28"/>
      <c r="O417" s="8">
        <f>SUM(R417)</f>
        <v>80500</v>
      </c>
      <c r="P417" s="9">
        <f>SUM(T417+V417+X417+Z417+AB417)</f>
        <v>0</v>
      </c>
      <c r="Q417" s="20">
        <v>80500</v>
      </c>
      <c r="R417" s="20">
        <v>80500</v>
      </c>
      <c r="S417" s="20"/>
      <c r="T417" s="20"/>
      <c r="U417" s="20"/>
      <c r="V417" s="20"/>
      <c r="W417" s="20"/>
      <c r="X417" s="20"/>
      <c r="Y417" s="20"/>
      <c r="Z417" s="20"/>
      <c r="AA417" s="20"/>
      <c r="AB417" s="20"/>
    </row>
    <row r="418" spans="1:28" s="7" customFormat="1" ht="78.75" outlineLevel="2">
      <c r="A418" s="6" t="s">
        <v>177</v>
      </c>
      <c r="B418" s="49" t="s">
        <v>172</v>
      </c>
      <c r="C418" s="49" t="s">
        <v>178</v>
      </c>
      <c r="D418" s="49" t="s">
        <v>2</v>
      </c>
      <c r="E418" s="49" t="s">
        <v>2</v>
      </c>
      <c r="F418" s="49"/>
      <c r="G418" s="50">
        <f t="shared" ref="G418:V418" si="249">SUM(G419)</f>
        <v>278126.27</v>
      </c>
      <c r="H418" s="51">
        <f t="shared" si="249"/>
        <v>0</v>
      </c>
      <c r="I418" s="52">
        <f t="shared" si="249"/>
        <v>278126.27</v>
      </c>
      <c r="J418" s="52">
        <f t="shared" si="249"/>
        <v>0</v>
      </c>
      <c r="K418" s="52">
        <f t="shared" si="249"/>
        <v>0</v>
      </c>
      <c r="L418" s="52">
        <f t="shared" si="249"/>
        <v>278126.27</v>
      </c>
      <c r="M418" s="52">
        <f t="shared" si="249"/>
        <v>0</v>
      </c>
      <c r="N418" s="52">
        <f t="shared" si="249"/>
        <v>278126.27</v>
      </c>
      <c r="O418" s="52">
        <f t="shared" si="249"/>
        <v>0</v>
      </c>
      <c r="P418" s="97">
        <f t="shared" si="249"/>
        <v>0</v>
      </c>
      <c r="Q418" s="97">
        <f t="shared" si="249"/>
        <v>0</v>
      </c>
      <c r="R418" s="97">
        <f t="shared" si="249"/>
        <v>0</v>
      </c>
      <c r="S418" s="97">
        <f t="shared" si="249"/>
        <v>0</v>
      </c>
      <c r="T418" s="97">
        <f t="shared" si="249"/>
        <v>0</v>
      </c>
      <c r="U418" s="97">
        <f t="shared" si="249"/>
        <v>0</v>
      </c>
      <c r="V418" s="97">
        <f t="shared" si="249"/>
        <v>0</v>
      </c>
      <c r="W418" s="97">
        <f t="shared" ref="J418:AB420" si="250">SUM(W419)</f>
        <v>0</v>
      </c>
      <c r="X418" s="97">
        <f t="shared" si="250"/>
        <v>0</v>
      </c>
      <c r="Y418" s="97">
        <f t="shared" si="250"/>
        <v>0</v>
      </c>
      <c r="Z418" s="97">
        <f t="shared" si="250"/>
        <v>0</v>
      </c>
      <c r="AA418" s="97">
        <f t="shared" si="250"/>
        <v>0</v>
      </c>
      <c r="AB418" s="97">
        <f t="shared" si="250"/>
        <v>0</v>
      </c>
    </row>
    <row r="419" spans="1:28" ht="47.25" outlineLevel="3">
      <c r="A419" s="2" t="s">
        <v>25</v>
      </c>
      <c r="B419" s="23" t="s">
        <v>172</v>
      </c>
      <c r="C419" s="23" t="s">
        <v>178</v>
      </c>
      <c r="D419" s="23" t="s">
        <v>26</v>
      </c>
      <c r="E419" s="23" t="s">
        <v>2</v>
      </c>
      <c r="F419" s="23"/>
      <c r="G419" s="24">
        <f t="shared" ref="G419:I420" si="251">SUM(G420)</f>
        <v>278126.27</v>
      </c>
      <c r="H419" s="24">
        <f t="shared" si="251"/>
        <v>0</v>
      </c>
      <c r="I419" s="69">
        <f t="shared" si="251"/>
        <v>278126.27</v>
      </c>
      <c r="J419" s="69">
        <f t="shared" si="250"/>
        <v>0</v>
      </c>
      <c r="K419" s="69">
        <f t="shared" si="250"/>
        <v>0</v>
      </c>
      <c r="L419" s="69">
        <f t="shared" si="250"/>
        <v>278126.27</v>
      </c>
      <c r="M419" s="69">
        <f t="shared" si="250"/>
        <v>0</v>
      </c>
      <c r="N419" s="69">
        <f t="shared" si="250"/>
        <v>278126.27</v>
      </c>
      <c r="O419" s="70">
        <f t="shared" si="250"/>
        <v>0</v>
      </c>
      <c r="P419" s="28">
        <f t="shared" si="250"/>
        <v>0</v>
      </c>
      <c r="Q419" s="28">
        <f t="shared" si="250"/>
        <v>0</v>
      </c>
      <c r="R419" s="28">
        <f t="shared" si="250"/>
        <v>0</v>
      </c>
      <c r="S419" s="28">
        <f t="shared" si="250"/>
        <v>0</v>
      </c>
      <c r="T419" s="28">
        <f t="shared" si="250"/>
        <v>0</v>
      </c>
      <c r="U419" s="28">
        <f t="shared" si="250"/>
        <v>0</v>
      </c>
      <c r="V419" s="28">
        <f t="shared" si="250"/>
        <v>0</v>
      </c>
      <c r="W419" s="28">
        <f t="shared" si="250"/>
        <v>0</v>
      </c>
      <c r="X419" s="28">
        <f t="shared" si="250"/>
        <v>0</v>
      </c>
      <c r="Y419" s="28">
        <f t="shared" si="250"/>
        <v>0</v>
      </c>
      <c r="Z419" s="28">
        <f t="shared" si="250"/>
        <v>0</v>
      </c>
      <c r="AA419" s="28">
        <f t="shared" si="250"/>
        <v>0</v>
      </c>
      <c r="AB419" s="28">
        <f t="shared" si="250"/>
        <v>0</v>
      </c>
    </row>
    <row r="420" spans="1:28" ht="31.5" outlineLevel="4">
      <c r="A420" s="2" t="s">
        <v>27</v>
      </c>
      <c r="B420" s="23" t="s">
        <v>172</v>
      </c>
      <c r="C420" s="23" t="s">
        <v>178</v>
      </c>
      <c r="D420" s="23" t="s">
        <v>28</v>
      </c>
      <c r="E420" s="23" t="s">
        <v>2</v>
      </c>
      <c r="F420" s="23"/>
      <c r="G420" s="24">
        <f t="shared" si="251"/>
        <v>278126.27</v>
      </c>
      <c r="H420" s="24">
        <f t="shared" si="251"/>
        <v>0</v>
      </c>
      <c r="I420" s="36">
        <f t="shared" si="251"/>
        <v>278126.27</v>
      </c>
      <c r="J420" s="36">
        <f t="shared" si="250"/>
        <v>0</v>
      </c>
      <c r="K420" s="36">
        <f t="shared" si="250"/>
        <v>0</v>
      </c>
      <c r="L420" s="36">
        <f t="shared" si="250"/>
        <v>278126.27</v>
      </c>
      <c r="M420" s="36">
        <f t="shared" si="250"/>
        <v>0</v>
      </c>
      <c r="N420" s="36">
        <f t="shared" si="250"/>
        <v>278126.27</v>
      </c>
      <c r="O420" s="28">
        <f t="shared" si="250"/>
        <v>0</v>
      </c>
      <c r="P420" s="28">
        <f t="shared" si="250"/>
        <v>0</v>
      </c>
      <c r="Q420" s="28">
        <f t="shared" si="250"/>
        <v>0</v>
      </c>
      <c r="R420" s="28">
        <f t="shared" si="250"/>
        <v>0</v>
      </c>
      <c r="S420" s="28">
        <f t="shared" si="250"/>
        <v>0</v>
      </c>
      <c r="T420" s="28">
        <f t="shared" si="250"/>
        <v>0</v>
      </c>
      <c r="U420" s="28">
        <f t="shared" si="250"/>
        <v>0</v>
      </c>
      <c r="V420" s="28">
        <f t="shared" si="250"/>
        <v>0</v>
      </c>
      <c r="W420" s="28">
        <f t="shared" si="250"/>
        <v>0</v>
      </c>
      <c r="X420" s="28">
        <f t="shared" si="250"/>
        <v>0</v>
      </c>
      <c r="Y420" s="28">
        <f t="shared" si="250"/>
        <v>0</v>
      </c>
      <c r="Z420" s="28">
        <f t="shared" si="250"/>
        <v>0</v>
      </c>
      <c r="AA420" s="28">
        <f t="shared" si="250"/>
        <v>0</v>
      </c>
      <c r="AB420" s="28">
        <f t="shared" si="250"/>
        <v>0</v>
      </c>
    </row>
    <row r="421" spans="1:28" ht="31.5" outlineLevel="5">
      <c r="A421" s="2" t="s">
        <v>73</v>
      </c>
      <c r="B421" s="23" t="s">
        <v>172</v>
      </c>
      <c r="C421" s="23" t="s">
        <v>178</v>
      </c>
      <c r="D421" s="23" t="s">
        <v>28</v>
      </c>
      <c r="E421" s="23" t="s">
        <v>74</v>
      </c>
      <c r="F421" s="23"/>
      <c r="G421" s="24">
        <f>SUM(I421:K421)-H421</f>
        <v>278126.27</v>
      </c>
      <c r="H421" s="24"/>
      <c r="I421" s="36">
        <v>278126.27</v>
      </c>
      <c r="J421" s="8">
        <f>SUM(Q421)</f>
        <v>0</v>
      </c>
      <c r="K421" s="9">
        <f>SUM(S421+U421+W421+Y421+AA421)</f>
        <v>0</v>
      </c>
      <c r="L421" s="28">
        <f>SUM(N421:P421)-M421</f>
        <v>278126.27</v>
      </c>
      <c r="M421" s="38"/>
      <c r="N421" s="37">
        <v>278126.27</v>
      </c>
      <c r="O421" s="8">
        <f>SUM(R421)</f>
        <v>0</v>
      </c>
      <c r="P421" s="9">
        <f>SUM(T421+V421+X421+Z421+AB421)</f>
        <v>0</v>
      </c>
      <c r="Q421" s="9"/>
      <c r="R421" s="9"/>
      <c r="S421" s="9"/>
      <c r="T421" s="9"/>
      <c r="U421" s="9"/>
      <c r="V421" s="9"/>
      <c r="W421" s="9"/>
      <c r="X421" s="9"/>
      <c r="Y421" s="9"/>
      <c r="Z421" s="9"/>
      <c r="AA421" s="9"/>
      <c r="AB421" s="9"/>
    </row>
    <row r="422" spans="1:28" s="4" customFormat="1" outlineLevel="1">
      <c r="A422" s="5" t="s">
        <v>179</v>
      </c>
      <c r="B422" s="45" t="s">
        <v>180</v>
      </c>
      <c r="C422" s="45" t="s">
        <v>4</v>
      </c>
      <c r="D422" s="45" t="s">
        <v>2</v>
      </c>
      <c r="E422" s="45" t="s">
        <v>2</v>
      </c>
      <c r="F422" s="45"/>
      <c r="G422" s="46">
        <f>SUM(G423+G429+G436+G440+G444+G448+G452+G460+G501+G467+G474+G478+G485+G489+G505)</f>
        <v>36276559.079999998</v>
      </c>
      <c r="H422" s="46">
        <f t="shared" ref="H422:AB422" si="252">SUM(H423+H429+H436+H440+H444+H448+H452+H460+H501+H467+H474+H478+H485+H489+H505)</f>
        <v>0</v>
      </c>
      <c r="I422" s="46">
        <f t="shared" si="252"/>
        <v>4607578.21</v>
      </c>
      <c r="J422" s="46">
        <f t="shared" si="252"/>
        <v>31357971.249999996</v>
      </c>
      <c r="K422" s="46">
        <f t="shared" si="252"/>
        <v>311009.62</v>
      </c>
      <c r="L422" s="46">
        <f t="shared" si="252"/>
        <v>4967505.34</v>
      </c>
      <c r="M422" s="46">
        <f t="shared" si="252"/>
        <v>0</v>
      </c>
      <c r="N422" s="46">
        <f t="shared" si="252"/>
        <v>1263526.9099999999</v>
      </c>
      <c r="O422" s="46">
        <f t="shared" si="252"/>
        <v>3404182.4000000004</v>
      </c>
      <c r="P422" s="46">
        <f t="shared" si="252"/>
        <v>299796.03000000003</v>
      </c>
      <c r="Q422" s="46">
        <f t="shared" si="252"/>
        <v>31357971.249999996</v>
      </c>
      <c r="R422" s="46">
        <f t="shared" si="252"/>
        <v>3404182.4000000004</v>
      </c>
      <c r="S422" s="46">
        <f t="shared" si="252"/>
        <v>0</v>
      </c>
      <c r="T422" s="46">
        <f t="shared" si="252"/>
        <v>0</v>
      </c>
      <c r="U422" s="46">
        <f t="shared" si="252"/>
        <v>311009.62</v>
      </c>
      <c r="V422" s="46">
        <f t="shared" si="252"/>
        <v>299796.03000000003</v>
      </c>
      <c r="W422" s="46">
        <f t="shared" si="252"/>
        <v>0</v>
      </c>
      <c r="X422" s="46">
        <f t="shared" si="252"/>
        <v>0</v>
      </c>
      <c r="Y422" s="46">
        <f t="shared" si="252"/>
        <v>0</v>
      </c>
      <c r="Z422" s="46">
        <f t="shared" si="252"/>
        <v>0</v>
      </c>
      <c r="AA422" s="46">
        <f t="shared" si="252"/>
        <v>0</v>
      </c>
      <c r="AB422" s="46">
        <f t="shared" si="252"/>
        <v>0</v>
      </c>
    </row>
    <row r="423" spans="1:28" s="4" customFormat="1" ht="31.5" outlineLevel="1">
      <c r="A423" s="6" t="s">
        <v>632</v>
      </c>
      <c r="B423" s="49" t="s">
        <v>180</v>
      </c>
      <c r="C423" s="60" t="s">
        <v>630</v>
      </c>
      <c r="D423" s="49" t="s">
        <v>2</v>
      </c>
      <c r="E423" s="49" t="s">
        <v>2</v>
      </c>
      <c r="F423" s="45"/>
      <c r="G423" s="50">
        <f>SUM(G424)</f>
        <v>311009.62</v>
      </c>
      <c r="H423" s="50">
        <f t="shared" ref="H423:AB425" si="253">SUM(H424)</f>
        <v>0</v>
      </c>
      <c r="I423" s="50">
        <f t="shared" si="253"/>
        <v>0</v>
      </c>
      <c r="J423" s="50">
        <f t="shared" si="253"/>
        <v>0</v>
      </c>
      <c r="K423" s="50">
        <f t="shared" si="253"/>
        <v>311009.62</v>
      </c>
      <c r="L423" s="50">
        <f t="shared" si="253"/>
        <v>299796.03000000003</v>
      </c>
      <c r="M423" s="50">
        <f t="shared" si="253"/>
        <v>0</v>
      </c>
      <c r="N423" s="50">
        <f t="shared" si="253"/>
        <v>0</v>
      </c>
      <c r="O423" s="50">
        <f t="shared" si="253"/>
        <v>0</v>
      </c>
      <c r="P423" s="50">
        <f t="shared" si="253"/>
        <v>299796.03000000003</v>
      </c>
      <c r="Q423" s="50">
        <f t="shared" si="253"/>
        <v>0</v>
      </c>
      <c r="R423" s="50">
        <f t="shared" si="253"/>
        <v>0</v>
      </c>
      <c r="S423" s="50">
        <f t="shared" si="253"/>
        <v>0</v>
      </c>
      <c r="T423" s="50">
        <f t="shared" si="253"/>
        <v>0</v>
      </c>
      <c r="U423" s="50">
        <f t="shared" si="253"/>
        <v>311009.62</v>
      </c>
      <c r="V423" s="50">
        <f t="shared" si="253"/>
        <v>299796.03000000003</v>
      </c>
      <c r="W423" s="50">
        <f t="shared" si="253"/>
        <v>0</v>
      </c>
      <c r="X423" s="50">
        <f t="shared" si="253"/>
        <v>0</v>
      </c>
      <c r="Y423" s="50">
        <f t="shared" si="253"/>
        <v>0</v>
      </c>
      <c r="Z423" s="50">
        <f t="shared" si="253"/>
        <v>0</v>
      </c>
      <c r="AA423" s="50">
        <f t="shared" si="253"/>
        <v>0</v>
      </c>
      <c r="AB423" s="50">
        <f t="shared" si="253"/>
        <v>0</v>
      </c>
    </row>
    <row r="424" spans="1:28" s="4" customFormat="1" ht="47.25" outlineLevel="1">
      <c r="A424" s="2" t="s">
        <v>25</v>
      </c>
      <c r="B424" s="23" t="s">
        <v>180</v>
      </c>
      <c r="C424" s="61" t="s">
        <v>630</v>
      </c>
      <c r="D424" s="23" t="s">
        <v>26</v>
      </c>
      <c r="E424" s="23" t="s">
        <v>2</v>
      </c>
      <c r="F424" s="45"/>
      <c r="G424" s="24">
        <f>SUM(G425+G427)</f>
        <v>311009.62</v>
      </c>
      <c r="H424" s="24">
        <f t="shared" ref="H424:AB424" si="254">SUM(H425+H427)</f>
        <v>0</v>
      </c>
      <c r="I424" s="24">
        <f t="shared" si="254"/>
        <v>0</v>
      </c>
      <c r="J424" s="24">
        <f t="shared" si="254"/>
        <v>0</v>
      </c>
      <c r="K424" s="24">
        <f t="shared" si="254"/>
        <v>311009.62</v>
      </c>
      <c r="L424" s="24">
        <f t="shared" si="254"/>
        <v>299796.03000000003</v>
      </c>
      <c r="M424" s="24">
        <f t="shared" si="254"/>
        <v>0</v>
      </c>
      <c r="N424" s="24">
        <f t="shared" si="254"/>
        <v>0</v>
      </c>
      <c r="O424" s="24">
        <f t="shared" si="254"/>
        <v>0</v>
      </c>
      <c r="P424" s="24">
        <f t="shared" si="254"/>
        <v>299796.03000000003</v>
      </c>
      <c r="Q424" s="24">
        <f t="shared" si="254"/>
        <v>0</v>
      </c>
      <c r="R424" s="24">
        <f t="shared" si="254"/>
        <v>0</v>
      </c>
      <c r="S424" s="24">
        <f t="shared" si="254"/>
        <v>0</v>
      </c>
      <c r="T424" s="24">
        <f t="shared" si="254"/>
        <v>0</v>
      </c>
      <c r="U424" s="24">
        <f t="shared" si="254"/>
        <v>311009.62</v>
      </c>
      <c r="V424" s="24">
        <f t="shared" si="254"/>
        <v>299796.03000000003</v>
      </c>
      <c r="W424" s="24">
        <f t="shared" si="254"/>
        <v>0</v>
      </c>
      <c r="X424" s="24">
        <f t="shared" si="254"/>
        <v>0</v>
      </c>
      <c r="Y424" s="24">
        <f t="shared" si="254"/>
        <v>0</v>
      </c>
      <c r="Z424" s="24">
        <f t="shared" si="254"/>
        <v>0</v>
      </c>
      <c r="AA424" s="24">
        <f t="shared" si="254"/>
        <v>0</v>
      </c>
      <c r="AB424" s="24">
        <f t="shared" si="254"/>
        <v>0</v>
      </c>
    </row>
    <row r="425" spans="1:28" s="4" customFormat="1" ht="31.5" outlineLevel="1">
      <c r="A425" s="2" t="s">
        <v>27</v>
      </c>
      <c r="B425" s="23" t="s">
        <v>180</v>
      </c>
      <c r="C425" s="61" t="s">
        <v>630</v>
      </c>
      <c r="D425" s="23" t="s">
        <v>28</v>
      </c>
      <c r="E425" s="23" t="s">
        <v>2</v>
      </c>
      <c r="F425" s="45"/>
      <c r="G425" s="24">
        <f>SUM(G426)</f>
        <v>45032.5</v>
      </c>
      <c r="H425" s="24">
        <f t="shared" si="253"/>
        <v>0</v>
      </c>
      <c r="I425" s="54">
        <f t="shared" si="253"/>
        <v>0</v>
      </c>
      <c r="J425" s="54">
        <f t="shared" si="253"/>
        <v>0</v>
      </c>
      <c r="K425" s="54">
        <f t="shared" si="253"/>
        <v>45032.5</v>
      </c>
      <c r="L425" s="54">
        <f t="shared" si="253"/>
        <v>33818.910000000003</v>
      </c>
      <c r="M425" s="54">
        <f t="shared" si="253"/>
        <v>0</v>
      </c>
      <c r="N425" s="54">
        <f t="shared" si="253"/>
        <v>0</v>
      </c>
      <c r="O425" s="24">
        <f t="shared" si="253"/>
        <v>0</v>
      </c>
      <c r="P425" s="24">
        <f t="shared" si="253"/>
        <v>33818.910000000003</v>
      </c>
      <c r="Q425" s="24">
        <f t="shared" si="253"/>
        <v>0</v>
      </c>
      <c r="R425" s="24">
        <f t="shared" si="253"/>
        <v>0</v>
      </c>
      <c r="S425" s="24">
        <f t="shared" si="253"/>
        <v>0</v>
      </c>
      <c r="T425" s="24">
        <f t="shared" si="253"/>
        <v>0</v>
      </c>
      <c r="U425" s="24">
        <f t="shared" si="253"/>
        <v>45032.5</v>
      </c>
      <c r="V425" s="24">
        <f t="shared" si="253"/>
        <v>33818.910000000003</v>
      </c>
      <c r="W425" s="24">
        <f t="shared" si="253"/>
        <v>0</v>
      </c>
      <c r="X425" s="24">
        <f t="shared" si="253"/>
        <v>0</v>
      </c>
      <c r="Y425" s="24">
        <f t="shared" si="253"/>
        <v>0</v>
      </c>
      <c r="Z425" s="24">
        <f t="shared" si="253"/>
        <v>0</v>
      </c>
      <c r="AA425" s="24">
        <f t="shared" si="253"/>
        <v>0</v>
      </c>
      <c r="AB425" s="24">
        <f t="shared" si="253"/>
        <v>0</v>
      </c>
    </row>
    <row r="426" spans="1:28" s="17" customFormat="1" outlineLevel="1">
      <c r="A426" s="2" t="s">
        <v>631</v>
      </c>
      <c r="B426" s="23" t="s">
        <v>180</v>
      </c>
      <c r="C426" s="61" t="s">
        <v>630</v>
      </c>
      <c r="D426" s="23" t="s">
        <v>28</v>
      </c>
      <c r="E426" s="23">
        <v>223</v>
      </c>
      <c r="F426" s="23"/>
      <c r="G426" s="24">
        <f>SUM(I426:K426)-H426</f>
        <v>45032.5</v>
      </c>
      <c r="H426" s="36"/>
      <c r="I426" s="28"/>
      <c r="J426" s="8">
        <f>SUM(Q426)</f>
        <v>0</v>
      </c>
      <c r="K426" s="9">
        <f>SUM(S426+U426+W426+Y426+AA426)</f>
        <v>45032.5</v>
      </c>
      <c r="L426" s="28">
        <f>SUM(N426:P426)-M426</f>
        <v>33818.910000000003</v>
      </c>
      <c r="M426" s="59"/>
      <c r="N426" s="28">
        <v>0</v>
      </c>
      <c r="O426" s="8">
        <f>SUM(R426)</f>
        <v>0</v>
      </c>
      <c r="P426" s="9">
        <f>SUM(T426+V426+X426+Z426+AB426)</f>
        <v>33818.910000000003</v>
      </c>
      <c r="Q426" s="24"/>
      <c r="R426" s="24"/>
      <c r="S426" s="24"/>
      <c r="T426" s="24"/>
      <c r="U426" s="24">
        <v>45032.5</v>
      </c>
      <c r="V426" s="24">
        <v>33818.910000000003</v>
      </c>
      <c r="W426" s="24"/>
      <c r="X426" s="24"/>
      <c r="Y426" s="24"/>
      <c r="Z426" s="24"/>
      <c r="AA426" s="24"/>
      <c r="AB426" s="24"/>
    </row>
    <row r="427" spans="1:28" s="17" customFormat="1" outlineLevel="1">
      <c r="A427" s="2" t="s">
        <v>633</v>
      </c>
      <c r="B427" s="23" t="s">
        <v>180</v>
      </c>
      <c r="C427" s="61" t="s">
        <v>630</v>
      </c>
      <c r="D427" s="23">
        <v>247</v>
      </c>
      <c r="E427" s="23" t="s">
        <v>2</v>
      </c>
      <c r="F427" s="23"/>
      <c r="G427" s="24">
        <f>SUM(G428)</f>
        <v>265977.12</v>
      </c>
      <c r="H427" s="24">
        <f t="shared" ref="H427:AB427" si="255">SUM(H428)</f>
        <v>0</v>
      </c>
      <c r="I427" s="24">
        <f t="shared" si="255"/>
        <v>0</v>
      </c>
      <c r="J427" s="24">
        <f t="shared" si="255"/>
        <v>0</v>
      </c>
      <c r="K427" s="24">
        <f t="shared" si="255"/>
        <v>265977.12</v>
      </c>
      <c r="L427" s="24">
        <f t="shared" si="255"/>
        <v>265977.12</v>
      </c>
      <c r="M427" s="24">
        <f t="shared" si="255"/>
        <v>0</v>
      </c>
      <c r="N427" s="24">
        <f t="shared" si="255"/>
        <v>0</v>
      </c>
      <c r="O427" s="24">
        <f t="shared" si="255"/>
        <v>0</v>
      </c>
      <c r="P427" s="24">
        <f t="shared" si="255"/>
        <v>265977.12</v>
      </c>
      <c r="Q427" s="24">
        <f t="shared" si="255"/>
        <v>0</v>
      </c>
      <c r="R427" s="24">
        <f t="shared" si="255"/>
        <v>0</v>
      </c>
      <c r="S427" s="24">
        <f t="shared" si="255"/>
        <v>0</v>
      </c>
      <c r="T427" s="24">
        <f t="shared" si="255"/>
        <v>0</v>
      </c>
      <c r="U427" s="24">
        <f t="shared" si="255"/>
        <v>265977.12</v>
      </c>
      <c r="V427" s="24">
        <f t="shared" si="255"/>
        <v>265977.12</v>
      </c>
      <c r="W427" s="24">
        <f t="shared" si="255"/>
        <v>0</v>
      </c>
      <c r="X427" s="24">
        <f t="shared" si="255"/>
        <v>0</v>
      </c>
      <c r="Y427" s="24">
        <f t="shared" si="255"/>
        <v>0</v>
      </c>
      <c r="Z427" s="24">
        <f t="shared" si="255"/>
        <v>0</v>
      </c>
      <c r="AA427" s="24">
        <f t="shared" si="255"/>
        <v>0</v>
      </c>
      <c r="AB427" s="24">
        <f t="shared" si="255"/>
        <v>0</v>
      </c>
    </row>
    <row r="428" spans="1:28" s="17" customFormat="1" outlineLevel="1">
      <c r="A428" s="2" t="s">
        <v>631</v>
      </c>
      <c r="B428" s="23" t="s">
        <v>180</v>
      </c>
      <c r="C428" s="61" t="s">
        <v>630</v>
      </c>
      <c r="D428" s="23">
        <v>247</v>
      </c>
      <c r="E428" s="23">
        <v>223</v>
      </c>
      <c r="F428" s="23"/>
      <c r="G428" s="24">
        <f>SUM(I428:K428)-H428</f>
        <v>265977.12</v>
      </c>
      <c r="H428" s="36"/>
      <c r="I428" s="28"/>
      <c r="J428" s="8">
        <f>SUM(Q428)</f>
        <v>0</v>
      </c>
      <c r="K428" s="9">
        <f>SUM(S428+U428+W428+Y428+AA428)</f>
        <v>265977.12</v>
      </c>
      <c r="L428" s="28">
        <f>SUM(N428:P428)-M428</f>
        <v>265977.12</v>
      </c>
      <c r="M428" s="59"/>
      <c r="N428" s="28">
        <v>0</v>
      </c>
      <c r="O428" s="8">
        <f>SUM(R428)</f>
        <v>0</v>
      </c>
      <c r="P428" s="9">
        <f>SUM(T428+V428+X428+Z428+AB428)</f>
        <v>265977.12</v>
      </c>
      <c r="Q428" s="24"/>
      <c r="R428" s="24"/>
      <c r="S428" s="24"/>
      <c r="T428" s="24"/>
      <c r="U428" s="24">
        <v>265977.12</v>
      </c>
      <c r="V428" s="24">
        <v>265977.12</v>
      </c>
      <c r="W428" s="24"/>
      <c r="X428" s="24"/>
      <c r="Y428" s="24"/>
      <c r="Z428" s="24"/>
      <c r="AA428" s="24"/>
      <c r="AB428" s="24"/>
    </row>
    <row r="429" spans="1:28" s="7" customFormat="1" ht="78.75" outlineLevel="2">
      <c r="A429" s="6" t="s">
        <v>181</v>
      </c>
      <c r="B429" s="49" t="s">
        <v>180</v>
      </c>
      <c r="C429" s="49" t="s">
        <v>182</v>
      </c>
      <c r="D429" s="49" t="s">
        <v>2</v>
      </c>
      <c r="E429" s="49" t="s">
        <v>2</v>
      </c>
      <c r="F429" s="49"/>
      <c r="G429" s="50">
        <f>SUM(G430+G433)</f>
        <v>800000</v>
      </c>
      <c r="H429" s="50">
        <f>SUM(H430+H433)</f>
        <v>0</v>
      </c>
      <c r="I429" s="73">
        <f>SUM(I430+I433)</f>
        <v>800000</v>
      </c>
      <c r="J429" s="73">
        <f t="shared" ref="J429:AB429" si="256">SUM(J430+J433)</f>
        <v>0</v>
      </c>
      <c r="K429" s="73">
        <f t="shared" si="256"/>
        <v>0</v>
      </c>
      <c r="L429" s="73">
        <f t="shared" si="256"/>
        <v>0</v>
      </c>
      <c r="M429" s="73">
        <f t="shared" si="256"/>
        <v>0</v>
      </c>
      <c r="N429" s="73">
        <f t="shared" si="256"/>
        <v>0</v>
      </c>
      <c r="O429" s="52">
        <f t="shared" si="256"/>
        <v>0</v>
      </c>
      <c r="P429" s="52">
        <f t="shared" si="256"/>
        <v>0</v>
      </c>
      <c r="Q429" s="52">
        <f t="shared" si="256"/>
        <v>0</v>
      </c>
      <c r="R429" s="52">
        <f t="shared" si="256"/>
        <v>0</v>
      </c>
      <c r="S429" s="52">
        <f t="shared" si="256"/>
        <v>0</v>
      </c>
      <c r="T429" s="52">
        <f t="shared" si="256"/>
        <v>0</v>
      </c>
      <c r="U429" s="52">
        <f t="shared" si="256"/>
        <v>0</v>
      </c>
      <c r="V429" s="52">
        <f t="shared" si="256"/>
        <v>0</v>
      </c>
      <c r="W429" s="52">
        <f t="shared" si="256"/>
        <v>0</v>
      </c>
      <c r="X429" s="52">
        <f t="shared" si="256"/>
        <v>0</v>
      </c>
      <c r="Y429" s="52">
        <f t="shared" si="256"/>
        <v>0</v>
      </c>
      <c r="Z429" s="52">
        <f t="shared" si="256"/>
        <v>0</v>
      </c>
      <c r="AA429" s="52">
        <f t="shared" si="256"/>
        <v>0</v>
      </c>
      <c r="AB429" s="52">
        <f t="shared" si="256"/>
        <v>0</v>
      </c>
    </row>
    <row r="430" spans="1:28" ht="47.25" outlineLevel="3">
      <c r="A430" s="2" t="s">
        <v>25</v>
      </c>
      <c r="B430" s="23" t="s">
        <v>180</v>
      </c>
      <c r="C430" s="23" t="s">
        <v>182</v>
      </c>
      <c r="D430" s="23" t="s">
        <v>26</v>
      </c>
      <c r="E430" s="23" t="s">
        <v>2</v>
      </c>
      <c r="F430" s="23"/>
      <c r="G430" s="24">
        <f t="shared" ref="G430:I431" si="257">SUM(G431)</f>
        <v>500000</v>
      </c>
      <c r="H430" s="24">
        <f t="shared" si="257"/>
        <v>0</v>
      </c>
      <c r="I430" s="36">
        <f t="shared" si="257"/>
        <v>500000</v>
      </c>
      <c r="J430" s="36">
        <f t="shared" ref="J430:S431" si="258">SUM(J431)</f>
        <v>0</v>
      </c>
      <c r="K430" s="36">
        <f t="shared" si="258"/>
        <v>0</v>
      </c>
      <c r="L430" s="36">
        <f t="shared" si="258"/>
        <v>0</v>
      </c>
      <c r="M430" s="36">
        <f t="shared" si="258"/>
        <v>0</v>
      </c>
      <c r="N430" s="36">
        <f t="shared" si="258"/>
        <v>0</v>
      </c>
      <c r="O430" s="28">
        <f t="shared" si="258"/>
        <v>0</v>
      </c>
      <c r="P430" s="28">
        <f t="shared" si="258"/>
        <v>0</v>
      </c>
      <c r="Q430" s="28">
        <f t="shared" si="258"/>
        <v>0</v>
      </c>
      <c r="R430" s="28">
        <f t="shared" si="258"/>
        <v>0</v>
      </c>
      <c r="S430" s="28">
        <f t="shared" si="258"/>
        <v>0</v>
      </c>
      <c r="T430" s="28">
        <f t="shared" ref="T430:AB431" si="259">SUM(T431)</f>
        <v>0</v>
      </c>
      <c r="U430" s="28">
        <f t="shared" si="259"/>
        <v>0</v>
      </c>
      <c r="V430" s="28">
        <f t="shared" si="259"/>
        <v>0</v>
      </c>
      <c r="W430" s="28">
        <f t="shared" si="259"/>
        <v>0</v>
      </c>
      <c r="X430" s="28">
        <f t="shared" si="259"/>
        <v>0</v>
      </c>
      <c r="Y430" s="28">
        <f t="shared" si="259"/>
        <v>0</v>
      </c>
      <c r="Z430" s="28">
        <f t="shared" si="259"/>
        <v>0</v>
      </c>
      <c r="AA430" s="28">
        <f t="shared" si="259"/>
        <v>0</v>
      </c>
      <c r="AB430" s="28">
        <f t="shared" si="259"/>
        <v>0</v>
      </c>
    </row>
    <row r="431" spans="1:28" ht="31.5" outlineLevel="4">
      <c r="A431" s="2" t="s">
        <v>27</v>
      </c>
      <c r="B431" s="23" t="s">
        <v>180</v>
      </c>
      <c r="C431" s="23" t="s">
        <v>182</v>
      </c>
      <c r="D431" s="23" t="s">
        <v>28</v>
      </c>
      <c r="E431" s="23" t="s">
        <v>2</v>
      </c>
      <c r="F431" s="23"/>
      <c r="G431" s="24">
        <f t="shared" si="257"/>
        <v>500000</v>
      </c>
      <c r="H431" s="24">
        <f t="shared" si="257"/>
        <v>0</v>
      </c>
      <c r="I431" s="36">
        <f t="shared" si="257"/>
        <v>500000</v>
      </c>
      <c r="J431" s="36">
        <f t="shared" si="258"/>
        <v>0</v>
      </c>
      <c r="K431" s="36">
        <f t="shared" si="258"/>
        <v>0</v>
      </c>
      <c r="L431" s="36">
        <f t="shared" si="258"/>
        <v>0</v>
      </c>
      <c r="M431" s="36">
        <f t="shared" si="258"/>
        <v>0</v>
      </c>
      <c r="N431" s="36">
        <f t="shared" si="258"/>
        <v>0</v>
      </c>
      <c r="O431" s="28">
        <f t="shared" si="258"/>
        <v>0</v>
      </c>
      <c r="P431" s="28">
        <f t="shared" si="258"/>
        <v>0</v>
      </c>
      <c r="Q431" s="28">
        <f t="shared" si="258"/>
        <v>0</v>
      </c>
      <c r="R431" s="28">
        <f t="shared" si="258"/>
        <v>0</v>
      </c>
      <c r="S431" s="28">
        <f t="shared" si="258"/>
        <v>0</v>
      </c>
      <c r="T431" s="28">
        <f t="shared" si="259"/>
        <v>0</v>
      </c>
      <c r="U431" s="28">
        <f t="shared" si="259"/>
        <v>0</v>
      </c>
      <c r="V431" s="28">
        <f t="shared" si="259"/>
        <v>0</v>
      </c>
      <c r="W431" s="28">
        <f t="shared" si="259"/>
        <v>0</v>
      </c>
      <c r="X431" s="28">
        <f t="shared" si="259"/>
        <v>0</v>
      </c>
      <c r="Y431" s="28">
        <f t="shared" si="259"/>
        <v>0</v>
      </c>
      <c r="Z431" s="28">
        <f t="shared" si="259"/>
        <v>0</v>
      </c>
      <c r="AA431" s="28">
        <f t="shared" si="259"/>
        <v>0</v>
      </c>
      <c r="AB431" s="28">
        <f t="shared" si="259"/>
        <v>0</v>
      </c>
    </row>
    <row r="432" spans="1:28" outlineLevel="5">
      <c r="A432" s="2" t="s">
        <v>37</v>
      </c>
      <c r="B432" s="23" t="s">
        <v>180</v>
      </c>
      <c r="C432" s="23" t="s">
        <v>182</v>
      </c>
      <c r="D432" s="23" t="s">
        <v>28</v>
      </c>
      <c r="E432" s="23" t="s">
        <v>38</v>
      </c>
      <c r="F432" s="23"/>
      <c r="G432" s="24">
        <f>SUM(I432:K432)-H432</f>
        <v>500000</v>
      </c>
      <c r="H432" s="24"/>
      <c r="I432" s="36">
        <v>500000</v>
      </c>
      <c r="J432" s="8">
        <f>SUM(Q432)</f>
        <v>0</v>
      </c>
      <c r="K432" s="9">
        <f>SUM(S432+U432+W432+Y432+AA432)</f>
        <v>0</v>
      </c>
      <c r="L432" s="28">
        <f>SUM(N432:P432)-M432</f>
        <v>0</v>
      </c>
      <c r="M432" s="38"/>
      <c r="N432" s="37">
        <v>0</v>
      </c>
      <c r="O432" s="8">
        <f>SUM(R432)</f>
        <v>0</v>
      </c>
      <c r="P432" s="9">
        <f>SUM(T432+V432+X432+Z432+AB432)</f>
        <v>0</v>
      </c>
      <c r="Q432" s="9"/>
      <c r="R432" s="9"/>
      <c r="S432" s="9"/>
      <c r="T432" s="9"/>
      <c r="U432" s="9"/>
      <c r="V432" s="9"/>
      <c r="W432" s="9"/>
      <c r="X432" s="9"/>
      <c r="Y432" s="9"/>
      <c r="Z432" s="9"/>
      <c r="AA432" s="9"/>
      <c r="AB432" s="9"/>
    </row>
    <row r="433" spans="1:28" ht="47.25" outlineLevel="3">
      <c r="A433" s="2" t="s">
        <v>99</v>
      </c>
      <c r="B433" s="23" t="s">
        <v>180</v>
      </c>
      <c r="C433" s="23" t="s">
        <v>182</v>
      </c>
      <c r="D433" s="23" t="s">
        <v>100</v>
      </c>
      <c r="E433" s="23" t="s">
        <v>2</v>
      </c>
      <c r="F433" s="23"/>
      <c r="G433" s="24">
        <f t="shared" ref="G433:I434" si="260">SUM(G434)</f>
        <v>300000</v>
      </c>
      <c r="H433" s="24">
        <f t="shared" si="260"/>
        <v>0</v>
      </c>
      <c r="I433" s="36">
        <f t="shared" si="260"/>
        <v>300000</v>
      </c>
      <c r="J433" s="36">
        <f t="shared" ref="J433:S434" si="261">SUM(J434)</f>
        <v>0</v>
      </c>
      <c r="K433" s="36">
        <f t="shared" si="261"/>
        <v>0</v>
      </c>
      <c r="L433" s="36">
        <f t="shared" si="261"/>
        <v>0</v>
      </c>
      <c r="M433" s="36">
        <f t="shared" si="261"/>
        <v>0</v>
      </c>
      <c r="N433" s="36">
        <f t="shared" si="261"/>
        <v>0</v>
      </c>
      <c r="O433" s="28">
        <f t="shared" si="261"/>
        <v>0</v>
      </c>
      <c r="P433" s="28">
        <f t="shared" si="261"/>
        <v>0</v>
      </c>
      <c r="Q433" s="28">
        <f t="shared" si="261"/>
        <v>0</v>
      </c>
      <c r="R433" s="28">
        <f t="shared" si="261"/>
        <v>0</v>
      </c>
      <c r="S433" s="28">
        <f t="shared" si="261"/>
        <v>0</v>
      </c>
      <c r="T433" s="28">
        <f t="shared" ref="T433:AB434" si="262">SUM(T434)</f>
        <v>0</v>
      </c>
      <c r="U433" s="28">
        <f t="shared" si="262"/>
        <v>0</v>
      </c>
      <c r="V433" s="28">
        <f t="shared" si="262"/>
        <v>0</v>
      </c>
      <c r="W433" s="28">
        <f t="shared" si="262"/>
        <v>0</v>
      </c>
      <c r="X433" s="28">
        <f t="shared" si="262"/>
        <v>0</v>
      </c>
      <c r="Y433" s="28">
        <f t="shared" si="262"/>
        <v>0</v>
      </c>
      <c r="Z433" s="28">
        <f t="shared" si="262"/>
        <v>0</v>
      </c>
      <c r="AA433" s="28">
        <f t="shared" si="262"/>
        <v>0</v>
      </c>
      <c r="AB433" s="28">
        <f t="shared" si="262"/>
        <v>0</v>
      </c>
    </row>
    <row r="434" spans="1:28" ht="63" outlineLevel="4">
      <c r="A434" s="2" t="s">
        <v>183</v>
      </c>
      <c r="B434" s="23" t="s">
        <v>180</v>
      </c>
      <c r="C434" s="23" t="s">
        <v>182</v>
      </c>
      <c r="D434" s="23" t="s">
        <v>184</v>
      </c>
      <c r="E434" s="23" t="s">
        <v>2</v>
      </c>
      <c r="F434" s="23"/>
      <c r="G434" s="24">
        <f t="shared" si="260"/>
        <v>300000</v>
      </c>
      <c r="H434" s="24">
        <f t="shared" si="260"/>
        <v>0</v>
      </c>
      <c r="I434" s="36">
        <f t="shared" si="260"/>
        <v>300000</v>
      </c>
      <c r="J434" s="36">
        <f t="shared" si="261"/>
        <v>0</v>
      </c>
      <c r="K434" s="36">
        <f t="shared" si="261"/>
        <v>0</v>
      </c>
      <c r="L434" s="36">
        <f t="shared" si="261"/>
        <v>0</v>
      </c>
      <c r="M434" s="36">
        <f t="shared" si="261"/>
        <v>0</v>
      </c>
      <c r="N434" s="36">
        <f t="shared" si="261"/>
        <v>0</v>
      </c>
      <c r="O434" s="28">
        <f t="shared" si="261"/>
        <v>0</v>
      </c>
      <c r="P434" s="28">
        <f t="shared" si="261"/>
        <v>0</v>
      </c>
      <c r="Q434" s="28">
        <f t="shared" si="261"/>
        <v>0</v>
      </c>
      <c r="R434" s="28">
        <f t="shared" si="261"/>
        <v>0</v>
      </c>
      <c r="S434" s="28">
        <f t="shared" si="261"/>
        <v>0</v>
      </c>
      <c r="T434" s="28">
        <f t="shared" si="262"/>
        <v>0</v>
      </c>
      <c r="U434" s="28">
        <f t="shared" si="262"/>
        <v>0</v>
      </c>
      <c r="V434" s="28">
        <f t="shared" si="262"/>
        <v>0</v>
      </c>
      <c r="W434" s="28">
        <f t="shared" si="262"/>
        <v>0</v>
      </c>
      <c r="X434" s="28">
        <f t="shared" si="262"/>
        <v>0</v>
      </c>
      <c r="Y434" s="28">
        <f t="shared" si="262"/>
        <v>0</v>
      </c>
      <c r="Z434" s="28">
        <f t="shared" si="262"/>
        <v>0</v>
      </c>
      <c r="AA434" s="28">
        <f t="shared" si="262"/>
        <v>0</v>
      </c>
      <c r="AB434" s="28">
        <f t="shared" si="262"/>
        <v>0</v>
      </c>
    </row>
    <row r="435" spans="1:28" outlineLevel="5">
      <c r="A435" s="2" t="s">
        <v>37</v>
      </c>
      <c r="B435" s="23" t="s">
        <v>180</v>
      </c>
      <c r="C435" s="23" t="s">
        <v>182</v>
      </c>
      <c r="D435" s="23" t="s">
        <v>184</v>
      </c>
      <c r="E435" s="23" t="s">
        <v>38</v>
      </c>
      <c r="F435" s="23"/>
      <c r="G435" s="24">
        <f>SUM(I435:K435)-H435</f>
        <v>300000</v>
      </c>
      <c r="H435" s="24"/>
      <c r="I435" s="36">
        <v>300000</v>
      </c>
      <c r="J435" s="8">
        <f>SUM(Q435)</f>
        <v>0</v>
      </c>
      <c r="K435" s="9">
        <f>SUM(S435+U435+W435+Y435+AA435)</f>
        <v>0</v>
      </c>
      <c r="L435" s="28">
        <f>SUM(N435:P435)-M435</f>
        <v>0</v>
      </c>
      <c r="M435" s="38"/>
      <c r="N435" s="37">
        <v>0</v>
      </c>
      <c r="O435" s="8">
        <f>SUM(R435)</f>
        <v>0</v>
      </c>
      <c r="P435" s="9">
        <f>SUM(T435+V435+X435+Z435+AB435)</f>
        <v>0</v>
      </c>
      <c r="Q435" s="9"/>
      <c r="R435" s="9"/>
      <c r="S435" s="9"/>
      <c r="T435" s="9"/>
      <c r="U435" s="9"/>
      <c r="V435" s="9"/>
      <c r="W435" s="9"/>
      <c r="X435" s="9"/>
      <c r="Y435" s="9"/>
      <c r="Z435" s="9"/>
      <c r="AA435" s="9"/>
      <c r="AB435" s="9"/>
    </row>
    <row r="436" spans="1:28" s="7" customFormat="1" ht="31.5" outlineLevel="2">
      <c r="A436" s="6" t="s">
        <v>185</v>
      </c>
      <c r="B436" s="49" t="s">
        <v>180</v>
      </c>
      <c r="C436" s="49" t="s">
        <v>186</v>
      </c>
      <c r="D436" s="49" t="s">
        <v>2</v>
      </c>
      <c r="E436" s="49" t="s">
        <v>2</v>
      </c>
      <c r="F436" s="49"/>
      <c r="G436" s="50">
        <f t="shared" ref="G436:I438" si="263">SUM(G437)</f>
        <v>88163.05</v>
      </c>
      <c r="H436" s="50">
        <f t="shared" si="263"/>
        <v>0</v>
      </c>
      <c r="I436" s="51">
        <f t="shared" si="263"/>
        <v>88163.05</v>
      </c>
      <c r="J436" s="51">
        <f t="shared" ref="J436:AB438" si="264">SUM(J437)</f>
        <v>0</v>
      </c>
      <c r="K436" s="51">
        <f t="shared" si="264"/>
        <v>0</v>
      </c>
      <c r="L436" s="51">
        <f t="shared" si="264"/>
        <v>88163.05</v>
      </c>
      <c r="M436" s="51">
        <f t="shared" si="264"/>
        <v>0</v>
      </c>
      <c r="N436" s="51">
        <f t="shared" si="264"/>
        <v>88163.05</v>
      </c>
      <c r="O436" s="52">
        <f t="shared" si="264"/>
        <v>0</v>
      </c>
      <c r="P436" s="52">
        <f t="shared" si="264"/>
        <v>0</v>
      </c>
      <c r="Q436" s="52">
        <f t="shared" si="264"/>
        <v>0</v>
      </c>
      <c r="R436" s="52">
        <f t="shared" si="264"/>
        <v>0</v>
      </c>
      <c r="S436" s="52">
        <f t="shared" si="264"/>
        <v>0</v>
      </c>
      <c r="T436" s="52">
        <f t="shared" si="264"/>
        <v>0</v>
      </c>
      <c r="U436" s="52">
        <f t="shared" si="264"/>
        <v>0</v>
      </c>
      <c r="V436" s="52">
        <f t="shared" si="264"/>
        <v>0</v>
      </c>
      <c r="W436" s="52">
        <f t="shared" si="264"/>
        <v>0</v>
      </c>
      <c r="X436" s="52">
        <f t="shared" si="264"/>
        <v>0</v>
      </c>
      <c r="Y436" s="52">
        <f t="shared" si="264"/>
        <v>0</v>
      </c>
      <c r="Z436" s="52">
        <f t="shared" si="264"/>
        <v>0</v>
      </c>
      <c r="AA436" s="52">
        <f t="shared" si="264"/>
        <v>0</v>
      </c>
      <c r="AB436" s="52">
        <f t="shared" si="264"/>
        <v>0</v>
      </c>
    </row>
    <row r="437" spans="1:28" ht="47.25" outlineLevel="3">
      <c r="A437" s="2" t="s">
        <v>25</v>
      </c>
      <c r="B437" s="23" t="s">
        <v>180</v>
      </c>
      <c r="C437" s="23" t="s">
        <v>186</v>
      </c>
      <c r="D437" s="23" t="s">
        <v>26</v>
      </c>
      <c r="E437" s="23" t="s">
        <v>2</v>
      </c>
      <c r="F437" s="23"/>
      <c r="G437" s="24">
        <f t="shared" si="263"/>
        <v>88163.05</v>
      </c>
      <c r="H437" s="24">
        <f t="shared" si="263"/>
        <v>0</v>
      </c>
      <c r="I437" s="36">
        <f t="shared" si="263"/>
        <v>88163.05</v>
      </c>
      <c r="J437" s="36">
        <f t="shared" si="264"/>
        <v>0</v>
      </c>
      <c r="K437" s="36">
        <f t="shared" si="264"/>
        <v>0</v>
      </c>
      <c r="L437" s="36">
        <f t="shared" si="264"/>
        <v>88163.05</v>
      </c>
      <c r="M437" s="36">
        <f t="shared" si="264"/>
        <v>0</v>
      </c>
      <c r="N437" s="36">
        <f t="shared" si="264"/>
        <v>88163.05</v>
      </c>
      <c r="O437" s="28">
        <f t="shared" si="264"/>
        <v>0</v>
      </c>
      <c r="P437" s="28">
        <f t="shared" si="264"/>
        <v>0</v>
      </c>
      <c r="Q437" s="28">
        <f t="shared" si="264"/>
        <v>0</v>
      </c>
      <c r="R437" s="28">
        <f t="shared" si="264"/>
        <v>0</v>
      </c>
      <c r="S437" s="28">
        <f t="shared" si="264"/>
        <v>0</v>
      </c>
      <c r="T437" s="28">
        <f t="shared" si="264"/>
        <v>0</v>
      </c>
      <c r="U437" s="28">
        <f t="shared" si="264"/>
        <v>0</v>
      </c>
      <c r="V437" s="28">
        <f t="shared" si="264"/>
        <v>0</v>
      </c>
      <c r="W437" s="28">
        <f t="shared" si="264"/>
        <v>0</v>
      </c>
      <c r="X437" s="28">
        <f t="shared" si="264"/>
        <v>0</v>
      </c>
      <c r="Y437" s="28">
        <f t="shared" si="264"/>
        <v>0</v>
      </c>
      <c r="Z437" s="28">
        <f t="shared" si="264"/>
        <v>0</v>
      </c>
      <c r="AA437" s="28">
        <f t="shared" si="264"/>
        <v>0</v>
      </c>
      <c r="AB437" s="28">
        <f t="shared" si="264"/>
        <v>0</v>
      </c>
    </row>
    <row r="438" spans="1:28" ht="31.5" outlineLevel="4">
      <c r="A438" s="2" t="s">
        <v>27</v>
      </c>
      <c r="B438" s="23" t="s">
        <v>180</v>
      </c>
      <c r="C438" s="23" t="s">
        <v>186</v>
      </c>
      <c r="D438" s="23" t="s">
        <v>28</v>
      </c>
      <c r="E438" s="23" t="s">
        <v>2</v>
      </c>
      <c r="F438" s="23"/>
      <c r="G438" s="24">
        <f t="shared" si="263"/>
        <v>88163.05</v>
      </c>
      <c r="H438" s="24">
        <f t="shared" si="263"/>
        <v>0</v>
      </c>
      <c r="I438" s="36">
        <f t="shared" si="263"/>
        <v>88163.05</v>
      </c>
      <c r="J438" s="36">
        <f t="shared" si="264"/>
        <v>0</v>
      </c>
      <c r="K438" s="36">
        <f t="shared" si="264"/>
        <v>0</v>
      </c>
      <c r="L438" s="36">
        <f t="shared" si="264"/>
        <v>88163.05</v>
      </c>
      <c r="M438" s="36">
        <f t="shared" si="264"/>
        <v>0</v>
      </c>
      <c r="N438" s="36">
        <f t="shared" si="264"/>
        <v>88163.05</v>
      </c>
      <c r="O438" s="28">
        <f t="shared" si="264"/>
        <v>0</v>
      </c>
      <c r="P438" s="28">
        <f t="shared" si="264"/>
        <v>0</v>
      </c>
      <c r="Q438" s="28">
        <f t="shared" si="264"/>
        <v>0</v>
      </c>
      <c r="R438" s="28">
        <f t="shared" si="264"/>
        <v>0</v>
      </c>
      <c r="S438" s="28">
        <f t="shared" si="264"/>
        <v>0</v>
      </c>
      <c r="T438" s="28">
        <f t="shared" si="264"/>
        <v>0</v>
      </c>
      <c r="U438" s="28">
        <f t="shared" si="264"/>
        <v>0</v>
      </c>
      <c r="V438" s="28">
        <f t="shared" si="264"/>
        <v>0</v>
      </c>
      <c r="W438" s="28">
        <f t="shared" si="264"/>
        <v>0</v>
      </c>
      <c r="X438" s="28">
        <f t="shared" si="264"/>
        <v>0</v>
      </c>
      <c r="Y438" s="28">
        <f t="shared" si="264"/>
        <v>0</v>
      </c>
      <c r="Z438" s="28">
        <f t="shared" si="264"/>
        <v>0</v>
      </c>
      <c r="AA438" s="28">
        <f t="shared" si="264"/>
        <v>0</v>
      </c>
      <c r="AB438" s="28">
        <f t="shared" si="264"/>
        <v>0</v>
      </c>
    </row>
    <row r="439" spans="1:28" ht="31.5" outlineLevel="5">
      <c r="A439" s="2" t="s">
        <v>73</v>
      </c>
      <c r="B439" s="23" t="s">
        <v>180</v>
      </c>
      <c r="C439" s="23" t="s">
        <v>186</v>
      </c>
      <c r="D439" s="23" t="s">
        <v>28</v>
      </c>
      <c r="E439" s="23" t="s">
        <v>74</v>
      </c>
      <c r="F439" s="23"/>
      <c r="G439" s="24">
        <f>SUM(I439:K439)-H439</f>
        <v>88163.05</v>
      </c>
      <c r="H439" s="24"/>
      <c r="I439" s="36">
        <v>88163.05</v>
      </c>
      <c r="J439" s="8">
        <f>SUM(Q439)</f>
        <v>0</v>
      </c>
      <c r="K439" s="9">
        <f>SUM(S439+U439+W439+Y439+AA439)</f>
        <v>0</v>
      </c>
      <c r="L439" s="28">
        <f>SUM(N439:P439)-M439</f>
        <v>88163.05</v>
      </c>
      <c r="M439" s="38"/>
      <c r="N439" s="37">
        <v>88163.05</v>
      </c>
      <c r="O439" s="8">
        <f>SUM(R439)</f>
        <v>0</v>
      </c>
      <c r="P439" s="9">
        <f>SUM(T439+V439+X439+Z439+AB439)</f>
        <v>0</v>
      </c>
      <c r="Q439" s="9"/>
      <c r="R439" s="9"/>
      <c r="S439" s="9"/>
      <c r="T439" s="9"/>
      <c r="U439" s="9"/>
      <c r="V439" s="9"/>
      <c r="W439" s="9"/>
      <c r="X439" s="9"/>
      <c r="Y439" s="9"/>
      <c r="Z439" s="9"/>
      <c r="AA439" s="9"/>
      <c r="AB439" s="9"/>
    </row>
    <row r="440" spans="1:28" s="7" customFormat="1" ht="63" outlineLevel="2">
      <c r="A440" s="6" t="s">
        <v>187</v>
      </c>
      <c r="B440" s="49" t="s">
        <v>180</v>
      </c>
      <c r="C440" s="49" t="s">
        <v>188</v>
      </c>
      <c r="D440" s="49" t="s">
        <v>2</v>
      </c>
      <c r="E440" s="49" t="s">
        <v>2</v>
      </c>
      <c r="F440" s="49"/>
      <c r="G440" s="50">
        <f t="shared" ref="G440:I442" si="265">SUM(G441)</f>
        <v>80000</v>
      </c>
      <c r="H440" s="50">
        <f t="shared" si="265"/>
        <v>0</v>
      </c>
      <c r="I440" s="51">
        <f t="shared" si="265"/>
        <v>80000</v>
      </c>
      <c r="J440" s="51">
        <f t="shared" ref="J440:AA442" si="266">SUM(J441)</f>
        <v>0</v>
      </c>
      <c r="K440" s="51">
        <f t="shared" si="266"/>
        <v>0</v>
      </c>
      <c r="L440" s="51">
        <f t="shared" si="266"/>
        <v>80000</v>
      </c>
      <c r="M440" s="51">
        <f t="shared" si="266"/>
        <v>0</v>
      </c>
      <c r="N440" s="51">
        <f t="shared" si="266"/>
        <v>80000</v>
      </c>
      <c r="O440" s="52">
        <f t="shared" si="266"/>
        <v>0</v>
      </c>
      <c r="P440" s="52">
        <f t="shared" si="266"/>
        <v>0</v>
      </c>
      <c r="Q440" s="52">
        <f t="shared" si="266"/>
        <v>0</v>
      </c>
      <c r="R440" s="52">
        <f t="shared" si="266"/>
        <v>0</v>
      </c>
      <c r="S440" s="52">
        <f t="shared" si="266"/>
        <v>0</v>
      </c>
      <c r="T440" s="52">
        <f t="shared" si="266"/>
        <v>0</v>
      </c>
      <c r="U440" s="52">
        <f t="shared" si="266"/>
        <v>0</v>
      </c>
      <c r="V440" s="52">
        <f t="shared" si="266"/>
        <v>0</v>
      </c>
      <c r="W440" s="52">
        <f t="shared" si="266"/>
        <v>0</v>
      </c>
      <c r="X440" s="52">
        <f t="shared" si="266"/>
        <v>0</v>
      </c>
      <c r="Y440" s="52">
        <f t="shared" si="266"/>
        <v>0</v>
      </c>
      <c r="Z440" s="52">
        <f t="shared" si="266"/>
        <v>0</v>
      </c>
      <c r="AA440" s="52">
        <f t="shared" si="266"/>
        <v>0</v>
      </c>
      <c r="AB440" s="52">
        <f>SUM(AB441)</f>
        <v>0</v>
      </c>
    </row>
    <row r="441" spans="1:28" ht="47.25" outlineLevel="3">
      <c r="A441" s="2" t="s">
        <v>25</v>
      </c>
      <c r="B441" s="23" t="s">
        <v>180</v>
      </c>
      <c r="C441" s="23" t="s">
        <v>188</v>
      </c>
      <c r="D441" s="23" t="s">
        <v>26</v>
      </c>
      <c r="E441" s="23" t="s">
        <v>2</v>
      </c>
      <c r="F441" s="23"/>
      <c r="G441" s="24">
        <f t="shared" si="265"/>
        <v>80000</v>
      </c>
      <c r="H441" s="24">
        <f t="shared" si="265"/>
        <v>0</v>
      </c>
      <c r="I441" s="36">
        <f t="shared" si="265"/>
        <v>80000</v>
      </c>
      <c r="J441" s="36">
        <f t="shared" si="266"/>
        <v>0</v>
      </c>
      <c r="K441" s="36">
        <f t="shared" si="266"/>
        <v>0</v>
      </c>
      <c r="L441" s="36">
        <f t="shared" si="266"/>
        <v>80000</v>
      </c>
      <c r="M441" s="36">
        <f t="shared" si="266"/>
        <v>0</v>
      </c>
      <c r="N441" s="36">
        <f t="shared" si="266"/>
        <v>80000</v>
      </c>
      <c r="O441" s="28">
        <f t="shared" si="266"/>
        <v>0</v>
      </c>
      <c r="P441" s="28">
        <f t="shared" si="266"/>
        <v>0</v>
      </c>
      <c r="Q441" s="28">
        <f t="shared" si="266"/>
        <v>0</v>
      </c>
      <c r="R441" s="28">
        <f t="shared" si="266"/>
        <v>0</v>
      </c>
      <c r="S441" s="28">
        <f t="shared" si="266"/>
        <v>0</v>
      </c>
      <c r="T441" s="28">
        <f t="shared" si="266"/>
        <v>0</v>
      </c>
      <c r="U441" s="28">
        <f t="shared" si="266"/>
        <v>0</v>
      </c>
      <c r="V441" s="28">
        <f t="shared" si="266"/>
        <v>0</v>
      </c>
      <c r="W441" s="28">
        <f t="shared" si="266"/>
        <v>0</v>
      </c>
      <c r="X441" s="28">
        <f t="shared" si="266"/>
        <v>0</v>
      </c>
      <c r="Y441" s="28">
        <f t="shared" si="266"/>
        <v>0</v>
      </c>
      <c r="Z441" s="28">
        <f t="shared" si="266"/>
        <v>0</v>
      </c>
      <c r="AA441" s="28">
        <f t="shared" si="266"/>
        <v>0</v>
      </c>
      <c r="AB441" s="28">
        <f>SUM(AB442)</f>
        <v>0</v>
      </c>
    </row>
    <row r="442" spans="1:28" ht="31.5" outlineLevel="4">
      <c r="A442" s="2" t="s">
        <v>27</v>
      </c>
      <c r="B442" s="23" t="s">
        <v>180</v>
      </c>
      <c r="C442" s="23" t="s">
        <v>188</v>
      </c>
      <c r="D442" s="23" t="s">
        <v>28</v>
      </c>
      <c r="E442" s="23" t="s">
        <v>2</v>
      </c>
      <c r="F442" s="23"/>
      <c r="G442" s="24">
        <f t="shared" si="265"/>
        <v>80000</v>
      </c>
      <c r="H442" s="24">
        <f t="shared" si="265"/>
        <v>0</v>
      </c>
      <c r="I442" s="36">
        <f t="shared" si="265"/>
        <v>80000</v>
      </c>
      <c r="J442" s="36">
        <f t="shared" si="266"/>
        <v>0</v>
      </c>
      <c r="K442" s="36">
        <f t="shared" si="266"/>
        <v>0</v>
      </c>
      <c r="L442" s="36">
        <f t="shared" si="266"/>
        <v>80000</v>
      </c>
      <c r="M442" s="36">
        <f t="shared" si="266"/>
        <v>0</v>
      </c>
      <c r="N442" s="36">
        <f t="shared" si="266"/>
        <v>80000</v>
      </c>
      <c r="O442" s="28">
        <f t="shared" si="266"/>
        <v>0</v>
      </c>
      <c r="P442" s="28">
        <f t="shared" si="266"/>
        <v>0</v>
      </c>
      <c r="Q442" s="28">
        <f t="shared" si="266"/>
        <v>0</v>
      </c>
      <c r="R442" s="28">
        <f t="shared" si="266"/>
        <v>0</v>
      </c>
      <c r="S442" s="28">
        <f t="shared" si="266"/>
        <v>0</v>
      </c>
      <c r="T442" s="28">
        <f t="shared" si="266"/>
        <v>0</v>
      </c>
      <c r="U442" s="28">
        <f t="shared" si="266"/>
        <v>0</v>
      </c>
      <c r="V442" s="28">
        <f t="shared" si="266"/>
        <v>0</v>
      </c>
      <c r="W442" s="28">
        <f t="shared" si="266"/>
        <v>0</v>
      </c>
      <c r="X442" s="28">
        <f t="shared" si="266"/>
        <v>0</v>
      </c>
      <c r="Y442" s="28">
        <f t="shared" si="266"/>
        <v>0</v>
      </c>
      <c r="Z442" s="28">
        <f t="shared" si="266"/>
        <v>0</v>
      </c>
      <c r="AA442" s="28">
        <f t="shared" si="266"/>
        <v>0</v>
      </c>
      <c r="AB442" s="28">
        <f>SUM(AB443)</f>
        <v>0</v>
      </c>
    </row>
    <row r="443" spans="1:28" outlineLevel="5">
      <c r="A443" s="2" t="s">
        <v>37</v>
      </c>
      <c r="B443" s="23" t="s">
        <v>180</v>
      </c>
      <c r="C443" s="23" t="s">
        <v>188</v>
      </c>
      <c r="D443" s="23" t="s">
        <v>28</v>
      </c>
      <c r="E443" s="23" t="s">
        <v>38</v>
      </c>
      <c r="F443" s="23"/>
      <c r="G443" s="24">
        <f>SUM(I443:K443)-H443</f>
        <v>80000</v>
      </c>
      <c r="H443" s="24"/>
      <c r="I443" s="36">
        <v>80000</v>
      </c>
      <c r="J443" s="8">
        <f>SUM(Q443)</f>
        <v>0</v>
      </c>
      <c r="K443" s="9">
        <f>SUM(S443+U443+W443+Y443+AA443)</f>
        <v>0</v>
      </c>
      <c r="L443" s="28">
        <f>SUM(N443:P443)-M443</f>
        <v>80000</v>
      </c>
      <c r="M443" s="38"/>
      <c r="N443" s="37">
        <v>80000</v>
      </c>
      <c r="O443" s="8">
        <f>SUM(R443)</f>
        <v>0</v>
      </c>
      <c r="P443" s="9">
        <f>SUM(T443+V443+X443+Z443+AB443)</f>
        <v>0</v>
      </c>
      <c r="Q443" s="9"/>
      <c r="R443" s="9"/>
      <c r="S443" s="9"/>
      <c r="T443" s="9"/>
      <c r="U443" s="9"/>
      <c r="V443" s="9"/>
      <c r="W443" s="9"/>
      <c r="X443" s="9"/>
      <c r="Y443" s="9"/>
      <c r="Z443" s="9"/>
      <c r="AA443" s="9"/>
      <c r="AB443" s="9"/>
    </row>
    <row r="444" spans="1:28" s="7" customFormat="1" ht="78.75" outlineLevel="2">
      <c r="A444" s="6" t="s">
        <v>181</v>
      </c>
      <c r="B444" s="49" t="s">
        <v>180</v>
      </c>
      <c r="C444" s="49" t="s">
        <v>189</v>
      </c>
      <c r="D444" s="49" t="s">
        <v>2</v>
      </c>
      <c r="E444" s="49" t="s">
        <v>2</v>
      </c>
      <c r="F444" s="49"/>
      <c r="G444" s="50">
        <f t="shared" ref="G444:I446" si="267">SUM(G445)</f>
        <v>2544051.2999999998</v>
      </c>
      <c r="H444" s="50">
        <f t="shared" si="267"/>
        <v>0</v>
      </c>
      <c r="I444" s="51">
        <f t="shared" si="267"/>
        <v>2544051.2999999998</v>
      </c>
      <c r="J444" s="51">
        <f t="shared" ref="J444:AB446" si="268">SUM(J445)</f>
        <v>0</v>
      </c>
      <c r="K444" s="51">
        <f t="shared" si="268"/>
        <v>0</v>
      </c>
      <c r="L444" s="51">
        <f t="shared" si="268"/>
        <v>0</v>
      </c>
      <c r="M444" s="51">
        <f t="shared" si="268"/>
        <v>0</v>
      </c>
      <c r="N444" s="51">
        <f t="shared" si="268"/>
        <v>0</v>
      </c>
      <c r="O444" s="52">
        <f t="shared" si="268"/>
        <v>0</v>
      </c>
      <c r="P444" s="52">
        <f t="shared" si="268"/>
        <v>0</v>
      </c>
      <c r="Q444" s="52">
        <f t="shared" si="268"/>
        <v>0</v>
      </c>
      <c r="R444" s="52">
        <f t="shared" si="268"/>
        <v>0</v>
      </c>
      <c r="S444" s="52">
        <f t="shared" si="268"/>
        <v>0</v>
      </c>
      <c r="T444" s="52">
        <f t="shared" si="268"/>
        <v>0</v>
      </c>
      <c r="U444" s="52">
        <f t="shared" si="268"/>
        <v>0</v>
      </c>
      <c r="V444" s="52">
        <f t="shared" si="268"/>
        <v>0</v>
      </c>
      <c r="W444" s="52">
        <f t="shared" si="268"/>
        <v>0</v>
      </c>
      <c r="X444" s="52">
        <f t="shared" si="268"/>
        <v>0</v>
      </c>
      <c r="Y444" s="52">
        <f t="shared" si="268"/>
        <v>0</v>
      </c>
      <c r="Z444" s="52">
        <f t="shared" si="268"/>
        <v>0</v>
      </c>
      <c r="AA444" s="52">
        <f t="shared" si="268"/>
        <v>0</v>
      </c>
      <c r="AB444" s="52">
        <f t="shared" si="268"/>
        <v>0</v>
      </c>
    </row>
    <row r="445" spans="1:28" ht="47.25" outlineLevel="3">
      <c r="A445" s="2" t="s">
        <v>99</v>
      </c>
      <c r="B445" s="23" t="s">
        <v>180</v>
      </c>
      <c r="C445" s="23" t="s">
        <v>189</v>
      </c>
      <c r="D445" s="23" t="s">
        <v>100</v>
      </c>
      <c r="E445" s="23" t="s">
        <v>2</v>
      </c>
      <c r="F445" s="23"/>
      <c r="G445" s="24">
        <f t="shared" si="267"/>
        <v>2544051.2999999998</v>
      </c>
      <c r="H445" s="24">
        <f t="shared" si="267"/>
        <v>0</v>
      </c>
      <c r="I445" s="36">
        <f t="shared" si="267"/>
        <v>2544051.2999999998</v>
      </c>
      <c r="J445" s="36">
        <f t="shared" si="268"/>
        <v>0</v>
      </c>
      <c r="K445" s="36">
        <f t="shared" si="268"/>
        <v>0</v>
      </c>
      <c r="L445" s="36">
        <f t="shared" si="268"/>
        <v>0</v>
      </c>
      <c r="M445" s="36">
        <f t="shared" si="268"/>
        <v>0</v>
      </c>
      <c r="N445" s="36">
        <f t="shared" si="268"/>
        <v>0</v>
      </c>
      <c r="O445" s="28">
        <f t="shared" si="268"/>
        <v>0</v>
      </c>
      <c r="P445" s="28">
        <f t="shared" si="268"/>
        <v>0</v>
      </c>
      <c r="Q445" s="28">
        <f t="shared" si="268"/>
        <v>0</v>
      </c>
      <c r="R445" s="28">
        <f t="shared" si="268"/>
        <v>0</v>
      </c>
      <c r="S445" s="28">
        <f t="shared" si="268"/>
        <v>0</v>
      </c>
      <c r="T445" s="28">
        <f t="shared" si="268"/>
        <v>0</v>
      </c>
      <c r="U445" s="28">
        <f t="shared" si="268"/>
        <v>0</v>
      </c>
      <c r="V445" s="28">
        <f t="shared" si="268"/>
        <v>0</v>
      </c>
      <c r="W445" s="28">
        <f t="shared" si="268"/>
        <v>0</v>
      </c>
      <c r="X445" s="28">
        <f t="shared" si="268"/>
        <v>0</v>
      </c>
      <c r="Y445" s="28">
        <f t="shared" si="268"/>
        <v>0</v>
      </c>
      <c r="Z445" s="28">
        <f t="shared" si="268"/>
        <v>0</v>
      </c>
      <c r="AA445" s="28">
        <f t="shared" si="268"/>
        <v>0</v>
      </c>
      <c r="AB445" s="28">
        <f t="shared" si="268"/>
        <v>0</v>
      </c>
    </row>
    <row r="446" spans="1:28" ht="63" outlineLevel="4">
      <c r="A446" s="2" t="s">
        <v>183</v>
      </c>
      <c r="B446" s="23" t="s">
        <v>180</v>
      </c>
      <c r="C446" s="23" t="s">
        <v>189</v>
      </c>
      <c r="D446" s="23" t="s">
        <v>184</v>
      </c>
      <c r="E446" s="23" t="s">
        <v>2</v>
      </c>
      <c r="F446" s="23"/>
      <c r="G446" s="24">
        <f t="shared" si="267"/>
        <v>2544051.2999999998</v>
      </c>
      <c r="H446" s="24">
        <f t="shared" si="267"/>
        <v>0</v>
      </c>
      <c r="I446" s="36">
        <f t="shared" si="267"/>
        <v>2544051.2999999998</v>
      </c>
      <c r="J446" s="36">
        <f t="shared" si="268"/>
        <v>0</v>
      </c>
      <c r="K446" s="36">
        <f t="shared" si="268"/>
        <v>0</v>
      </c>
      <c r="L446" s="36">
        <f t="shared" si="268"/>
        <v>0</v>
      </c>
      <c r="M446" s="36">
        <f t="shared" si="268"/>
        <v>0</v>
      </c>
      <c r="N446" s="36">
        <f t="shared" si="268"/>
        <v>0</v>
      </c>
      <c r="O446" s="28">
        <f t="shared" si="268"/>
        <v>0</v>
      </c>
      <c r="P446" s="28">
        <f t="shared" si="268"/>
        <v>0</v>
      </c>
      <c r="Q446" s="28">
        <f t="shared" si="268"/>
        <v>0</v>
      </c>
      <c r="R446" s="28">
        <f t="shared" si="268"/>
        <v>0</v>
      </c>
      <c r="S446" s="28">
        <f t="shared" si="268"/>
        <v>0</v>
      </c>
      <c r="T446" s="28">
        <f t="shared" si="268"/>
        <v>0</v>
      </c>
      <c r="U446" s="28">
        <f t="shared" si="268"/>
        <v>0</v>
      </c>
      <c r="V446" s="28">
        <f t="shared" si="268"/>
        <v>0</v>
      </c>
      <c r="W446" s="28">
        <f t="shared" si="268"/>
        <v>0</v>
      </c>
      <c r="X446" s="28">
        <f t="shared" si="268"/>
        <v>0</v>
      </c>
      <c r="Y446" s="28">
        <f t="shared" si="268"/>
        <v>0</v>
      </c>
      <c r="Z446" s="28">
        <f t="shared" si="268"/>
        <v>0</v>
      </c>
      <c r="AA446" s="28">
        <f t="shared" si="268"/>
        <v>0</v>
      </c>
      <c r="AB446" s="28">
        <f t="shared" si="268"/>
        <v>0</v>
      </c>
    </row>
    <row r="447" spans="1:28" outlineLevel="5">
      <c r="A447" s="2" t="s">
        <v>37</v>
      </c>
      <c r="B447" s="23" t="s">
        <v>180</v>
      </c>
      <c r="C447" s="23" t="s">
        <v>189</v>
      </c>
      <c r="D447" s="23" t="s">
        <v>184</v>
      </c>
      <c r="E447" s="23" t="s">
        <v>38</v>
      </c>
      <c r="F447" s="23">
        <v>24011015</v>
      </c>
      <c r="G447" s="24">
        <f>SUM(I447:K447)-H447</f>
        <v>2544051.2999999998</v>
      </c>
      <c r="H447" s="24"/>
      <c r="I447" s="36">
        <v>2544051.2999999998</v>
      </c>
      <c r="J447" s="8">
        <f>SUM(Q447)</f>
        <v>0</v>
      </c>
      <c r="K447" s="9">
        <f>SUM(S447+U447+W447+Y447+AA447)</f>
        <v>0</v>
      </c>
      <c r="L447" s="28">
        <f>SUM(N447:P447)-M447</f>
        <v>0</v>
      </c>
      <c r="M447" s="38"/>
      <c r="N447" s="37">
        <v>0</v>
      </c>
      <c r="O447" s="8">
        <f>SUM(R447)</f>
        <v>0</v>
      </c>
      <c r="P447" s="9">
        <f>SUM(T447+V447+X447+Z447+AB447)</f>
        <v>0</v>
      </c>
      <c r="Q447" s="9"/>
      <c r="R447" s="9"/>
      <c r="S447" s="9"/>
      <c r="T447" s="9"/>
      <c r="U447" s="9"/>
      <c r="V447" s="9"/>
      <c r="W447" s="9"/>
      <c r="X447" s="9"/>
      <c r="Y447" s="9"/>
      <c r="Z447" s="9"/>
      <c r="AA447" s="9"/>
      <c r="AB447" s="9"/>
    </row>
    <row r="448" spans="1:28" s="7" customFormat="1" ht="31.5" outlineLevel="2">
      <c r="A448" s="6" t="s">
        <v>190</v>
      </c>
      <c r="B448" s="49" t="s">
        <v>180</v>
      </c>
      <c r="C448" s="49" t="s">
        <v>191</v>
      </c>
      <c r="D448" s="49" t="s">
        <v>2</v>
      </c>
      <c r="E448" s="49" t="s">
        <v>2</v>
      </c>
      <c r="F448" s="49"/>
      <c r="G448" s="50">
        <f t="shared" ref="G448:I450" si="269">SUM(G449)</f>
        <v>60000</v>
      </c>
      <c r="H448" s="50">
        <f t="shared" si="269"/>
        <v>0</v>
      </c>
      <c r="I448" s="51">
        <f t="shared" si="269"/>
        <v>60000</v>
      </c>
      <c r="J448" s="51">
        <f t="shared" ref="J448:AB450" si="270">SUM(J449)</f>
        <v>0</v>
      </c>
      <c r="K448" s="51">
        <f t="shared" si="270"/>
        <v>0</v>
      </c>
      <c r="L448" s="51">
        <f t="shared" si="270"/>
        <v>60000</v>
      </c>
      <c r="M448" s="51">
        <f t="shared" si="270"/>
        <v>0</v>
      </c>
      <c r="N448" s="51">
        <f t="shared" si="270"/>
        <v>60000</v>
      </c>
      <c r="O448" s="52">
        <f t="shared" si="270"/>
        <v>0</v>
      </c>
      <c r="P448" s="52">
        <f t="shared" si="270"/>
        <v>0</v>
      </c>
      <c r="Q448" s="52">
        <f t="shared" si="270"/>
        <v>0</v>
      </c>
      <c r="R448" s="52">
        <f t="shared" si="270"/>
        <v>0</v>
      </c>
      <c r="S448" s="52">
        <f t="shared" si="270"/>
        <v>0</v>
      </c>
      <c r="T448" s="52">
        <f t="shared" si="270"/>
        <v>0</v>
      </c>
      <c r="U448" s="52">
        <f t="shared" si="270"/>
        <v>0</v>
      </c>
      <c r="V448" s="52">
        <f t="shared" si="270"/>
        <v>0</v>
      </c>
      <c r="W448" s="52">
        <f t="shared" si="270"/>
        <v>0</v>
      </c>
      <c r="X448" s="52">
        <f t="shared" si="270"/>
        <v>0</v>
      </c>
      <c r="Y448" s="52">
        <f t="shared" si="270"/>
        <v>0</v>
      </c>
      <c r="Z448" s="52">
        <f t="shared" si="270"/>
        <v>0</v>
      </c>
      <c r="AA448" s="52">
        <f t="shared" si="270"/>
        <v>0</v>
      </c>
      <c r="AB448" s="52">
        <f t="shared" si="270"/>
        <v>0</v>
      </c>
    </row>
    <row r="449" spans="1:28" ht="47.25" outlineLevel="3">
      <c r="A449" s="2" t="s">
        <v>25</v>
      </c>
      <c r="B449" s="23" t="s">
        <v>180</v>
      </c>
      <c r="C449" s="23" t="s">
        <v>191</v>
      </c>
      <c r="D449" s="23" t="s">
        <v>26</v>
      </c>
      <c r="E449" s="23" t="s">
        <v>2</v>
      </c>
      <c r="F449" s="23"/>
      <c r="G449" s="24">
        <f t="shared" si="269"/>
        <v>60000</v>
      </c>
      <c r="H449" s="24">
        <f t="shared" si="269"/>
        <v>0</v>
      </c>
      <c r="I449" s="36">
        <f t="shared" si="269"/>
        <v>60000</v>
      </c>
      <c r="J449" s="36">
        <f t="shared" si="270"/>
        <v>0</v>
      </c>
      <c r="K449" s="36">
        <f t="shared" si="270"/>
        <v>0</v>
      </c>
      <c r="L449" s="36">
        <f t="shared" si="270"/>
        <v>60000</v>
      </c>
      <c r="M449" s="36">
        <f t="shared" si="270"/>
        <v>0</v>
      </c>
      <c r="N449" s="36">
        <f t="shared" si="270"/>
        <v>60000</v>
      </c>
      <c r="O449" s="28">
        <f t="shared" si="270"/>
        <v>0</v>
      </c>
      <c r="P449" s="28">
        <f t="shared" si="270"/>
        <v>0</v>
      </c>
      <c r="Q449" s="28">
        <f t="shared" si="270"/>
        <v>0</v>
      </c>
      <c r="R449" s="28">
        <f t="shared" si="270"/>
        <v>0</v>
      </c>
      <c r="S449" s="28">
        <f t="shared" si="270"/>
        <v>0</v>
      </c>
      <c r="T449" s="28">
        <f t="shared" si="270"/>
        <v>0</v>
      </c>
      <c r="U449" s="28">
        <f t="shared" si="270"/>
        <v>0</v>
      </c>
      <c r="V449" s="28">
        <f t="shared" si="270"/>
        <v>0</v>
      </c>
      <c r="W449" s="28">
        <f t="shared" si="270"/>
        <v>0</v>
      </c>
      <c r="X449" s="28">
        <f t="shared" si="270"/>
        <v>0</v>
      </c>
      <c r="Y449" s="28">
        <f t="shared" si="270"/>
        <v>0</v>
      </c>
      <c r="Z449" s="28">
        <f t="shared" si="270"/>
        <v>0</v>
      </c>
      <c r="AA449" s="28">
        <f t="shared" si="270"/>
        <v>0</v>
      </c>
      <c r="AB449" s="28">
        <f t="shared" si="270"/>
        <v>0</v>
      </c>
    </row>
    <row r="450" spans="1:28" ht="31.5" outlineLevel="4">
      <c r="A450" s="2" t="s">
        <v>27</v>
      </c>
      <c r="B450" s="23" t="s">
        <v>180</v>
      </c>
      <c r="C450" s="23" t="s">
        <v>191</v>
      </c>
      <c r="D450" s="23" t="s">
        <v>28</v>
      </c>
      <c r="E450" s="23" t="s">
        <v>2</v>
      </c>
      <c r="F450" s="23"/>
      <c r="G450" s="24">
        <f t="shared" si="269"/>
        <v>60000</v>
      </c>
      <c r="H450" s="24">
        <f t="shared" si="269"/>
        <v>0</v>
      </c>
      <c r="I450" s="36">
        <f t="shared" si="269"/>
        <v>60000</v>
      </c>
      <c r="J450" s="36">
        <f t="shared" si="270"/>
        <v>0</v>
      </c>
      <c r="K450" s="36">
        <f t="shared" si="270"/>
        <v>0</v>
      </c>
      <c r="L450" s="36">
        <f t="shared" si="270"/>
        <v>60000</v>
      </c>
      <c r="M450" s="36">
        <f t="shared" si="270"/>
        <v>0</v>
      </c>
      <c r="N450" s="36">
        <f t="shared" si="270"/>
        <v>60000</v>
      </c>
      <c r="O450" s="28">
        <f t="shared" si="270"/>
        <v>0</v>
      </c>
      <c r="P450" s="28">
        <f t="shared" si="270"/>
        <v>0</v>
      </c>
      <c r="Q450" s="28">
        <f t="shared" si="270"/>
        <v>0</v>
      </c>
      <c r="R450" s="28">
        <f t="shared" si="270"/>
        <v>0</v>
      </c>
      <c r="S450" s="28">
        <f t="shared" si="270"/>
        <v>0</v>
      </c>
      <c r="T450" s="28">
        <f t="shared" si="270"/>
        <v>0</v>
      </c>
      <c r="U450" s="28">
        <f t="shared" si="270"/>
        <v>0</v>
      </c>
      <c r="V450" s="28">
        <f t="shared" si="270"/>
        <v>0</v>
      </c>
      <c r="W450" s="28">
        <f t="shared" si="270"/>
        <v>0</v>
      </c>
      <c r="X450" s="28">
        <f t="shared" si="270"/>
        <v>0</v>
      </c>
      <c r="Y450" s="28">
        <f t="shared" si="270"/>
        <v>0</v>
      </c>
      <c r="Z450" s="28">
        <f t="shared" si="270"/>
        <v>0</v>
      </c>
      <c r="AA450" s="28">
        <f t="shared" si="270"/>
        <v>0</v>
      </c>
      <c r="AB450" s="28">
        <f t="shared" si="270"/>
        <v>0</v>
      </c>
    </row>
    <row r="451" spans="1:28" outlineLevel="5">
      <c r="A451" s="2" t="s">
        <v>37</v>
      </c>
      <c r="B451" s="23" t="s">
        <v>180</v>
      </c>
      <c r="C451" s="23" t="s">
        <v>191</v>
      </c>
      <c r="D451" s="23" t="s">
        <v>28</v>
      </c>
      <c r="E451" s="23" t="s">
        <v>38</v>
      </c>
      <c r="F451" s="23"/>
      <c r="G451" s="24">
        <f>SUM(I451:K451)-H451</f>
        <v>60000</v>
      </c>
      <c r="H451" s="24"/>
      <c r="I451" s="36">
        <v>60000</v>
      </c>
      <c r="J451" s="8">
        <f>SUM(Q451)</f>
        <v>0</v>
      </c>
      <c r="K451" s="9">
        <f>SUM(S451+U451+W451+Y451+AA451)</f>
        <v>0</v>
      </c>
      <c r="L451" s="28">
        <f>SUM(N451:P451)-M451</f>
        <v>60000</v>
      </c>
      <c r="M451" s="38"/>
      <c r="N451" s="37">
        <v>60000</v>
      </c>
      <c r="O451" s="8">
        <f>SUM(R451)</f>
        <v>0</v>
      </c>
      <c r="P451" s="9">
        <f>SUM(T451+V451+X451+Z451+AB451)</f>
        <v>0</v>
      </c>
      <c r="Q451" s="9"/>
      <c r="R451" s="9"/>
      <c r="S451" s="9"/>
      <c r="T451" s="9"/>
      <c r="U451" s="9"/>
      <c r="V451" s="9"/>
      <c r="W451" s="9"/>
      <c r="X451" s="9"/>
      <c r="Y451" s="9"/>
      <c r="Z451" s="9"/>
      <c r="AA451" s="9"/>
      <c r="AB451" s="9"/>
    </row>
    <row r="452" spans="1:28" s="7" customFormat="1" ht="47.25" outlineLevel="2">
      <c r="A452" s="6" t="s">
        <v>192</v>
      </c>
      <c r="B452" s="49" t="s">
        <v>180</v>
      </c>
      <c r="C452" s="49" t="s">
        <v>193</v>
      </c>
      <c r="D452" s="49" t="s">
        <v>2</v>
      </c>
      <c r="E452" s="49" t="s">
        <v>2</v>
      </c>
      <c r="F452" s="49"/>
      <c r="G452" s="50">
        <f>SUM(G453+G457)</f>
        <v>424693.66000000003</v>
      </c>
      <c r="H452" s="50">
        <f>SUM(H453+H457)</f>
        <v>0</v>
      </c>
      <c r="I452" s="51">
        <f>SUM(I453+I457)</f>
        <v>424693.66000000003</v>
      </c>
      <c r="J452" s="51">
        <f t="shared" ref="J452:AB452" si="271">SUM(J453+J457)</f>
        <v>0</v>
      </c>
      <c r="K452" s="51">
        <f t="shared" si="271"/>
        <v>0</v>
      </c>
      <c r="L452" s="51">
        <f t="shared" si="271"/>
        <v>424693.66000000003</v>
      </c>
      <c r="M452" s="51">
        <f t="shared" si="271"/>
        <v>0</v>
      </c>
      <c r="N452" s="51">
        <f t="shared" si="271"/>
        <v>424693.66000000003</v>
      </c>
      <c r="O452" s="52">
        <f t="shared" si="271"/>
        <v>0</v>
      </c>
      <c r="P452" s="52">
        <f t="shared" si="271"/>
        <v>0</v>
      </c>
      <c r="Q452" s="52">
        <f t="shared" si="271"/>
        <v>0</v>
      </c>
      <c r="R452" s="52">
        <f t="shared" si="271"/>
        <v>0</v>
      </c>
      <c r="S452" s="52">
        <f t="shared" si="271"/>
        <v>0</v>
      </c>
      <c r="T452" s="52">
        <f t="shared" si="271"/>
        <v>0</v>
      </c>
      <c r="U452" s="52">
        <f t="shared" si="271"/>
        <v>0</v>
      </c>
      <c r="V452" s="52">
        <f t="shared" si="271"/>
        <v>0</v>
      </c>
      <c r="W452" s="52">
        <f t="shared" si="271"/>
        <v>0</v>
      </c>
      <c r="X452" s="52">
        <f t="shared" si="271"/>
        <v>0</v>
      </c>
      <c r="Y452" s="52">
        <f t="shared" si="271"/>
        <v>0</v>
      </c>
      <c r="Z452" s="52">
        <f t="shared" si="271"/>
        <v>0</v>
      </c>
      <c r="AA452" s="52">
        <f t="shared" si="271"/>
        <v>0</v>
      </c>
      <c r="AB452" s="52">
        <f t="shared" si="271"/>
        <v>0</v>
      </c>
    </row>
    <row r="453" spans="1:28" ht="47.25" outlineLevel="3">
      <c r="A453" s="2" t="s">
        <v>25</v>
      </c>
      <c r="B453" s="23" t="s">
        <v>180</v>
      </c>
      <c r="C453" s="23" t="s">
        <v>193</v>
      </c>
      <c r="D453" s="23" t="s">
        <v>26</v>
      </c>
      <c r="E453" s="23" t="s">
        <v>2</v>
      </c>
      <c r="F453" s="23"/>
      <c r="G453" s="24">
        <f>SUM(G454)</f>
        <v>180561.2</v>
      </c>
      <c r="H453" s="24">
        <f>SUM(H454)</f>
        <v>0</v>
      </c>
      <c r="I453" s="36">
        <f>SUM(I454)</f>
        <v>180561.2</v>
      </c>
      <c r="J453" s="36">
        <f t="shared" ref="J453:AB453" si="272">SUM(J454)</f>
        <v>0</v>
      </c>
      <c r="K453" s="36">
        <f t="shared" si="272"/>
        <v>0</v>
      </c>
      <c r="L453" s="36">
        <f t="shared" si="272"/>
        <v>180561.2</v>
      </c>
      <c r="M453" s="36">
        <f t="shared" si="272"/>
        <v>0</v>
      </c>
      <c r="N453" s="36">
        <f t="shared" si="272"/>
        <v>180561.2</v>
      </c>
      <c r="O453" s="28">
        <f t="shared" si="272"/>
        <v>0</v>
      </c>
      <c r="P453" s="28">
        <f t="shared" si="272"/>
        <v>0</v>
      </c>
      <c r="Q453" s="28">
        <f t="shared" si="272"/>
        <v>0</v>
      </c>
      <c r="R453" s="28">
        <f t="shared" si="272"/>
        <v>0</v>
      </c>
      <c r="S453" s="28">
        <f t="shared" si="272"/>
        <v>0</v>
      </c>
      <c r="T453" s="28">
        <f t="shared" si="272"/>
        <v>0</v>
      </c>
      <c r="U453" s="28">
        <f t="shared" si="272"/>
        <v>0</v>
      </c>
      <c r="V453" s="28">
        <f t="shared" si="272"/>
        <v>0</v>
      </c>
      <c r="W453" s="28">
        <f t="shared" si="272"/>
        <v>0</v>
      </c>
      <c r="X453" s="28">
        <f t="shared" si="272"/>
        <v>0</v>
      </c>
      <c r="Y453" s="28">
        <f t="shared" si="272"/>
        <v>0</v>
      </c>
      <c r="Z453" s="28">
        <f t="shared" si="272"/>
        <v>0</v>
      </c>
      <c r="AA453" s="28">
        <f t="shared" si="272"/>
        <v>0</v>
      </c>
      <c r="AB453" s="28">
        <f t="shared" si="272"/>
        <v>0</v>
      </c>
    </row>
    <row r="454" spans="1:28" ht="31.5" outlineLevel="4">
      <c r="A454" s="2" t="s">
        <v>27</v>
      </c>
      <c r="B454" s="23" t="s">
        <v>180</v>
      </c>
      <c r="C454" s="23" t="s">
        <v>193</v>
      </c>
      <c r="D454" s="23" t="s">
        <v>28</v>
      </c>
      <c r="E454" s="23" t="s">
        <v>2</v>
      </c>
      <c r="F454" s="23"/>
      <c r="G454" s="24">
        <f>SUM(G455:G456)</f>
        <v>180561.2</v>
      </c>
      <c r="H454" s="24">
        <f>SUM(H455:H456)</f>
        <v>0</v>
      </c>
      <c r="I454" s="36">
        <f>SUM(I455:I456)</f>
        <v>180561.2</v>
      </c>
      <c r="J454" s="36">
        <f t="shared" ref="J454:AB454" si="273">SUM(J455:J456)</f>
        <v>0</v>
      </c>
      <c r="K454" s="36">
        <f t="shared" si="273"/>
        <v>0</v>
      </c>
      <c r="L454" s="36">
        <f t="shared" si="273"/>
        <v>180561.2</v>
      </c>
      <c r="M454" s="36">
        <f t="shared" si="273"/>
        <v>0</v>
      </c>
      <c r="N454" s="36">
        <f t="shared" si="273"/>
        <v>180561.2</v>
      </c>
      <c r="O454" s="28">
        <f t="shared" si="273"/>
        <v>0</v>
      </c>
      <c r="P454" s="28">
        <f t="shared" si="273"/>
        <v>0</v>
      </c>
      <c r="Q454" s="28">
        <f t="shared" si="273"/>
        <v>0</v>
      </c>
      <c r="R454" s="28">
        <f t="shared" si="273"/>
        <v>0</v>
      </c>
      <c r="S454" s="28">
        <f t="shared" si="273"/>
        <v>0</v>
      </c>
      <c r="T454" s="28">
        <f t="shared" si="273"/>
        <v>0</v>
      </c>
      <c r="U454" s="28">
        <f t="shared" si="273"/>
        <v>0</v>
      </c>
      <c r="V454" s="28">
        <f t="shared" si="273"/>
        <v>0</v>
      </c>
      <c r="W454" s="28">
        <f t="shared" si="273"/>
        <v>0</v>
      </c>
      <c r="X454" s="28">
        <f t="shared" si="273"/>
        <v>0</v>
      </c>
      <c r="Y454" s="28">
        <f t="shared" si="273"/>
        <v>0</v>
      </c>
      <c r="Z454" s="28">
        <f t="shared" si="273"/>
        <v>0</v>
      </c>
      <c r="AA454" s="28">
        <f t="shared" si="273"/>
        <v>0</v>
      </c>
      <c r="AB454" s="28">
        <f t="shared" si="273"/>
        <v>0</v>
      </c>
    </row>
    <row r="455" spans="1:28" ht="31.5" outlineLevel="5">
      <c r="A455" s="2" t="s">
        <v>73</v>
      </c>
      <c r="B455" s="23" t="s">
        <v>180</v>
      </c>
      <c r="C455" s="23" t="s">
        <v>193</v>
      </c>
      <c r="D455" s="23" t="s">
        <v>28</v>
      </c>
      <c r="E455" s="23" t="s">
        <v>74</v>
      </c>
      <c r="F455" s="23"/>
      <c r="G455" s="24">
        <f>SUM(I455:K455)-H455</f>
        <v>68066.05</v>
      </c>
      <c r="H455" s="24"/>
      <c r="I455" s="36">
        <v>68066.05</v>
      </c>
      <c r="J455" s="8">
        <f>SUM(Q455)</f>
        <v>0</v>
      </c>
      <c r="K455" s="9">
        <f>SUM(S455+U455+W455+Y455+AA455)</f>
        <v>0</v>
      </c>
      <c r="L455" s="28">
        <f>SUM(N455:P455)-M455</f>
        <v>68066.05</v>
      </c>
      <c r="M455" s="38"/>
      <c r="N455" s="37">
        <v>68066.05</v>
      </c>
      <c r="O455" s="8">
        <f>SUM(R455)</f>
        <v>0</v>
      </c>
      <c r="P455" s="9">
        <f>SUM(T455+V455+X455+Z455+AB455)</f>
        <v>0</v>
      </c>
      <c r="Q455" s="9"/>
      <c r="R455" s="9"/>
      <c r="S455" s="9"/>
      <c r="T455" s="9"/>
      <c r="U455" s="9"/>
      <c r="V455" s="9"/>
      <c r="W455" s="9"/>
      <c r="X455" s="9"/>
      <c r="Y455" s="9"/>
      <c r="Z455" s="9"/>
      <c r="AA455" s="9"/>
      <c r="AB455" s="9"/>
    </row>
    <row r="456" spans="1:28" outlineLevel="5">
      <c r="A456" s="2" t="s">
        <v>37</v>
      </c>
      <c r="B456" s="23" t="s">
        <v>180</v>
      </c>
      <c r="C456" s="23" t="s">
        <v>193</v>
      </c>
      <c r="D456" s="23" t="s">
        <v>28</v>
      </c>
      <c r="E456" s="23" t="s">
        <v>38</v>
      </c>
      <c r="F456" s="23"/>
      <c r="G456" s="24">
        <f>SUM(I456:K456)-H456</f>
        <v>112495.15</v>
      </c>
      <c r="H456" s="24"/>
      <c r="I456" s="36">
        <v>112495.15</v>
      </c>
      <c r="J456" s="8">
        <f>SUM(Q456)</f>
        <v>0</v>
      </c>
      <c r="K456" s="9">
        <f>SUM(S456+U456+W456+Y456+AA456)</f>
        <v>0</v>
      </c>
      <c r="L456" s="28">
        <f>SUM(N456:P456)-M456</f>
        <v>112495.15</v>
      </c>
      <c r="M456" s="38"/>
      <c r="N456" s="37">
        <v>112495.15</v>
      </c>
      <c r="O456" s="8">
        <f>SUM(R456)</f>
        <v>0</v>
      </c>
      <c r="P456" s="9">
        <f>SUM(T456+V456+X456+Z456+AB456)</f>
        <v>0</v>
      </c>
      <c r="Q456" s="9"/>
      <c r="R456" s="9"/>
      <c r="S456" s="9"/>
      <c r="T456" s="9"/>
      <c r="U456" s="9"/>
      <c r="V456" s="9"/>
      <c r="W456" s="9"/>
      <c r="X456" s="9"/>
      <c r="Y456" s="9"/>
      <c r="Z456" s="9"/>
      <c r="AA456" s="9"/>
      <c r="AB456" s="9"/>
    </row>
    <row r="457" spans="1:28" ht="47.25" outlineLevel="3">
      <c r="A457" s="2" t="s">
        <v>99</v>
      </c>
      <c r="B457" s="23" t="s">
        <v>180</v>
      </c>
      <c r="C457" s="23" t="s">
        <v>193</v>
      </c>
      <c r="D457" s="23" t="s">
        <v>100</v>
      </c>
      <c r="E457" s="23" t="s">
        <v>2</v>
      </c>
      <c r="F457" s="23"/>
      <c r="G457" s="24">
        <f t="shared" ref="G457:I458" si="274">SUM(G458)</f>
        <v>244132.46</v>
      </c>
      <c r="H457" s="24">
        <f t="shared" si="274"/>
        <v>0</v>
      </c>
      <c r="I457" s="36">
        <f t="shared" si="274"/>
        <v>244132.46</v>
      </c>
      <c r="J457" s="36">
        <f t="shared" ref="J457:S458" si="275">SUM(J458)</f>
        <v>0</v>
      </c>
      <c r="K457" s="36">
        <f t="shared" si="275"/>
        <v>0</v>
      </c>
      <c r="L457" s="36">
        <f t="shared" si="275"/>
        <v>244132.46</v>
      </c>
      <c r="M457" s="36">
        <f t="shared" si="275"/>
        <v>0</v>
      </c>
      <c r="N457" s="36">
        <f t="shared" si="275"/>
        <v>244132.46</v>
      </c>
      <c r="O457" s="28">
        <f t="shared" si="275"/>
        <v>0</v>
      </c>
      <c r="P457" s="28">
        <f t="shared" si="275"/>
        <v>0</v>
      </c>
      <c r="Q457" s="28">
        <f t="shared" si="275"/>
        <v>0</v>
      </c>
      <c r="R457" s="28">
        <f t="shared" si="275"/>
        <v>0</v>
      </c>
      <c r="S457" s="28">
        <f t="shared" si="275"/>
        <v>0</v>
      </c>
      <c r="T457" s="28">
        <f t="shared" ref="T457:AB458" si="276">SUM(T458)</f>
        <v>0</v>
      </c>
      <c r="U457" s="28">
        <f t="shared" si="276"/>
        <v>0</v>
      </c>
      <c r="V457" s="28">
        <f t="shared" si="276"/>
        <v>0</v>
      </c>
      <c r="W457" s="28">
        <f t="shared" si="276"/>
        <v>0</v>
      </c>
      <c r="X457" s="28">
        <f t="shared" si="276"/>
        <v>0</v>
      </c>
      <c r="Y457" s="28">
        <f t="shared" si="276"/>
        <v>0</v>
      </c>
      <c r="Z457" s="28">
        <f t="shared" si="276"/>
        <v>0</v>
      </c>
      <c r="AA457" s="28">
        <f t="shared" si="276"/>
        <v>0</v>
      </c>
      <c r="AB457" s="28">
        <f t="shared" si="276"/>
        <v>0</v>
      </c>
    </row>
    <row r="458" spans="1:28" ht="63" outlineLevel="4">
      <c r="A458" s="2" t="s">
        <v>183</v>
      </c>
      <c r="B458" s="23" t="s">
        <v>180</v>
      </c>
      <c r="C458" s="23" t="s">
        <v>193</v>
      </c>
      <c r="D458" s="23" t="s">
        <v>184</v>
      </c>
      <c r="E458" s="23" t="s">
        <v>2</v>
      </c>
      <c r="F458" s="23"/>
      <c r="G458" s="24">
        <f t="shared" si="274"/>
        <v>244132.46</v>
      </c>
      <c r="H458" s="24">
        <f t="shared" si="274"/>
        <v>0</v>
      </c>
      <c r="I458" s="36">
        <f t="shared" si="274"/>
        <v>244132.46</v>
      </c>
      <c r="J458" s="36">
        <f t="shared" si="275"/>
        <v>0</v>
      </c>
      <c r="K458" s="36">
        <f t="shared" si="275"/>
        <v>0</v>
      </c>
      <c r="L458" s="36">
        <f t="shared" si="275"/>
        <v>244132.46</v>
      </c>
      <c r="M458" s="36">
        <f t="shared" si="275"/>
        <v>0</v>
      </c>
      <c r="N458" s="36">
        <f t="shared" si="275"/>
        <v>244132.46</v>
      </c>
      <c r="O458" s="28">
        <f t="shared" si="275"/>
        <v>0</v>
      </c>
      <c r="P458" s="28">
        <f t="shared" si="275"/>
        <v>0</v>
      </c>
      <c r="Q458" s="28">
        <f t="shared" si="275"/>
        <v>0</v>
      </c>
      <c r="R458" s="28">
        <f t="shared" si="275"/>
        <v>0</v>
      </c>
      <c r="S458" s="28">
        <f t="shared" si="275"/>
        <v>0</v>
      </c>
      <c r="T458" s="28">
        <f t="shared" si="276"/>
        <v>0</v>
      </c>
      <c r="U458" s="28">
        <f t="shared" si="276"/>
        <v>0</v>
      </c>
      <c r="V458" s="28">
        <f t="shared" si="276"/>
        <v>0</v>
      </c>
      <c r="W458" s="28">
        <f t="shared" si="276"/>
        <v>0</v>
      </c>
      <c r="X458" s="28">
        <f t="shared" si="276"/>
        <v>0</v>
      </c>
      <c r="Y458" s="28">
        <f t="shared" si="276"/>
        <v>0</v>
      </c>
      <c r="Z458" s="28">
        <f t="shared" si="276"/>
        <v>0</v>
      </c>
      <c r="AA458" s="28">
        <f t="shared" si="276"/>
        <v>0</v>
      </c>
      <c r="AB458" s="28">
        <f t="shared" si="276"/>
        <v>0</v>
      </c>
    </row>
    <row r="459" spans="1:28" ht="31.5" outlineLevel="5">
      <c r="A459" s="2" t="s">
        <v>55</v>
      </c>
      <c r="B459" s="23" t="s">
        <v>180</v>
      </c>
      <c r="C459" s="23" t="s">
        <v>193</v>
      </c>
      <c r="D459" s="23" t="s">
        <v>184</v>
      </c>
      <c r="E459" s="23" t="s">
        <v>56</v>
      </c>
      <c r="F459" s="23"/>
      <c r="G459" s="24">
        <f>SUM(I459:K459)-H459</f>
        <v>244132.46</v>
      </c>
      <c r="H459" s="24"/>
      <c r="I459" s="36">
        <v>244132.46</v>
      </c>
      <c r="J459" s="8">
        <f>SUM(Q459)</f>
        <v>0</v>
      </c>
      <c r="K459" s="9">
        <f>SUM(S459+U459+W459+Y459+AA459)</f>
        <v>0</v>
      </c>
      <c r="L459" s="28">
        <f>SUM(N459:P459)-M459</f>
        <v>244132.46</v>
      </c>
      <c r="M459" s="38"/>
      <c r="N459" s="37">
        <v>244132.46</v>
      </c>
      <c r="O459" s="8">
        <f>SUM(R459)</f>
        <v>0</v>
      </c>
      <c r="P459" s="9">
        <f>SUM(T459+V459+X459+Z459+AB459)</f>
        <v>0</v>
      </c>
      <c r="Q459" s="9"/>
      <c r="R459" s="9"/>
      <c r="S459" s="9"/>
      <c r="T459" s="9"/>
      <c r="U459" s="9"/>
      <c r="V459" s="9"/>
      <c r="W459" s="9"/>
      <c r="X459" s="9"/>
      <c r="Y459" s="9"/>
      <c r="Z459" s="9"/>
      <c r="AA459" s="9"/>
      <c r="AB459" s="9"/>
    </row>
    <row r="460" spans="1:28" s="7" customFormat="1" ht="78.75" outlineLevel="2">
      <c r="A460" s="6" t="s">
        <v>194</v>
      </c>
      <c r="B460" s="49" t="s">
        <v>180</v>
      </c>
      <c r="C460" s="49" t="s">
        <v>195</v>
      </c>
      <c r="D460" s="49" t="s">
        <v>2</v>
      </c>
      <c r="E460" s="49" t="s">
        <v>2</v>
      </c>
      <c r="F460" s="49"/>
      <c r="G460" s="50">
        <f>SUM(G461+G464)</f>
        <v>152631.20000000001</v>
      </c>
      <c r="H460" s="50">
        <f>SUM(H461+H464)</f>
        <v>0</v>
      </c>
      <c r="I460" s="51">
        <f>SUM(I461+I464)</f>
        <v>152631.20000000001</v>
      </c>
      <c r="J460" s="51">
        <f t="shared" ref="J460:AB460" si="277">SUM(J461+J464)</f>
        <v>0</v>
      </c>
      <c r="K460" s="51">
        <f t="shared" si="277"/>
        <v>0</v>
      </c>
      <c r="L460" s="51">
        <f t="shared" si="277"/>
        <v>152631.20000000001</v>
      </c>
      <c r="M460" s="51">
        <f t="shared" si="277"/>
        <v>0</v>
      </c>
      <c r="N460" s="51">
        <f t="shared" si="277"/>
        <v>152631.20000000001</v>
      </c>
      <c r="O460" s="52">
        <f t="shared" si="277"/>
        <v>0</v>
      </c>
      <c r="P460" s="52">
        <f t="shared" si="277"/>
        <v>0</v>
      </c>
      <c r="Q460" s="52">
        <f t="shared" si="277"/>
        <v>0</v>
      </c>
      <c r="R460" s="52">
        <f t="shared" si="277"/>
        <v>0</v>
      </c>
      <c r="S460" s="52">
        <f t="shared" si="277"/>
        <v>0</v>
      </c>
      <c r="T460" s="52">
        <f t="shared" si="277"/>
        <v>0</v>
      </c>
      <c r="U460" s="52">
        <f t="shared" si="277"/>
        <v>0</v>
      </c>
      <c r="V460" s="52">
        <f t="shared" si="277"/>
        <v>0</v>
      </c>
      <c r="W460" s="52">
        <f t="shared" si="277"/>
        <v>0</v>
      </c>
      <c r="X460" s="52">
        <f t="shared" si="277"/>
        <v>0</v>
      </c>
      <c r="Y460" s="52">
        <f t="shared" si="277"/>
        <v>0</v>
      </c>
      <c r="Z460" s="52">
        <f t="shared" si="277"/>
        <v>0</v>
      </c>
      <c r="AA460" s="52">
        <f t="shared" si="277"/>
        <v>0</v>
      </c>
      <c r="AB460" s="52">
        <f t="shared" si="277"/>
        <v>0</v>
      </c>
    </row>
    <row r="461" spans="1:28" ht="47.25" outlineLevel="3">
      <c r="A461" s="2" t="s">
        <v>25</v>
      </c>
      <c r="B461" s="23" t="s">
        <v>180</v>
      </c>
      <c r="C461" s="23" t="s">
        <v>195</v>
      </c>
      <c r="D461" s="23" t="s">
        <v>26</v>
      </c>
      <c r="E461" s="23" t="s">
        <v>2</v>
      </c>
      <c r="F461" s="23"/>
      <c r="G461" s="24">
        <f t="shared" ref="G461:I462" si="278">SUM(G462)</f>
        <v>38088.199999999997</v>
      </c>
      <c r="H461" s="24">
        <f t="shared" si="278"/>
        <v>0</v>
      </c>
      <c r="I461" s="36">
        <f t="shared" si="278"/>
        <v>38088.199999999997</v>
      </c>
      <c r="J461" s="36">
        <f t="shared" ref="J461:S462" si="279">SUM(J462)</f>
        <v>0</v>
      </c>
      <c r="K461" s="36">
        <f t="shared" si="279"/>
        <v>0</v>
      </c>
      <c r="L461" s="36">
        <f t="shared" si="279"/>
        <v>38088.199999999997</v>
      </c>
      <c r="M461" s="36">
        <f t="shared" si="279"/>
        <v>0</v>
      </c>
      <c r="N461" s="36">
        <f t="shared" si="279"/>
        <v>38088.199999999997</v>
      </c>
      <c r="O461" s="28">
        <f t="shared" si="279"/>
        <v>0</v>
      </c>
      <c r="P461" s="28">
        <f t="shared" si="279"/>
        <v>0</v>
      </c>
      <c r="Q461" s="28">
        <f t="shared" si="279"/>
        <v>0</v>
      </c>
      <c r="R461" s="28">
        <f t="shared" si="279"/>
        <v>0</v>
      </c>
      <c r="S461" s="28">
        <f t="shared" si="279"/>
        <v>0</v>
      </c>
      <c r="T461" s="28">
        <f t="shared" ref="T461:AB462" si="280">SUM(T462)</f>
        <v>0</v>
      </c>
      <c r="U461" s="28">
        <f t="shared" si="280"/>
        <v>0</v>
      </c>
      <c r="V461" s="28">
        <f t="shared" si="280"/>
        <v>0</v>
      </c>
      <c r="W461" s="28">
        <f t="shared" si="280"/>
        <v>0</v>
      </c>
      <c r="X461" s="28">
        <f t="shared" si="280"/>
        <v>0</v>
      </c>
      <c r="Y461" s="28">
        <f t="shared" si="280"/>
        <v>0</v>
      </c>
      <c r="Z461" s="28">
        <f t="shared" si="280"/>
        <v>0</v>
      </c>
      <c r="AA461" s="28">
        <f t="shared" si="280"/>
        <v>0</v>
      </c>
      <c r="AB461" s="28">
        <f t="shared" si="280"/>
        <v>0</v>
      </c>
    </row>
    <row r="462" spans="1:28" ht="31.5" outlineLevel="4">
      <c r="A462" s="2" t="s">
        <v>27</v>
      </c>
      <c r="B462" s="23" t="s">
        <v>180</v>
      </c>
      <c r="C462" s="23" t="s">
        <v>195</v>
      </c>
      <c r="D462" s="23" t="s">
        <v>28</v>
      </c>
      <c r="E462" s="23" t="s">
        <v>2</v>
      </c>
      <c r="F462" s="23"/>
      <c r="G462" s="24">
        <f t="shared" si="278"/>
        <v>38088.199999999997</v>
      </c>
      <c r="H462" s="24">
        <f t="shared" si="278"/>
        <v>0</v>
      </c>
      <c r="I462" s="36">
        <f t="shared" si="278"/>
        <v>38088.199999999997</v>
      </c>
      <c r="J462" s="36">
        <f t="shared" si="279"/>
        <v>0</v>
      </c>
      <c r="K462" s="36">
        <f t="shared" si="279"/>
        <v>0</v>
      </c>
      <c r="L462" s="36">
        <f t="shared" si="279"/>
        <v>38088.199999999997</v>
      </c>
      <c r="M462" s="36">
        <f t="shared" si="279"/>
        <v>0</v>
      </c>
      <c r="N462" s="36">
        <f t="shared" si="279"/>
        <v>38088.199999999997</v>
      </c>
      <c r="O462" s="28">
        <f t="shared" si="279"/>
        <v>0</v>
      </c>
      <c r="P462" s="28">
        <f t="shared" si="279"/>
        <v>0</v>
      </c>
      <c r="Q462" s="28">
        <f t="shared" si="279"/>
        <v>0</v>
      </c>
      <c r="R462" s="28">
        <f t="shared" si="279"/>
        <v>0</v>
      </c>
      <c r="S462" s="28">
        <f t="shared" si="279"/>
        <v>0</v>
      </c>
      <c r="T462" s="28">
        <f t="shared" si="280"/>
        <v>0</v>
      </c>
      <c r="U462" s="28">
        <f t="shared" si="280"/>
        <v>0</v>
      </c>
      <c r="V462" s="28">
        <f t="shared" si="280"/>
        <v>0</v>
      </c>
      <c r="W462" s="28">
        <f t="shared" si="280"/>
        <v>0</v>
      </c>
      <c r="X462" s="28">
        <f t="shared" si="280"/>
        <v>0</v>
      </c>
      <c r="Y462" s="28">
        <f t="shared" si="280"/>
        <v>0</v>
      </c>
      <c r="Z462" s="28">
        <f t="shared" si="280"/>
        <v>0</v>
      </c>
      <c r="AA462" s="28">
        <f t="shared" si="280"/>
        <v>0</v>
      </c>
      <c r="AB462" s="28">
        <f t="shared" si="280"/>
        <v>0</v>
      </c>
    </row>
    <row r="463" spans="1:28" outlineLevel="5">
      <c r="A463" s="2" t="s">
        <v>37</v>
      </c>
      <c r="B463" s="23" t="s">
        <v>180</v>
      </c>
      <c r="C463" s="23" t="s">
        <v>195</v>
      </c>
      <c r="D463" s="23" t="s">
        <v>28</v>
      </c>
      <c r="E463" s="23" t="s">
        <v>38</v>
      </c>
      <c r="F463" s="23"/>
      <c r="G463" s="24">
        <f>SUM(I463:K463)-H463</f>
        <v>38088.199999999997</v>
      </c>
      <c r="H463" s="24"/>
      <c r="I463" s="36">
        <v>38088.199999999997</v>
      </c>
      <c r="J463" s="8">
        <f>SUM(Q463)</f>
        <v>0</v>
      </c>
      <c r="K463" s="9">
        <f>SUM(S463+U463+W463+Y463+AA463)</f>
        <v>0</v>
      </c>
      <c r="L463" s="28">
        <f>SUM(N463:P463)-M463</f>
        <v>38088.199999999997</v>
      </c>
      <c r="M463" s="38"/>
      <c r="N463" s="37">
        <v>38088.199999999997</v>
      </c>
      <c r="O463" s="8">
        <f>SUM(R463)</f>
        <v>0</v>
      </c>
      <c r="P463" s="9">
        <f>SUM(T463+V463+X463+Z463+AB463)</f>
        <v>0</v>
      </c>
      <c r="Q463" s="9"/>
      <c r="R463" s="9"/>
      <c r="S463" s="9"/>
      <c r="T463" s="9"/>
      <c r="U463" s="9"/>
      <c r="V463" s="9"/>
      <c r="W463" s="9"/>
      <c r="X463" s="9"/>
      <c r="Y463" s="9"/>
      <c r="Z463" s="9"/>
      <c r="AA463" s="9"/>
      <c r="AB463" s="9"/>
    </row>
    <row r="464" spans="1:28" ht="47.25" outlineLevel="3">
      <c r="A464" s="2" t="s">
        <v>99</v>
      </c>
      <c r="B464" s="23" t="s">
        <v>180</v>
      </c>
      <c r="C464" s="23" t="s">
        <v>195</v>
      </c>
      <c r="D464" s="23" t="s">
        <v>100</v>
      </c>
      <c r="E464" s="23" t="s">
        <v>2</v>
      </c>
      <c r="F464" s="23"/>
      <c r="G464" s="24">
        <f t="shared" ref="G464:I465" si="281">SUM(G465)</f>
        <v>114543</v>
      </c>
      <c r="H464" s="24">
        <f t="shared" si="281"/>
        <v>0</v>
      </c>
      <c r="I464" s="36">
        <f t="shared" si="281"/>
        <v>114543</v>
      </c>
      <c r="J464" s="36">
        <f t="shared" ref="J464:S465" si="282">SUM(J465)</f>
        <v>0</v>
      </c>
      <c r="K464" s="36">
        <f t="shared" si="282"/>
        <v>0</v>
      </c>
      <c r="L464" s="36">
        <f t="shared" si="282"/>
        <v>114543</v>
      </c>
      <c r="M464" s="36">
        <f t="shared" si="282"/>
        <v>0</v>
      </c>
      <c r="N464" s="36">
        <f t="shared" si="282"/>
        <v>114543</v>
      </c>
      <c r="O464" s="28">
        <f t="shared" si="282"/>
        <v>0</v>
      </c>
      <c r="P464" s="28">
        <f t="shared" si="282"/>
        <v>0</v>
      </c>
      <c r="Q464" s="28">
        <f t="shared" si="282"/>
        <v>0</v>
      </c>
      <c r="R464" s="28">
        <f t="shared" si="282"/>
        <v>0</v>
      </c>
      <c r="S464" s="28">
        <f t="shared" si="282"/>
        <v>0</v>
      </c>
      <c r="T464" s="28">
        <f t="shared" ref="T464:AB465" si="283">SUM(T465)</f>
        <v>0</v>
      </c>
      <c r="U464" s="28">
        <f t="shared" si="283"/>
        <v>0</v>
      </c>
      <c r="V464" s="28">
        <f t="shared" si="283"/>
        <v>0</v>
      </c>
      <c r="W464" s="28">
        <f t="shared" si="283"/>
        <v>0</v>
      </c>
      <c r="X464" s="28">
        <f t="shared" si="283"/>
        <v>0</v>
      </c>
      <c r="Y464" s="28">
        <f t="shared" si="283"/>
        <v>0</v>
      </c>
      <c r="Z464" s="28">
        <f t="shared" si="283"/>
        <v>0</v>
      </c>
      <c r="AA464" s="28">
        <f t="shared" si="283"/>
        <v>0</v>
      </c>
      <c r="AB464" s="28">
        <f t="shared" si="283"/>
        <v>0</v>
      </c>
    </row>
    <row r="465" spans="1:28" ht="63" outlineLevel="4">
      <c r="A465" s="2" t="s">
        <v>183</v>
      </c>
      <c r="B465" s="23" t="s">
        <v>180</v>
      </c>
      <c r="C465" s="23" t="s">
        <v>195</v>
      </c>
      <c r="D465" s="23" t="s">
        <v>184</v>
      </c>
      <c r="E465" s="23" t="s">
        <v>2</v>
      </c>
      <c r="F465" s="23"/>
      <c r="G465" s="24">
        <f t="shared" si="281"/>
        <v>114543</v>
      </c>
      <c r="H465" s="24">
        <f t="shared" si="281"/>
        <v>0</v>
      </c>
      <c r="I465" s="36">
        <f t="shared" si="281"/>
        <v>114543</v>
      </c>
      <c r="J465" s="36">
        <f t="shared" si="282"/>
        <v>0</v>
      </c>
      <c r="K465" s="36">
        <f t="shared" si="282"/>
        <v>0</v>
      </c>
      <c r="L465" s="36">
        <f t="shared" si="282"/>
        <v>114543</v>
      </c>
      <c r="M465" s="36">
        <f t="shared" si="282"/>
        <v>0</v>
      </c>
      <c r="N465" s="36">
        <f t="shared" si="282"/>
        <v>114543</v>
      </c>
      <c r="O465" s="28">
        <f t="shared" si="282"/>
        <v>0</v>
      </c>
      <c r="P465" s="28">
        <f t="shared" si="282"/>
        <v>0</v>
      </c>
      <c r="Q465" s="28">
        <f t="shared" si="282"/>
        <v>0</v>
      </c>
      <c r="R465" s="28">
        <f t="shared" si="282"/>
        <v>0</v>
      </c>
      <c r="S465" s="28">
        <f t="shared" si="282"/>
        <v>0</v>
      </c>
      <c r="T465" s="28">
        <f t="shared" si="283"/>
        <v>0</v>
      </c>
      <c r="U465" s="28">
        <f t="shared" si="283"/>
        <v>0</v>
      </c>
      <c r="V465" s="28">
        <f t="shared" si="283"/>
        <v>0</v>
      </c>
      <c r="W465" s="28">
        <f t="shared" si="283"/>
        <v>0</v>
      </c>
      <c r="X465" s="28">
        <f t="shared" si="283"/>
        <v>0</v>
      </c>
      <c r="Y465" s="28">
        <f t="shared" si="283"/>
        <v>0</v>
      </c>
      <c r="Z465" s="28">
        <f t="shared" si="283"/>
        <v>0</v>
      </c>
      <c r="AA465" s="28">
        <f t="shared" si="283"/>
        <v>0</v>
      </c>
      <c r="AB465" s="28">
        <f t="shared" si="283"/>
        <v>0</v>
      </c>
    </row>
    <row r="466" spans="1:28" ht="31.5" outlineLevel="5">
      <c r="A466" s="2" t="s">
        <v>55</v>
      </c>
      <c r="B466" s="23" t="s">
        <v>180</v>
      </c>
      <c r="C466" s="23" t="s">
        <v>195</v>
      </c>
      <c r="D466" s="23" t="s">
        <v>184</v>
      </c>
      <c r="E466" s="23" t="s">
        <v>56</v>
      </c>
      <c r="F466" s="23"/>
      <c r="G466" s="24">
        <f>SUM(I466:K466)-H466</f>
        <v>114543</v>
      </c>
      <c r="H466" s="54"/>
      <c r="I466" s="25">
        <v>114543</v>
      </c>
      <c r="J466" s="10">
        <f>SUM(Q466)</f>
        <v>0</v>
      </c>
      <c r="K466" s="11">
        <f>SUM(S466+U466+W466+Y466+AA466)</f>
        <v>0</v>
      </c>
      <c r="L466" s="26">
        <f>SUM(N466:P466)-M466</f>
        <v>114543</v>
      </c>
      <c r="M466" s="56"/>
      <c r="N466" s="55">
        <v>114543</v>
      </c>
      <c r="O466" s="8">
        <f>SUM(R466)</f>
        <v>0</v>
      </c>
      <c r="P466" s="9">
        <f>SUM(T466+V466+X466+Z466+AB466)</f>
        <v>0</v>
      </c>
      <c r="Q466" s="9"/>
      <c r="R466" s="9"/>
      <c r="S466" s="9"/>
      <c r="T466" s="9"/>
      <c r="U466" s="9"/>
      <c r="V466" s="9"/>
      <c r="W466" s="9"/>
      <c r="X466" s="9"/>
      <c r="Y466" s="9"/>
      <c r="Z466" s="9"/>
      <c r="AA466" s="9"/>
      <c r="AB466" s="9"/>
    </row>
    <row r="467" spans="1:28" s="7" customFormat="1" ht="47.25" outlineLevel="5">
      <c r="A467" s="14" t="s">
        <v>491</v>
      </c>
      <c r="B467" s="80" t="s">
        <v>180</v>
      </c>
      <c r="C467" s="80" t="s">
        <v>492</v>
      </c>
      <c r="D467" s="80" t="s">
        <v>2</v>
      </c>
      <c r="E467" s="80" t="s">
        <v>2</v>
      </c>
      <c r="F467" s="49"/>
      <c r="G467" s="51">
        <f>SUM(G468+G471)</f>
        <v>580915.80000000005</v>
      </c>
      <c r="H467" s="51">
        <f t="shared" ref="H467:AB467" si="284">SUM(H468+H471)</f>
        <v>0</v>
      </c>
      <c r="I467" s="51">
        <f t="shared" si="284"/>
        <v>0</v>
      </c>
      <c r="J467" s="51">
        <f t="shared" si="284"/>
        <v>580915.80000000005</v>
      </c>
      <c r="K467" s="51">
        <f t="shared" si="284"/>
        <v>0</v>
      </c>
      <c r="L467" s="51">
        <f t="shared" si="284"/>
        <v>580915.80000000005</v>
      </c>
      <c r="M467" s="51">
        <f t="shared" si="284"/>
        <v>0</v>
      </c>
      <c r="N467" s="51">
        <f t="shared" si="284"/>
        <v>0</v>
      </c>
      <c r="O467" s="51">
        <f t="shared" si="284"/>
        <v>580915.80000000005</v>
      </c>
      <c r="P467" s="51">
        <f t="shared" si="284"/>
        <v>0</v>
      </c>
      <c r="Q467" s="51">
        <f t="shared" si="284"/>
        <v>580915.80000000005</v>
      </c>
      <c r="R467" s="51">
        <f t="shared" si="284"/>
        <v>580915.80000000005</v>
      </c>
      <c r="S467" s="51">
        <f t="shared" si="284"/>
        <v>0</v>
      </c>
      <c r="T467" s="51">
        <f t="shared" si="284"/>
        <v>0</v>
      </c>
      <c r="U467" s="51">
        <f t="shared" si="284"/>
        <v>0</v>
      </c>
      <c r="V467" s="51">
        <f t="shared" si="284"/>
        <v>0</v>
      </c>
      <c r="W467" s="51">
        <f t="shared" si="284"/>
        <v>0</v>
      </c>
      <c r="X467" s="51">
        <f t="shared" si="284"/>
        <v>0</v>
      </c>
      <c r="Y467" s="51">
        <f t="shared" si="284"/>
        <v>0</v>
      </c>
      <c r="Z467" s="51">
        <f t="shared" si="284"/>
        <v>0</v>
      </c>
      <c r="AA467" s="51">
        <f t="shared" si="284"/>
        <v>0</v>
      </c>
      <c r="AB467" s="52">
        <f t="shared" si="284"/>
        <v>0</v>
      </c>
    </row>
    <row r="468" spans="1:28" ht="47.25" outlineLevel="5">
      <c r="A468" s="12" t="s">
        <v>459</v>
      </c>
      <c r="B468" s="22" t="s">
        <v>180</v>
      </c>
      <c r="C468" s="22" t="s">
        <v>492</v>
      </c>
      <c r="D468" s="22" t="s">
        <v>26</v>
      </c>
      <c r="E468" s="22" t="s">
        <v>2</v>
      </c>
      <c r="F468" s="23"/>
      <c r="G468" s="36">
        <f>SUM(G469)</f>
        <v>185092.05</v>
      </c>
      <c r="H468" s="36">
        <f t="shared" ref="H468:AB469" si="285">SUM(H469)</f>
        <v>0</v>
      </c>
      <c r="I468" s="36">
        <f t="shared" si="285"/>
        <v>0</v>
      </c>
      <c r="J468" s="36">
        <f t="shared" si="285"/>
        <v>185092.05</v>
      </c>
      <c r="K468" s="36">
        <f t="shared" si="285"/>
        <v>0</v>
      </c>
      <c r="L468" s="36">
        <f t="shared" si="285"/>
        <v>185092.05</v>
      </c>
      <c r="M468" s="36">
        <f t="shared" si="285"/>
        <v>0</v>
      </c>
      <c r="N468" s="36">
        <f t="shared" si="285"/>
        <v>0</v>
      </c>
      <c r="O468" s="36">
        <f t="shared" si="285"/>
        <v>185092.05</v>
      </c>
      <c r="P468" s="36">
        <f t="shared" si="285"/>
        <v>0</v>
      </c>
      <c r="Q468" s="36">
        <f t="shared" si="285"/>
        <v>185092.05</v>
      </c>
      <c r="R468" s="36">
        <f t="shared" si="285"/>
        <v>185092.05</v>
      </c>
      <c r="S468" s="36">
        <f t="shared" si="285"/>
        <v>0</v>
      </c>
      <c r="T468" s="36">
        <f t="shared" si="285"/>
        <v>0</v>
      </c>
      <c r="U468" s="36">
        <f t="shared" si="285"/>
        <v>0</v>
      </c>
      <c r="V468" s="36">
        <f t="shared" si="285"/>
        <v>0</v>
      </c>
      <c r="W468" s="36">
        <f t="shared" si="285"/>
        <v>0</v>
      </c>
      <c r="X468" s="36">
        <f t="shared" si="285"/>
        <v>0</v>
      </c>
      <c r="Y468" s="36">
        <f t="shared" si="285"/>
        <v>0</v>
      </c>
      <c r="Z468" s="36">
        <f t="shared" si="285"/>
        <v>0</v>
      </c>
      <c r="AA468" s="36">
        <f t="shared" si="285"/>
        <v>0</v>
      </c>
      <c r="AB468" s="28">
        <f t="shared" si="285"/>
        <v>0</v>
      </c>
    </row>
    <row r="469" spans="1:28" ht="31.5" outlineLevel="5">
      <c r="A469" s="12" t="s">
        <v>460</v>
      </c>
      <c r="B469" s="22" t="s">
        <v>180</v>
      </c>
      <c r="C469" s="22" t="s">
        <v>492</v>
      </c>
      <c r="D469" s="22" t="s">
        <v>28</v>
      </c>
      <c r="E469" s="22" t="s">
        <v>2</v>
      </c>
      <c r="F469" s="23"/>
      <c r="G469" s="25">
        <f>SUM(G470)</f>
        <v>185092.05</v>
      </c>
      <c r="H469" s="25">
        <f t="shared" si="285"/>
        <v>0</v>
      </c>
      <c r="I469" s="25">
        <f t="shared" si="285"/>
        <v>0</v>
      </c>
      <c r="J469" s="25">
        <f t="shared" si="285"/>
        <v>185092.05</v>
      </c>
      <c r="K469" s="25">
        <f t="shared" si="285"/>
        <v>0</v>
      </c>
      <c r="L469" s="25">
        <f t="shared" si="285"/>
        <v>185092.05</v>
      </c>
      <c r="M469" s="25">
        <f t="shared" si="285"/>
        <v>0</v>
      </c>
      <c r="N469" s="25">
        <f t="shared" si="285"/>
        <v>0</v>
      </c>
      <c r="O469" s="25">
        <f t="shared" si="285"/>
        <v>185092.05</v>
      </c>
      <c r="P469" s="25">
        <f t="shared" si="285"/>
        <v>0</v>
      </c>
      <c r="Q469" s="25">
        <f t="shared" si="285"/>
        <v>185092.05</v>
      </c>
      <c r="R469" s="25">
        <f t="shared" si="285"/>
        <v>185092.05</v>
      </c>
      <c r="S469" s="25">
        <f t="shared" si="285"/>
        <v>0</v>
      </c>
      <c r="T469" s="25">
        <f t="shared" si="285"/>
        <v>0</v>
      </c>
      <c r="U469" s="25">
        <f t="shared" si="285"/>
        <v>0</v>
      </c>
      <c r="V469" s="25">
        <f t="shared" si="285"/>
        <v>0</v>
      </c>
      <c r="W469" s="25">
        <f t="shared" si="285"/>
        <v>0</v>
      </c>
      <c r="X469" s="25">
        <f t="shared" si="285"/>
        <v>0</v>
      </c>
      <c r="Y469" s="25">
        <f t="shared" si="285"/>
        <v>0</v>
      </c>
      <c r="Z469" s="25">
        <f t="shared" si="285"/>
        <v>0</v>
      </c>
      <c r="AA469" s="25">
        <f t="shared" si="285"/>
        <v>0</v>
      </c>
      <c r="AB469" s="28">
        <f t="shared" si="285"/>
        <v>0</v>
      </c>
    </row>
    <row r="470" spans="1:28" ht="31.5" outlineLevel="5">
      <c r="A470" s="12" t="s">
        <v>464</v>
      </c>
      <c r="B470" s="22" t="s">
        <v>180</v>
      </c>
      <c r="C470" s="22" t="s">
        <v>492</v>
      </c>
      <c r="D470" s="22" t="s">
        <v>28</v>
      </c>
      <c r="E470" s="22" t="s">
        <v>74</v>
      </c>
      <c r="F470" s="76"/>
      <c r="G470" s="28">
        <f>SUM(I470:K470)-H470</f>
        <v>185092.05</v>
      </c>
      <c r="H470" s="28"/>
      <c r="I470" s="28"/>
      <c r="J470" s="8">
        <f>SUM(Q470)</f>
        <v>185092.05</v>
      </c>
      <c r="K470" s="9">
        <f>SUM(S470+U470+W470+Y470+AA470)</f>
        <v>0</v>
      </c>
      <c r="L470" s="28">
        <f>SUM(N470:P470)-M470</f>
        <v>185092.05</v>
      </c>
      <c r="M470" s="38"/>
      <c r="N470" s="28"/>
      <c r="O470" s="8">
        <f>SUM(R470)</f>
        <v>185092.05</v>
      </c>
      <c r="P470" s="9">
        <f>SUM(T470+V470+X470+Z470+AB470)</f>
        <v>0</v>
      </c>
      <c r="Q470" s="9">
        <v>185092.05</v>
      </c>
      <c r="R470" s="9">
        <v>185092.05</v>
      </c>
      <c r="S470" s="9"/>
      <c r="T470" s="9"/>
      <c r="U470" s="9"/>
      <c r="V470" s="9"/>
      <c r="W470" s="9"/>
      <c r="X470" s="9"/>
      <c r="Y470" s="9"/>
      <c r="Z470" s="9"/>
      <c r="AA470" s="9"/>
      <c r="AB470" s="9"/>
    </row>
    <row r="471" spans="1:28" ht="47.25" outlineLevel="5">
      <c r="A471" s="12" t="s">
        <v>493</v>
      </c>
      <c r="B471" s="22" t="s">
        <v>180</v>
      </c>
      <c r="C471" s="22" t="s">
        <v>492</v>
      </c>
      <c r="D471" s="22" t="s">
        <v>100</v>
      </c>
      <c r="E471" s="22" t="s">
        <v>2</v>
      </c>
      <c r="F471" s="76"/>
      <c r="G471" s="28">
        <f>SUM(G472)</f>
        <v>395823.75</v>
      </c>
      <c r="H471" s="28">
        <f t="shared" ref="H471:AB472" si="286">SUM(H472)</f>
        <v>0</v>
      </c>
      <c r="I471" s="28">
        <f t="shared" si="286"/>
        <v>0</v>
      </c>
      <c r="J471" s="28">
        <f t="shared" si="286"/>
        <v>395823.75</v>
      </c>
      <c r="K471" s="28">
        <f t="shared" si="286"/>
        <v>0</v>
      </c>
      <c r="L471" s="28">
        <f t="shared" si="286"/>
        <v>395823.75</v>
      </c>
      <c r="M471" s="28">
        <f t="shared" si="286"/>
        <v>0</v>
      </c>
      <c r="N471" s="28">
        <f t="shared" si="286"/>
        <v>0</v>
      </c>
      <c r="O471" s="28">
        <f t="shared" si="286"/>
        <v>395823.75</v>
      </c>
      <c r="P471" s="28">
        <f t="shared" si="286"/>
        <v>0</v>
      </c>
      <c r="Q471" s="28">
        <f t="shared" si="286"/>
        <v>395823.75</v>
      </c>
      <c r="R471" s="28">
        <f t="shared" si="286"/>
        <v>395823.75</v>
      </c>
      <c r="S471" s="28">
        <f t="shared" si="286"/>
        <v>0</v>
      </c>
      <c r="T471" s="28">
        <f t="shared" si="286"/>
        <v>0</v>
      </c>
      <c r="U471" s="28">
        <f t="shared" si="286"/>
        <v>0</v>
      </c>
      <c r="V471" s="28">
        <f t="shared" si="286"/>
        <v>0</v>
      </c>
      <c r="W471" s="28">
        <f t="shared" si="286"/>
        <v>0</v>
      </c>
      <c r="X471" s="28">
        <f t="shared" si="286"/>
        <v>0</v>
      </c>
      <c r="Y471" s="28">
        <f t="shared" si="286"/>
        <v>0</v>
      </c>
      <c r="Z471" s="28">
        <f t="shared" si="286"/>
        <v>0</v>
      </c>
      <c r="AA471" s="28">
        <f t="shared" si="286"/>
        <v>0</v>
      </c>
      <c r="AB471" s="28">
        <f t="shared" si="286"/>
        <v>0</v>
      </c>
    </row>
    <row r="472" spans="1:28" ht="63" outlineLevel="5">
      <c r="A472" s="12" t="s">
        <v>494</v>
      </c>
      <c r="B472" s="22" t="s">
        <v>180</v>
      </c>
      <c r="C472" s="22" t="s">
        <v>492</v>
      </c>
      <c r="D472" s="22" t="s">
        <v>184</v>
      </c>
      <c r="E472" s="22" t="s">
        <v>2</v>
      </c>
      <c r="F472" s="98"/>
      <c r="G472" s="26">
        <f>SUM(G473)</f>
        <v>395823.75</v>
      </c>
      <c r="H472" s="26">
        <f t="shared" si="286"/>
        <v>0</v>
      </c>
      <c r="I472" s="26">
        <f t="shared" si="286"/>
        <v>0</v>
      </c>
      <c r="J472" s="26">
        <f t="shared" si="286"/>
        <v>395823.75</v>
      </c>
      <c r="K472" s="26">
        <f t="shared" si="286"/>
        <v>0</v>
      </c>
      <c r="L472" s="26">
        <f t="shared" si="286"/>
        <v>395823.75</v>
      </c>
      <c r="M472" s="26">
        <f t="shared" si="286"/>
        <v>0</v>
      </c>
      <c r="N472" s="26">
        <f t="shared" si="286"/>
        <v>0</v>
      </c>
      <c r="O472" s="26">
        <f t="shared" si="286"/>
        <v>395823.75</v>
      </c>
      <c r="P472" s="28">
        <f t="shared" si="286"/>
        <v>0</v>
      </c>
      <c r="Q472" s="28">
        <f t="shared" si="286"/>
        <v>395823.75</v>
      </c>
      <c r="R472" s="28">
        <f t="shared" si="286"/>
        <v>395823.75</v>
      </c>
      <c r="S472" s="28">
        <f t="shared" si="286"/>
        <v>0</v>
      </c>
      <c r="T472" s="28">
        <f t="shared" si="286"/>
        <v>0</v>
      </c>
      <c r="U472" s="28">
        <f t="shared" si="286"/>
        <v>0</v>
      </c>
      <c r="V472" s="28">
        <f t="shared" si="286"/>
        <v>0</v>
      </c>
      <c r="W472" s="28">
        <f t="shared" si="286"/>
        <v>0</v>
      </c>
      <c r="X472" s="28">
        <f t="shared" si="286"/>
        <v>0</v>
      </c>
      <c r="Y472" s="28">
        <f t="shared" si="286"/>
        <v>0</v>
      </c>
      <c r="Z472" s="28">
        <f t="shared" si="286"/>
        <v>0</v>
      </c>
      <c r="AA472" s="28">
        <f t="shared" si="286"/>
        <v>0</v>
      </c>
      <c r="AB472" s="28">
        <f t="shared" si="286"/>
        <v>0</v>
      </c>
    </row>
    <row r="473" spans="1:28" ht="31.5" outlineLevel="5">
      <c r="A473" s="12" t="s">
        <v>495</v>
      </c>
      <c r="B473" s="22" t="s">
        <v>180</v>
      </c>
      <c r="C473" s="22" t="s">
        <v>492</v>
      </c>
      <c r="D473" s="22" t="s">
        <v>184</v>
      </c>
      <c r="E473" s="87" t="s">
        <v>56</v>
      </c>
      <c r="F473" s="65"/>
      <c r="G473" s="28">
        <f>SUM(I473:K473)-H473</f>
        <v>395823.75</v>
      </c>
      <c r="H473" s="28"/>
      <c r="I473" s="28"/>
      <c r="J473" s="8">
        <f>SUM(Q473)</f>
        <v>395823.75</v>
      </c>
      <c r="K473" s="9">
        <f>SUM(S473+U473+W473+Y473+AA473)</f>
        <v>0</v>
      </c>
      <c r="L473" s="28">
        <f>SUM(N473:P473)-M473</f>
        <v>395823.75</v>
      </c>
      <c r="M473" s="38"/>
      <c r="N473" s="28"/>
      <c r="O473" s="8">
        <f>SUM(R473)</f>
        <v>395823.75</v>
      </c>
      <c r="P473" s="9">
        <f>SUM(T473+V473+X473+Z473+AB473)</f>
        <v>0</v>
      </c>
      <c r="Q473" s="9">
        <v>395823.75</v>
      </c>
      <c r="R473" s="9">
        <v>395823.75</v>
      </c>
      <c r="S473" s="9"/>
      <c r="T473" s="9"/>
      <c r="U473" s="9"/>
      <c r="V473" s="9"/>
      <c r="W473" s="9"/>
      <c r="X473" s="9"/>
      <c r="Y473" s="9"/>
      <c r="Z473" s="9"/>
      <c r="AA473" s="9"/>
      <c r="AB473" s="9"/>
    </row>
    <row r="474" spans="1:28" s="7" customFormat="1" ht="47.25" outlineLevel="5">
      <c r="A474" s="99" t="s">
        <v>496</v>
      </c>
      <c r="B474" s="80" t="s">
        <v>180</v>
      </c>
      <c r="C474" s="80" t="s">
        <v>497</v>
      </c>
      <c r="D474" s="80" t="s">
        <v>2</v>
      </c>
      <c r="E474" s="80" t="s">
        <v>2</v>
      </c>
      <c r="F474" s="66"/>
      <c r="G474" s="52">
        <f>SUM(G475)</f>
        <v>561439.65</v>
      </c>
      <c r="H474" s="52">
        <f t="shared" ref="H474:AB476" si="287">SUM(H475)</f>
        <v>0</v>
      </c>
      <c r="I474" s="52">
        <f t="shared" si="287"/>
        <v>0</v>
      </c>
      <c r="J474" s="52">
        <f t="shared" si="287"/>
        <v>561439.65</v>
      </c>
      <c r="K474" s="52">
        <f t="shared" si="287"/>
        <v>0</v>
      </c>
      <c r="L474" s="52">
        <f t="shared" si="287"/>
        <v>561439.65</v>
      </c>
      <c r="M474" s="52">
        <f t="shared" si="287"/>
        <v>0</v>
      </c>
      <c r="N474" s="52">
        <f t="shared" si="287"/>
        <v>0</v>
      </c>
      <c r="O474" s="52">
        <f t="shared" si="287"/>
        <v>561439.65</v>
      </c>
      <c r="P474" s="52">
        <f t="shared" si="287"/>
        <v>0</v>
      </c>
      <c r="Q474" s="52">
        <f t="shared" si="287"/>
        <v>561439.65</v>
      </c>
      <c r="R474" s="52">
        <f t="shared" si="287"/>
        <v>561439.65</v>
      </c>
      <c r="S474" s="52">
        <f t="shared" si="287"/>
        <v>0</v>
      </c>
      <c r="T474" s="52">
        <f t="shared" si="287"/>
        <v>0</v>
      </c>
      <c r="U474" s="52">
        <f t="shared" si="287"/>
        <v>0</v>
      </c>
      <c r="V474" s="52">
        <f t="shared" si="287"/>
        <v>0</v>
      </c>
      <c r="W474" s="52">
        <f t="shared" si="287"/>
        <v>0</v>
      </c>
      <c r="X474" s="52">
        <f t="shared" si="287"/>
        <v>0</v>
      </c>
      <c r="Y474" s="52">
        <f t="shared" si="287"/>
        <v>0</v>
      </c>
      <c r="Z474" s="52">
        <f t="shared" si="287"/>
        <v>0</v>
      </c>
      <c r="AA474" s="52">
        <f t="shared" si="287"/>
        <v>0</v>
      </c>
      <c r="AB474" s="52">
        <f t="shared" si="287"/>
        <v>0</v>
      </c>
    </row>
    <row r="475" spans="1:28" ht="47.25" outlineLevel="5">
      <c r="A475" s="12" t="s">
        <v>459</v>
      </c>
      <c r="B475" s="22" t="s">
        <v>180</v>
      </c>
      <c r="C475" s="22" t="s">
        <v>497</v>
      </c>
      <c r="D475" s="22" t="s">
        <v>26</v>
      </c>
      <c r="E475" s="22" t="s">
        <v>2</v>
      </c>
      <c r="F475" s="65"/>
      <c r="G475" s="28">
        <f>SUM(G476)</f>
        <v>561439.65</v>
      </c>
      <c r="H475" s="28">
        <f t="shared" si="287"/>
        <v>0</v>
      </c>
      <c r="I475" s="28">
        <f t="shared" si="287"/>
        <v>0</v>
      </c>
      <c r="J475" s="28">
        <f t="shared" si="287"/>
        <v>561439.65</v>
      </c>
      <c r="K475" s="28">
        <f t="shared" si="287"/>
        <v>0</v>
      </c>
      <c r="L475" s="28">
        <f t="shared" si="287"/>
        <v>561439.65</v>
      </c>
      <c r="M475" s="28">
        <f t="shared" si="287"/>
        <v>0</v>
      </c>
      <c r="N475" s="28">
        <f t="shared" si="287"/>
        <v>0</v>
      </c>
      <c r="O475" s="28">
        <f t="shared" si="287"/>
        <v>561439.65</v>
      </c>
      <c r="P475" s="28">
        <f t="shared" si="287"/>
        <v>0</v>
      </c>
      <c r="Q475" s="28">
        <f t="shared" si="287"/>
        <v>561439.65</v>
      </c>
      <c r="R475" s="28">
        <f t="shared" si="287"/>
        <v>561439.65</v>
      </c>
      <c r="S475" s="28">
        <f t="shared" si="287"/>
        <v>0</v>
      </c>
      <c r="T475" s="28">
        <f t="shared" si="287"/>
        <v>0</v>
      </c>
      <c r="U475" s="28">
        <f t="shared" si="287"/>
        <v>0</v>
      </c>
      <c r="V475" s="28">
        <f t="shared" si="287"/>
        <v>0</v>
      </c>
      <c r="W475" s="28">
        <f t="shared" si="287"/>
        <v>0</v>
      </c>
      <c r="X475" s="28">
        <f t="shared" si="287"/>
        <v>0</v>
      </c>
      <c r="Y475" s="28">
        <f t="shared" si="287"/>
        <v>0</v>
      </c>
      <c r="Z475" s="28">
        <f t="shared" si="287"/>
        <v>0</v>
      </c>
      <c r="AA475" s="28">
        <f t="shared" si="287"/>
        <v>0</v>
      </c>
      <c r="AB475" s="28">
        <f t="shared" si="287"/>
        <v>0</v>
      </c>
    </row>
    <row r="476" spans="1:28" ht="31.5" outlineLevel="5">
      <c r="A476" s="12" t="s">
        <v>460</v>
      </c>
      <c r="B476" s="22" t="s">
        <v>180</v>
      </c>
      <c r="C476" s="22" t="s">
        <v>497</v>
      </c>
      <c r="D476" s="22" t="s">
        <v>28</v>
      </c>
      <c r="E476" s="22" t="s">
        <v>2</v>
      </c>
      <c r="F476" s="65"/>
      <c r="G476" s="28">
        <f>SUM(G477)</f>
        <v>561439.65</v>
      </c>
      <c r="H476" s="28">
        <f t="shared" si="287"/>
        <v>0</v>
      </c>
      <c r="I476" s="28">
        <f t="shared" si="287"/>
        <v>0</v>
      </c>
      <c r="J476" s="28">
        <f t="shared" si="287"/>
        <v>561439.65</v>
      </c>
      <c r="K476" s="28">
        <f t="shared" si="287"/>
        <v>0</v>
      </c>
      <c r="L476" s="28">
        <f t="shared" si="287"/>
        <v>561439.65</v>
      </c>
      <c r="M476" s="28">
        <f t="shared" si="287"/>
        <v>0</v>
      </c>
      <c r="N476" s="28">
        <f t="shared" si="287"/>
        <v>0</v>
      </c>
      <c r="O476" s="28">
        <f t="shared" si="287"/>
        <v>561439.65</v>
      </c>
      <c r="P476" s="28">
        <f t="shared" si="287"/>
        <v>0</v>
      </c>
      <c r="Q476" s="28">
        <f t="shared" si="287"/>
        <v>561439.65</v>
      </c>
      <c r="R476" s="28">
        <f t="shared" si="287"/>
        <v>561439.65</v>
      </c>
      <c r="S476" s="28">
        <f t="shared" si="287"/>
        <v>0</v>
      </c>
      <c r="T476" s="28">
        <f t="shared" si="287"/>
        <v>0</v>
      </c>
      <c r="U476" s="28">
        <f t="shared" si="287"/>
        <v>0</v>
      </c>
      <c r="V476" s="28">
        <f t="shared" si="287"/>
        <v>0</v>
      </c>
      <c r="W476" s="28">
        <f t="shared" si="287"/>
        <v>0</v>
      </c>
      <c r="X476" s="28">
        <f t="shared" si="287"/>
        <v>0</v>
      </c>
      <c r="Y476" s="28">
        <f t="shared" si="287"/>
        <v>0</v>
      </c>
      <c r="Z476" s="28">
        <f t="shared" si="287"/>
        <v>0</v>
      </c>
      <c r="AA476" s="28">
        <f t="shared" si="287"/>
        <v>0</v>
      </c>
      <c r="AB476" s="28">
        <f t="shared" si="287"/>
        <v>0</v>
      </c>
    </row>
    <row r="477" spans="1:28" ht="31.5" outlineLevel="5">
      <c r="A477" s="12" t="s">
        <v>464</v>
      </c>
      <c r="B477" s="22" t="s">
        <v>180</v>
      </c>
      <c r="C477" s="22" t="s">
        <v>497</v>
      </c>
      <c r="D477" s="22" t="s">
        <v>28</v>
      </c>
      <c r="E477" s="22" t="s">
        <v>74</v>
      </c>
      <c r="F477" s="65"/>
      <c r="G477" s="28">
        <f>SUM(I477:K477)-H477</f>
        <v>561439.65</v>
      </c>
      <c r="H477" s="28"/>
      <c r="I477" s="28"/>
      <c r="J477" s="8">
        <f>SUM(Q477)</f>
        <v>561439.65</v>
      </c>
      <c r="K477" s="9">
        <f>SUM(S477+U477+W477+Y477+AA477)</f>
        <v>0</v>
      </c>
      <c r="L477" s="28">
        <f>SUM(N477:P477)-M477</f>
        <v>561439.65</v>
      </c>
      <c r="M477" s="38"/>
      <c r="N477" s="28"/>
      <c r="O477" s="8">
        <f>SUM(R477)</f>
        <v>561439.65</v>
      </c>
      <c r="P477" s="9">
        <f>SUM(T477+V477+X477+Z477+AB477)</f>
        <v>0</v>
      </c>
      <c r="Q477" s="9">
        <v>561439.65</v>
      </c>
      <c r="R477" s="9">
        <v>561439.65</v>
      </c>
      <c r="S477" s="9"/>
      <c r="T477" s="9"/>
      <c r="U477" s="9"/>
      <c r="V477" s="9"/>
      <c r="W477" s="9"/>
      <c r="X477" s="9"/>
      <c r="Y477" s="9"/>
      <c r="Z477" s="9"/>
      <c r="AA477" s="9"/>
      <c r="AB477" s="9"/>
    </row>
    <row r="478" spans="1:28" s="7" customFormat="1" ht="47.25" outlineLevel="5">
      <c r="A478" s="14" t="s">
        <v>498</v>
      </c>
      <c r="B478" s="80" t="s">
        <v>180</v>
      </c>
      <c r="C478" s="80" t="s">
        <v>499</v>
      </c>
      <c r="D478" s="80" t="s">
        <v>2</v>
      </c>
      <c r="E478" s="80" t="s">
        <v>2</v>
      </c>
      <c r="F478" s="66"/>
      <c r="G478" s="52">
        <f t="shared" ref="G478:P478" si="288">SUM(G479+G482)</f>
        <v>27837174.52</v>
      </c>
      <c r="H478" s="52">
        <f t="shared" si="288"/>
        <v>0</v>
      </c>
      <c r="I478" s="52">
        <f t="shared" si="288"/>
        <v>0</v>
      </c>
      <c r="J478" s="52">
        <f t="shared" si="288"/>
        <v>27837174.52</v>
      </c>
      <c r="K478" s="52">
        <f t="shared" si="288"/>
        <v>0</v>
      </c>
      <c r="L478" s="52">
        <f t="shared" si="288"/>
        <v>0</v>
      </c>
      <c r="M478" s="52">
        <f t="shared" si="288"/>
        <v>0</v>
      </c>
      <c r="N478" s="52">
        <f t="shared" si="288"/>
        <v>0</v>
      </c>
      <c r="O478" s="52">
        <f t="shared" si="288"/>
        <v>0</v>
      </c>
      <c r="P478" s="52">
        <f t="shared" si="288"/>
        <v>0</v>
      </c>
      <c r="Q478" s="52">
        <f>SUM(Q479+Q482)</f>
        <v>27837174.52</v>
      </c>
      <c r="R478" s="52">
        <f t="shared" ref="R478:AB478" si="289">SUM(R479+R482)</f>
        <v>0</v>
      </c>
      <c r="S478" s="52">
        <f t="shared" si="289"/>
        <v>0</v>
      </c>
      <c r="T478" s="52">
        <f t="shared" si="289"/>
        <v>0</v>
      </c>
      <c r="U478" s="52">
        <f t="shared" si="289"/>
        <v>0</v>
      </c>
      <c r="V478" s="52">
        <f t="shared" si="289"/>
        <v>0</v>
      </c>
      <c r="W478" s="52">
        <f t="shared" si="289"/>
        <v>0</v>
      </c>
      <c r="X478" s="52">
        <f t="shared" si="289"/>
        <v>0</v>
      </c>
      <c r="Y478" s="52">
        <f t="shared" si="289"/>
        <v>0</v>
      </c>
      <c r="Z478" s="52">
        <f t="shared" si="289"/>
        <v>0</v>
      </c>
      <c r="AA478" s="52">
        <f t="shared" si="289"/>
        <v>0</v>
      </c>
      <c r="AB478" s="52">
        <f t="shared" si="289"/>
        <v>0</v>
      </c>
    </row>
    <row r="479" spans="1:28" ht="47.25" outlineLevel="5">
      <c r="A479" s="12" t="s">
        <v>459</v>
      </c>
      <c r="B479" s="22" t="s">
        <v>180</v>
      </c>
      <c r="C479" s="22" t="s">
        <v>499</v>
      </c>
      <c r="D479" s="22" t="s">
        <v>26</v>
      </c>
      <c r="E479" s="22" t="s">
        <v>2</v>
      </c>
      <c r="F479" s="65"/>
      <c r="G479" s="28">
        <f>SUM(G480)</f>
        <v>1316054.52</v>
      </c>
      <c r="H479" s="28">
        <f t="shared" ref="H479:AB480" si="290">SUM(H480)</f>
        <v>0</v>
      </c>
      <c r="I479" s="28">
        <f t="shared" si="290"/>
        <v>0</v>
      </c>
      <c r="J479" s="28">
        <f t="shared" si="290"/>
        <v>1316054.52</v>
      </c>
      <c r="K479" s="28">
        <f t="shared" si="290"/>
        <v>0</v>
      </c>
      <c r="L479" s="28">
        <f t="shared" si="290"/>
        <v>0</v>
      </c>
      <c r="M479" s="28">
        <f t="shared" si="290"/>
        <v>0</v>
      </c>
      <c r="N479" s="28">
        <f t="shared" si="290"/>
        <v>0</v>
      </c>
      <c r="O479" s="28">
        <f t="shared" si="290"/>
        <v>0</v>
      </c>
      <c r="P479" s="28">
        <f t="shared" si="290"/>
        <v>0</v>
      </c>
      <c r="Q479" s="28">
        <f t="shared" si="290"/>
        <v>1316054.52</v>
      </c>
      <c r="R479" s="28">
        <f t="shared" si="290"/>
        <v>0</v>
      </c>
      <c r="S479" s="28">
        <f t="shared" si="290"/>
        <v>0</v>
      </c>
      <c r="T479" s="28">
        <f t="shared" si="290"/>
        <v>0</v>
      </c>
      <c r="U479" s="28">
        <f t="shared" si="290"/>
        <v>0</v>
      </c>
      <c r="V479" s="28">
        <f t="shared" si="290"/>
        <v>0</v>
      </c>
      <c r="W479" s="28">
        <f t="shared" si="290"/>
        <v>0</v>
      </c>
      <c r="X479" s="28">
        <f t="shared" si="290"/>
        <v>0</v>
      </c>
      <c r="Y479" s="28">
        <f t="shared" si="290"/>
        <v>0</v>
      </c>
      <c r="Z479" s="28">
        <f t="shared" si="290"/>
        <v>0</v>
      </c>
      <c r="AA479" s="28">
        <f t="shared" si="290"/>
        <v>0</v>
      </c>
      <c r="AB479" s="28">
        <f t="shared" si="290"/>
        <v>0</v>
      </c>
    </row>
    <row r="480" spans="1:28" ht="31.5" outlineLevel="5">
      <c r="A480" s="12" t="s">
        <v>460</v>
      </c>
      <c r="B480" s="22" t="s">
        <v>180</v>
      </c>
      <c r="C480" s="22" t="s">
        <v>499</v>
      </c>
      <c r="D480" s="22" t="s">
        <v>28</v>
      </c>
      <c r="E480" s="22" t="s">
        <v>2</v>
      </c>
      <c r="F480" s="65"/>
      <c r="G480" s="28">
        <f>SUM(G481)</f>
        <v>1316054.52</v>
      </c>
      <c r="H480" s="28">
        <f t="shared" si="290"/>
        <v>0</v>
      </c>
      <c r="I480" s="28">
        <f t="shared" si="290"/>
        <v>0</v>
      </c>
      <c r="J480" s="28">
        <f t="shared" si="290"/>
        <v>1316054.52</v>
      </c>
      <c r="K480" s="28">
        <f t="shared" si="290"/>
        <v>0</v>
      </c>
      <c r="L480" s="28">
        <f t="shared" si="290"/>
        <v>0</v>
      </c>
      <c r="M480" s="28">
        <f t="shared" si="290"/>
        <v>0</v>
      </c>
      <c r="N480" s="28">
        <f t="shared" si="290"/>
        <v>0</v>
      </c>
      <c r="O480" s="28">
        <f t="shared" si="290"/>
        <v>0</v>
      </c>
      <c r="P480" s="28">
        <f t="shared" si="290"/>
        <v>0</v>
      </c>
      <c r="Q480" s="28">
        <f t="shared" si="290"/>
        <v>1316054.52</v>
      </c>
      <c r="R480" s="28">
        <f t="shared" si="290"/>
        <v>0</v>
      </c>
      <c r="S480" s="28">
        <f t="shared" si="290"/>
        <v>0</v>
      </c>
      <c r="T480" s="28">
        <f t="shared" si="290"/>
        <v>0</v>
      </c>
      <c r="U480" s="28">
        <f t="shared" si="290"/>
        <v>0</v>
      </c>
      <c r="V480" s="28">
        <f t="shared" si="290"/>
        <v>0</v>
      </c>
      <c r="W480" s="28">
        <f t="shared" si="290"/>
        <v>0</v>
      </c>
      <c r="X480" s="28">
        <f t="shared" si="290"/>
        <v>0</v>
      </c>
      <c r="Y480" s="28">
        <f t="shared" si="290"/>
        <v>0</v>
      </c>
      <c r="Z480" s="28">
        <f t="shared" si="290"/>
        <v>0</v>
      </c>
      <c r="AA480" s="28">
        <f t="shared" si="290"/>
        <v>0</v>
      </c>
      <c r="AB480" s="28">
        <f t="shared" si="290"/>
        <v>0</v>
      </c>
    </row>
    <row r="481" spans="1:28" ht="31.5" outlineLevel="5">
      <c r="A481" s="12" t="s">
        <v>500</v>
      </c>
      <c r="B481" s="22" t="s">
        <v>180</v>
      </c>
      <c r="C481" s="22" t="s">
        <v>499</v>
      </c>
      <c r="D481" s="22" t="s">
        <v>28</v>
      </c>
      <c r="E481" s="22" t="s">
        <v>223</v>
      </c>
      <c r="F481" s="65">
        <v>24004189</v>
      </c>
      <c r="G481" s="28">
        <f>SUM(I481:K481)-H481</f>
        <v>1316054.52</v>
      </c>
      <c r="H481" s="28"/>
      <c r="I481" s="28"/>
      <c r="J481" s="8">
        <f>SUM(Q481)</f>
        <v>1316054.52</v>
      </c>
      <c r="K481" s="9">
        <f>SUM(S481+U481+W481+Y481+AA481)</f>
        <v>0</v>
      </c>
      <c r="L481" s="28">
        <f>SUM(N481:P481)-M481</f>
        <v>0</v>
      </c>
      <c r="M481" s="38"/>
      <c r="N481" s="28"/>
      <c r="O481" s="8">
        <f>SUM(R481)</f>
        <v>0</v>
      </c>
      <c r="P481" s="9">
        <f>SUM(T481+V481+X481+Z481+AB481)</f>
        <v>0</v>
      </c>
      <c r="Q481" s="9">
        <v>1316054.52</v>
      </c>
      <c r="R481" s="9"/>
      <c r="S481" s="9"/>
      <c r="T481" s="9"/>
      <c r="U481" s="9"/>
      <c r="V481" s="9"/>
      <c r="W481" s="9"/>
      <c r="X481" s="9"/>
      <c r="Y481" s="9"/>
      <c r="Z481" s="9"/>
      <c r="AA481" s="9"/>
      <c r="AB481" s="9"/>
    </row>
    <row r="482" spans="1:28" ht="47.25" outlineLevel="5">
      <c r="A482" s="12" t="s">
        <v>493</v>
      </c>
      <c r="B482" s="22" t="s">
        <v>180</v>
      </c>
      <c r="C482" s="22" t="s">
        <v>499</v>
      </c>
      <c r="D482" s="22" t="s">
        <v>100</v>
      </c>
      <c r="E482" s="22" t="s">
        <v>2</v>
      </c>
      <c r="F482" s="65"/>
      <c r="G482" s="28">
        <f>SUM(G483)</f>
        <v>26521120</v>
      </c>
      <c r="H482" s="28">
        <f t="shared" ref="H482:AB483" si="291">SUM(H483)</f>
        <v>0</v>
      </c>
      <c r="I482" s="28">
        <f t="shared" si="291"/>
        <v>0</v>
      </c>
      <c r="J482" s="28">
        <f t="shared" si="291"/>
        <v>26521120</v>
      </c>
      <c r="K482" s="28">
        <f t="shared" si="291"/>
        <v>0</v>
      </c>
      <c r="L482" s="28">
        <f t="shared" si="291"/>
        <v>0</v>
      </c>
      <c r="M482" s="28">
        <f t="shared" si="291"/>
        <v>0</v>
      </c>
      <c r="N482" s="28">
        <f t="shared" si="291"/>
        <v>0</v>
      </c>
      <c r="O482" s="28">
        <f t="shared" si="291"/>
        <v>0</v>
      </c>
      <c r="P482" s="28">
        <f t="shared" si="291"/>
        <v>0</v>
      </c>
      <c r="Q482" s="28">
        <f t="shared" si="291"/>
        <v>26521120</v>
      </c>
      <c r="R482" s="28">
        <f t="shared" si="291"/>
        <v>0</v>
      </c>
      <c r="S482" s="28">
        <f t="shared" si="291"/>
        <v>0</v>
      </c>
      <c r="T482" s="28">
        <f t="shared" si="291"/>
        <v>0</v>
      </c>
      <c r="U482" s="28">
        <f t="shared" si="291"/>
        <v>0</v>
      </c>
      <c r="V482" s="28">
        <f t="shared" si="291"/>
        <v>0</v>
      </c>
      <c r="W482" s="28">
        <f t="shared" si="291"/>
        <v>0</v>
      </c>
      <c r="X482" s="28">
        <f t="shared" si="291"/>
        <v>0</v>
      </c>
      <c r="Y482" s="28">
        <f t="shared" si="291"/>
        <v>0</v>
      </c>
      <c r="Z482" s="28">
        <f t="shared" si="291"/>
        <v>0</v>
      </c>
      <c r="AA482" s="28">
        <f t="shared" si="291"/>
        <v>0</v>
      </c>
      <c r="AB482" s="28">
        <f t="shared" si="291"/>
        <v>0</v>
      </c>
    </row>
    <row r="483" spans="1:28" ht="47.25" outlineLevel="5">
      <c r="A483" s="12" t="s">
        <v>501</v>
      </c>
      <c r="B483" s="22" t="s">
        <v>180</v>
      </c>
      <c r="C483" s="22" t="s">
        <v>499</v>
      </c>
      <c r="D483" s="22" t="s">
        <v>502</v>
      </c>
      <c r="E483" s="22" t="s">
        <v>2</v>
      </c>
      <c r="F483" s="65"/>
      <c r="G483" s="28">
        <f>SUM(G484)</f>
        <v>26521120</v>
      </c>
      <c r="H483" s="28">
        <f t="shared" si="291"/>
        <v>0</v>
      </c>
      <c r="I483" s="28">
        <f t="shared" si="291"/>
        <v>0</v>
      </c>
      <c r="J483" s="28">
        <f t="shared" si="291"/>
        <v>26521120</v>
      </c>
      <c r="K483" s="28">
        <f t="shared" si="291"/>
        <v>0</v>
      </c>
      <c r="L483" s="28">
        <f t="shared" si="291"/>
        <v>0</v>
      </c>
      <c r="M483" s="28">
        <f t="shared" si="291"/>
        <v>0</v>
      </c>
      <c r="N483" s="28">
        <f t="shared" si="291"/>
        <v>0</v>
      </c>
      <c r="O483" s="28">
        <f t="shared" si="291"/>
        <v>0</v>
      </c>
      <c r="P483" s="28">
        <f t="shared" si="291"/>
        <v>0</v>
      </c>
      <c r="Q483" s="28">
        <f t="shared" si="291"/>
        <v>26521120</v>
      </c>
      <c r="R483" s="28">
        <f t="shared" si="291"/>
        <v>0</v>
      </c>
      <c r="S483" s="28">
        <f t="shared" si="291"/>
        <v>0</v>
      </c>
      <c r="T483" s="28">
        <f t="shared" si="291"/>
        <v>0</v>
      </c>
      <c r="U483" s="28">
        <f t="shared" si="291"/>
        <v>0</v>
      </c>
      <c r="V483" s="28">
        <f t="shared" si="291"/>
        <v>0</v>
      </c>
      <c r="W483" s="28">
        <f t="shared" si="291"/>
        <v>0</v>
      </c>
      <c r="X483" s="28">
        <f t="shared" si="291"/>
        <v>0</v>
      </c>
      <c r="Y483" s="28">
        <f t="shared" si="291"/>
        <v>0</v>
      </c>
      <c r="Z483" s="28">
        <f t="shared" si="291"/>
        <v>0</v>
      </c>
      <c r="AA483" s="28">
        <f t="shared" si="291"/>
        <v>0</v>
      </c>
      <c r="AB483" s="28">
        <f t="shared" si="291"/>
        <v>0</v>
      </c>
    </row>
    <row r="484" spans="1:28" ht="31.5" outlineLevel="5">
      <c r="A484" s="12" t="s">
        <v>495</v>
      </c>
      <c r="B484" s="22" t="s">
        <v>180</v>
      </c>
      <c r="C484" s="22" t="s">
        <v>499</v>
      </c>
      <c r="D484" s="22" t="s">
        <v>502</v>
      </c>
      <c r="E484" s="22" t="s">
        <v>56</v>
      </c>
      <c r="F484" s="65">
        <v>24004214</v>
      </c>
      <c r="G484" s="28">
        <f>SUM(I484:K484)-H484</f>
        <v>26521120</v>
      </c>
      <c r="H484" s="28"/>
      <c r="I484" s="28"/>
      <c r="J484" s="8">
        <f>SUM(Q484)</f>
        <v>26521120</v>
      </c>
      <c r="K484" s="9">
        <f>SUM(S484+U484+W484+Y484+AA484)</f>
        <v>0</v>
      </c>
      <c r="L484" s="28">
        <f>SUM(N484:P484)-M484</f>
        <v>0</v>
      </c>
      <c r="M484" s="38"/>
      <c r="N484" s="28"/>
      <c r="O484" s="8">
        <f>SUM(R484)</f>
        <v>0</v>
      </c>
      <c r="P484" s="9">
        <f>SUM(T484+V484+X484+Z484+AB484)</f>
        <v>0</v>
      </c>
      <c r="Q484" s="53">
        <v>26521120</v>
      </c>
      <c r="R484" s="9"/>
      <c r="S484" s="9"/>
      <c r="T484" s="9"/>
      <c r="U484" s="9"/>
      <c r="V484" s="9"/>
      <c r="W484" s="9"/>
      <c r="X484" s="9"/>
      <c r="Y484" s="9"/>
      <c r="Z484" s="9"/>
      <c r="AA484" s="9"/>
      <c r="AB484" s="9"/>
    </row>
    <row r="485" spans="1:28" s="7" customFormat="1" ht="63" outlineLevel="5">
      <c r="A485" s="14" t="s">
        <v>503</v>
      </c>
      <c r="B485" s="80" t="s">
        <v>180</v>
      </c>
      <c r="C485" s="80" t="s">
        <v>504</v>
      </c>
      <c r="D485" s="80" t="s">
        <v>2</v>
      </c>
      <c r="E485" s="80" t="s">
        <v>2</v>
      </c>
      <c r="F485" s="66"/>
      <c r="G485" s="52">
        <f>SUM(G486)</f>
        <v>895659</v>
      </c>
      <c r="H485" s="52">
        <f t="shared" ref="H485:AB487" si="292">SUM(H486)</f>
        <v>0</v>
      </c>
      <c r="I485" s="52">
        <f t="shared" si="292"/>
        <v>0</v>
      </c>
      <c r="J485" s="52">
        <f t="shared" si="292"/>
        <v>895659</v>
      </c>
      <c r="K485" s="52">
        <f t="shared" si="292"/>
        <v>0</v>
      </c>
      <c r="L485" s="52">
        <f t="shared" si="292"/>
        <v>786706.99</v>
      </c>
      <c r="M485" s="52">
        <f t="shared" si="292"/>
        <v>0</v>
      </c>
      <c r="N485" s="52">
        <f t="shared" si="292"/>
        <v>0</v>
      </c>
      <c r="O485" s="52">
        <f t="shared" si="292"/>
        <v>786706.99</v>
      </c>
      <c r="P485" s="52">
        <f t="shared" si="292"/>
        <v>0</v>
      </c>
      <c r="Q485" s="52">
        <f t="shared" si="292"/>
        <v>895659</v>
      </c>
      <c r="R485" s="52">
        <f t="shared" si="292"/>
        <v>786706.99</v>
      </c>
      <c r="S485" s="52">
        <f t="shared" si="292"/>
        <v>0</v>
      </c>
      <c r="T485" s="52">
        <f t="shared" si="292"/>
        <v>0</v>
      </c>
      <c r="U485" s="52">
        <f t="shared" si="292"/>
        <v>0</v>
      </c>
      <c r="V485" s="52">
        <f t="shared" si="292"/>
        <v>0</v>
      </c>
      <c r="W485" s="52">
        <f t="shared" si="292"/>
        <v>0</v>
      </c>
      <c r="X485" s="52">
        <f t="shared" si="292"/>
        <v>0</v>
      </c>
      <c r="Y485" s="52">
        <f t="shared" si="292"/>
        <v>0</v>
      </c>
      <c r="Z485" s="52">
        <f t="shared" si="292"/>
        <v>0</v>
      </c>
      <c r="AA485" s="52">
        <f t="shared" si="292"/>
        <v>0</v>
      </c>
      <c r="AB485" s="52">
        <f t="shared" si="292"/>
        <v>0</v>
      </c>
    </row>
    <row r="486" spans="1:28" ht="31.5" outlineLevel="5">
      <c r="A486" s="12" t="s">
        <v>505</v>
      </c>
      <c r="B486" s="22" t="s">
        <v>180</v>
      </c>
      <c r="C486" s="22" t="s">
        <v>504</v>
      </c>
      <c r="D486" s="22" t="s">
        <v>42</v>
      </c>
      <c r="E486" s="22" t="s">
        <v>2</v>
      </c>
      <c r="F486" s="65"/>
      <c r="G486" s="28">
        <f>SUM(G487)</f>
        <v>895659</v>
      </c>
      <c r="H486" s="28">
        <f t="shared" si="292"/>
        <v>0</v>
      </c>
      <c r="I486" s="28">
        <f t="shared" si="292"/>
        <v>0</v>
      </c>
      <c r="J486" s="28">
        <f t="shared" si="292"/>
        <v>895659</v>
      </c>
      <c r="K486" s="28">
        <f t="shared" si="292"/>
        <v>0</v>
      </c>
      <c r="L486" s="28">
        <f t="shared" si="292"/>
        <v>786706.99</v>
      </c>
      <c r="M486" s="28">
        <f t="shared" si="292"/>
        <v>0</v>
      </c>
      <c r="N486" s="28">
        <f t="shared" si="292"/>
        <v>0</v>
      </c>
      <c r="O486" s="28">
        <f t="shared" si="292"/>
        <v>786706.99</v>
      </c>
      <c r="P486" s="28">
        <f t="shared" si="292"/>
        <v>0</v>
      </c>
      <c r="Q486" s="28">
        <f t="shared" si="292"/>
        <v>895659</v>
      </c>
      <c r="R486" s="28">
        <f t="shared" si="292"/>
        <v>786706.99</v>
      </c>
      <c r="S486" s="28">
        <f t="shared" si="292"/>
        <v>0</v>
      </c>
      <c r="T486" s="28">
        <f t="shared" si="292"/>
        <v>0</v>
      </c>
      <c r="U486" s="28">
        <f t="shared" si="292"/>
        <v>0</v>
      </c>
      <c r="V486" s="28">
        <f t="shared" si="292"/>
        <v>0</v>
      </c>
      <c r="W486" s="28">
        <f t="shared" si="292"/>
        <v>0</v>
      </c>
      <c r="X486" s="28">
        <f t="shared" si="292"/>
        <v>0</v>
      </c>
      <c r="Y486" s="28">
        <f t="shared" si="292"/>
        <v>0</v>
      </c>
      <c r="Z486" s="28">
        <f t="shared" si="292"/>
        <v>0</v>
      </c>
      <c r="AA486" s="28">
        <f t="shared" si="292"/>
        <v>0</v>
      </c>
      <c r="AB486" s="28">
        <f t="shared" si="292"/>
        <v>0</v>
      </c>
    </row>
    <row r="487" spans="1:28" ht="94.5" outlineLevel="5">
      <c r="A487" s="12" t="s">
        <v>506</v>
      </c>
      <c r="B487" s="22" t="s">
        <v>180</v>
      </c>
      <c r="C487" s="22" t="s">
        <v>504</v>
      </c>
      <c r="D487" s="22" t="s">
        <v>507</v>
      </c>
      <c r="E487" s="22" t="s">
        <v>2</v>
      </c>
      <c r="F487" s="65"/>
      <c r="G487" s="28">
        <f>SUM(G488)</f>
        <v>895659</v>
      </c>
      <c r="H487" s="28">
        <f t="shared" si="292"/>
        <v>0</v>
      </c>
      <c r="I487" s="28">
        <f t="shared" si="292"/>
        <v>0</v>
      </c>
      <c r="J487" s="28">
        <f t="shared" si="292"/>
        <v>895659</v>
      </c>
      <c r="K487" s="28">
        <f t="shared" si="292"/>
        <v>0</v>
      </c>
      <c r="L487" s="28">
        <f t="shared" si="292"/>
        <v>786706.99</v>
      </c>
      <c r="M487" s="28">
        <f t="shared" si="292"/>
        <v>0</v>
      </c>
      <c r="N487" s="28">
        <f t="shared" si="292"/>
        <v>0</v>
      </c>
      <c r="O487" s="28">
        <f t="shared" si="292"/>
        <v>786706.99</v>
      </c>
      <c r="P487" s="28">
        <f t="shared" si="292"/>
        <v>0</v>
      </c>
      <c r="Q487" s="28">
        <f t="shared" si="292"/>
        <v>895659</v>
      </c>
      <c r="R487" s="28">
        <f t="shared" si="292"/>
        <v>786706.99</v>
      </c>
      <c r="S487" s="28">
        <f t="shared" si="292"/>
        <v>0</v>
      </c>
      <c r="T487" s="28">
        <f t="shared" si="292"/>
        <v>0</v>
      </c>
      <c r="U487" s="28">
        <f t="shared" si="292"/>
        <v>0</v>
      </c>
      <c r="V487" s="28">
        <f t="shared" si="292"/>
        <v>0</v>
      </c>
      <c r="W487" s="28">
        <f t="shared" si="292"/>
        <v>0</v>
      </c>
      <c r="X487" s="28">
        <f t="shared" si="292"/>
        <v>0</v>
      </c>
      <c r="Y487" s="28">
        <f t="shared" si="292"/>
        <v>0</v>
      </c>
      <c r="Z487" s="28">
        <f t="shared" si="292"/>
        <v>0</v>
      </c>
      <c r="AA487" s="28">
        <f t="shared" si="292"/>
        <v>0</v>
      </c>
      <c r="AB487" s="28">
        <f t="shared" si="292"/>
        <v>0</v>
      </c>
    </row>
    <row r="488" spans="1:28" ht="78.75" outlineLevel="5">
      <c r="A488" s="12" t="s">
        <v>508</v>
      </c>
      <c r="B488" s="22" t="s">
        <v>180</v>
      </c>
      <c r="C488" s="22" t="s">
        <v>504</v>
      </c>
      <c r="D488" s="22" t="s">
        <v>507</v>
      </c>
      <c r="E488" s="22" t="s">
        <v>509</v>
      </c>
      <c r="F488" s="65"/>
      <c r="G488" s="28">
        <f>SUM(I488:K488)-H488</f>
        <v>895659</v>
      </c>
      <c r="H488" s="28"/>
      <c r="I488" s="28"/>
      <c r="J488" s="8">
        <f>SUM(Q488)</f>
        <v>895659</v>
      </c>
      <c r="K488" s="9">
        <f>SUM(S488+U488+W488+Y488+AA488)</f>
        <v>0</v>
      </c>
      <c r="L488" s="28">
        <f>SUM(N488:P488)-M488</f>
        <v>786706.99</v>
      </c>
      <c r="M488" s="38"/>
      <c r="N488" s="28"/>
      <c r="O488" s="8">
        <f>SUM(R488)</f>
        <v>786706.99</v>
      </c>
      <c r="P488" s="9">
        <f>SUM(T488+V488+X488+Z488+AB488)</f>
        <v>0</v>
      </c>
      <c r="Q488" s="9">
        <v>895659</v>
      </c>
      <c r="R488" s="9">
        <v>786706.99</v>
      </c>
      <c r="S488" s="9"/>
      <c r="T488" s="9"/>
      <c r="U488" s="9"/>
      <c r="V488" s="9"/>
      <c r="W488" s="9"/>
      <c r="X488" s="9"/>
      <c r="Y488" s="9"/>
      <c r="Z488" s="9"/>
      <c r="AA488" s="9"/>
      <c r="AB488" s="9"/>
    </row>
    <row r="489" spans="1:28" s="7" customFormat="1" ht="47.25" outlineLevel="5">
      <c r="A489" s="14" t="s">
        <v>489</v>
      </c>
      <c r="B489" s="80" t="s">
        <v>180</v>
      </c>
      <c r="C489" s="80" t="s">
        <v>490</v>
      </c>
      <c r="D489" s="80" t="s">
        <v>2</v>
      </c>
      <c r="E489" s="80" t="s">
        <v>2</v>
      </c>
      <c r="F489" s="66"/>
      <c r="G489" s="52">
        <f>SUM(G490+G497)</f>
        <v>409481.74000000005</v>
      </c>
      <c r="H489" s="52">
        <f t="shared" ref="H489:AB489" si="293">SUM(H490+H497)</f>
        <v>0</v>
      </c>
      <c r="I489" s="52">
        <f t="shared" si="293"/>
        <v>0</v>
      </c>
      <c r="J489" s="52">
        <f t="shared" si="293"/>
        <v>409481.74000000005</v>
      </c>
      <c r="K489" s="52">
        <f t="shared" si="293"/>
        <v>0</v>
      </c>
      <c r="L489" s="52">
        <f t="shared" si="293"/>
        <v>401819.42</v>
      </c>
      <c r="M489" s="52">
        <f t="shared" si="293"/>
        <v>0</v>
      </c>
      <c r="N489" s="52">
        <f t="shared" si="293"/>
        <v>0</v>
      </c>
      <c r="O489" s="52">
        <f t="shared" si="293"/>
        <v>401819.42</v>
      </c>
      <c r="P489" s="52">
        <f t="shared" si="293"/>
        <v>0</v>
      </c>
      <c r="Q489" s="52">
        <f t="shared" si="293"/>
        <v>409481.74000000005</v>
      </c>
      <c r="R489" s="52">
        <f t="shared" si="293"/>
        <v>401819.42</v>
      </c>
      <c r="S489" s="52">
        <f t="shared" si="293"/>
        <v>0</v>
      </c>
      <c r="T489" s="52">
        <f t="shared" si="293"/>
        <v>0</v>
      </c>
      <c r="U489" s="52">
        <f t="shared" si="293"/>
        <v>0</v>
      </c>
      <c r="V489" s="52">
        <f t="shared" si="293"/>
        <v>0</v>
      </c>
      <c r="W489" s="52">
        <f t="shared" si="293"/>
        <v>0</v>
      </c>
      <c r="X489" s="52">
        <f t="shared" si="293"/>
        <v>0</v>
      </c>
      <c r="Y489" s="52">
        <f t="shared" si="293"/>
        <v>0</v>
      </c>
      <c r="Z489" s="52">
        <f t="shared" si="293"/>
        <v>0</v>
      </c>
      <c r="AA489" s="52">
        <f t="shared" si="293"/>
        <v>0</v>
      </c>
      <c r="AB489" s="52">
        <f t="shared" si="293"/>
        <v>0</v>
      </c>
    </row>
    <row r="490" spans="1:28" ht="47.25" outlineLevel="5">
      <c r="A490" s="12" t="s">
        <v>459</v>
      </c>
      <c r="B490" s="22" t="s">
        <v>180</v>
      </c>
      <c r="C490" s="22" t="s">
        <v>490</v>
      </c>
      <c r="D490" s="22" t="s">
        <v>26</v>
      </c>
      <c r="E490" s="22" t="s">
        <v>2</v>
      </c>
      <c r="F490" s="65"/>
      <c r="G490" s="28">
        <f>SUM(G491+G495)</f>
        <v>406143.56000000006</v>
      </c>
      <c r="H490" s="28">
        <f t="shared" ref="H490:AB490" si="294">SUM(H491+H495)</f>
        <v>0</v>
      </c>
      <c r="I490" s="28">
        <f t="shared" si="294"/>
        <v>0</v>
      </c>
      <c r="J490" s="28">
        <f t="shared" si="294"/>
        <v>406143.56000000006</v>
      </c>
      <c r="K490" s="28">
        <f t="shared" si="294"/>
        <v>0</v>
      </c>
      <c r="L490" s="28">
        <f t="shared" si="294"/>
        <v>398481.24</v>
      </c>
      <c r="M490" s="28">
        <f t="shared" si="294"/>
        <v>0</v>
      </c>
      <c r="N490" s="28">
        <f t="shared" si="294"/>
        <v>0</v>
      </c>
      <c r="O490" s="28">
        <f t="shared" si="294"/>
        <v>398481.24</v>
      </c>
      <c r="P490" s="28">
        <f t="shared" si="294"/>
        <v>0</v>
      </c>
      <c r="Q490" s="28">
        <f t="shared" si="294"/>
        <v>406143.56000000006</v>
      </c>
      <c r="R490" s="28">
        <f t="shared" si="294"/>
        <v>398481.24</v>
      </c>
      <c r="S490" s="28">
        <f t="shared" si="294"/>
        <v>0</v>
      </c>
      <c r="T490" s="28">
        <f t="shared" si="294"/>
        <v>0</v>
      </c>
      <c r="U490" s="28">
        <f t="shared" si="294"/>
        <v>0</v>
      </c>
      <c r="V490" s="28">
        <f t="shared" si="294"/>
        <v>0</v>
      </c>
      <c r="W490" s="28">
        <f t="shared" si="294"/>
        <v>0</v>
      </c>
      <c r="X490" s="28">
        <f t="shared" si="294"/>
        <v>0</v>
      </c>
      <c r="Y490" s="28">
        <f t="shared" si="294"/>
        <v>0</v>
      </c>
      <c r="Z490" s="28">
        <f t="shared" si="294"/>
        <v>0</v>
      </c>
      <c r="AA490" s="28">
        <f t="shared" si="294"/>
        <v>0</v>
      </c>
      <c r="AB490" s="28">
        <f t="shared" si="294"/>
        <v>0</v>
      </c>
    </row>
    <row r="491" spans="1:28" ht="31.5" outlineLevel="5">
      <c r="A491" s="12" t="s">
        <v>460</v>
      </c>
      <c r="B491" s="22" t="s">
        <v>180</v>
      </c>
      <c r="C491" s="22" t="s">
        <v>490</v>
      </c>
      <c r="D491" s="22" t="s">
        <v>28</v>
      </c>
      <c r="E491" s="22" t="s">
        <v>2</v>
      </c>
      <c r="F491" s="65"/>
      <c r="G491" s="28">
        <f>SUM(G492:G494)</f>
        <v>206658.68000000002</v>
      </c>
      <c r="H491" s="28">
        <f t="shared" ref="H491:AB491" si="295">SUM(H492:H494)</f>
        <v>0</v>
      </c>
      <c r="I491" s="28">
        <f t="shared" si="295"/>
        <v>0</v>
      </c>
      <c r="J491" s="28">
        <f t="shared" si="295"/>
        <v>206658.68000000002</v>
      </c>
      <c r="K491" s="28">
        <f t="shared" si="295"/>
        <v>0</v>
      </c>
      <c r="L491" s="28">
        <f t="shared" si="295"/>
        <v>206658.68000000002</v>
      </c>
      <c r="M491" s="28">
        <f t="shared" si="295"/>
        <v>0</v>
      </c>
      <c r="N491" s="28">
        <f t="shared" si="295"/>
        <v>0</v>
      </c>
      <c r="O491" s="28">
        <f t="shared" si="295"/>
        <v>206658.68000000002</v>
      </c>
      <c r="P491" s="28">
        <f t="shared" si="295"/>
        <v>0</v>
      </c>
      <c r="Q491" s="28">
        <f t="shared" si="295"/>
        <v>206658.68000000002</v>
      </c>
      <c r="R491" s="28">
        <f t="shared" si="295"/>
        <v>206658.68000000002</v>
      </c>
      <c r="S491" s="28">
        <f t="shared" si="295"/>
        <v>0</v>
      </c>
      <c r="T491" s="28">
        <f t="shared" si="295"/>
        <v>0</v>
      </c>
      <c r="U491" s="28">
        <f t="shared" si="295"/>
        <v>0</v>
      </c>
      <c r="V491" s="28">
        <f t="shared" si="295"/>
        <v>0</v>
      </c>
      <c r="W491" s="28">
        <f t="shared" si="295"/>
        <v>0</v>
      </c>
      <c r="X491" s="28">
        <f t="shared" si="295"/>
        <v>0</v>
      </c>
      <c r="Y491" s="28">
        <f t="shared" si="295"/>
        <v>0</v>
      </c>
      <c r="Z491" s="28">
        <f t="shared" si="295"/>
        <v>0</v>
      </c>
      <c r="AA491" s="28">
        <f t="shared" si="295"/>
        <v>0</v>
      </c>
      <c r="AB491" s="28">
        <f t="shared" si="295"/>
        <v>0</v>
      </c>
    </row>
    <row r="492" spans="1:28" outlineLevel="5">
      <c r="A492" s="12" t="s">
        <v>510</v>
      </c>
      <c r="B492" s="22" t="s">
        <v>180</v>
      </c>
      <c r="C492" s="22" t="s">
        <v>490</v>
      </c>
      <c r="D492" s="22" t="s">
        <v>28</v>
      </c>
      <c r="E492" s="22" t="s">
        <v>92</v>
      </c>
      <c r="F492" s="65"/>
      <c r="G492" s="28">
        <f>SUM(I492:K492)-H492</f>
        <v>837.98</v>
      </c>
      <c r="H492" s="28"/>
      <c r="I492" s="28"/>
      <c r="J492" s="8">
        <f>SUM(Q492)</f>
        <v>837.98</v>
      </c>
      <c r="K492" s="9">
        <f>SUM(S492+U492+W492+Y492+AA492)</f>
        <v>0</v>
      </c>
      <c r="L492" s="28">
        <f>SUM(N492:P492)-M492</f>
        <v>837.98</v>
      </c>
      <c r="M492" s="38"/>
      <c r="N492" s="28"/>
      <c r="O492" s="8">
        <f>SUM(R492)</f>
        <v>837.98</v>
      </c>
      <c r="P492" s="9">
        <f>SUM(T492+V492+X492+Z492+AB492)</f>
        <v>0</v>
      </c>
      <c r="Q492" s="9">
        <v>837.98</v>
      </c>
      <c r="R492" s="9">
        <v>837.98</v>
      </c>
      <c r="S492" s="9"/>
      <c r="T492" s="9"/>
      <c r="U492" s="9"/>
      <c r="V492" s="9"/>
      <c r="W492" s="9"/>
      <c r="X492" s="9"/>
      <c r="Y492" s="9"/>
      <c r="Z492" s="9"/>
      <c r="AA492" s="9"/>
      <c r="AB492" s="9"/>
    </row>
    <row r="493" spans="1:28" ht="31.5" outlineLevel="5">
      <c r="A493" s="12" t="s">
        <v>464</v>
      </c>
      <c r="B493" s="22" t="s">
        <v>180</v>
      </c>
      <c r="C493" s="22" t="s">
        <v>490</v>
      </c>
      <c r="D493" s="22" t="s">
        <v>28</v>
      </c>
      <c r="E493" s="22" t="s">
        <v>74</v>
      </c>
      <c r="F493" s="65"/>
      <c r="G493" s="28">
        <f>SUM(I493:K493)-H493</f>
        <v>178136.7</v>
      </c>
      <c r="H493" s="28"/>
      <c r="I493" s="28"/>
      <c r="J493" s="8">
        <f>SUM(Q493)</f>
        <v>178136.7</v>
      </c>
      <c r="K493" s="9">
        <f>SUM(S493+U493+W493+Y493+AA493)</f>
        <v>0</v>
      </c>
      <c r="L493" s="28">
        <f>SUM(N493:P493)-M493</f>
        <v>178136.7</v>
      </c>
      <c r="M493" s="38"/>
      <c r="N493" s="28"/>
      <c r="O493" s="8">
        <f>SUM(R493)</f>
        <v>178136.7</v>
      </c>
      <c r="P493" s="9">
        <f>SUM(T493+V493+X493+Z493+AB493)</f>
        <v>0</v>
      </c>
      <c r="Q493" s="9">
        <v>178136.7</v>
      </c>
      <c r="R493" s="9">
        <v>178136.7</v>
      </c>
      <c r="S493" s="9"/>
      <c r="T493" s="9"/>
      <c r="U493" s="9"/>
      <c r="V493" s="9"/>
      <c r="W493" s="9"/>
      <c r="X493" s="9"/>
      <c r="Y493" s="9"/>
      <c r="Z493" s="9"/>
      <c r="AA493" s="9"/>
      <c r="AB493" s="9"/>
    </row>
    <row r="494" spans="1:28" outlineLevel="5">
      <c r="A494" s="12" t="s">
        <v>476</v>
      </c>
      <c r="B494" s="22" t="s">
        <v>180</v>
      </c>
      <c r="C494" s="22" t="s">
        <v>490</v>
      </c>
      <c r="D494" s="22" t="s">
        <v>28</v>
      </c>
      <c r="E494" s="22" t="s">
        <v>38</v>
      </c>
      <c r="F494" s="65"/>
      <c r="G494" s="28">
        <f>SUM(I494:K494)-H494</f>
        <v>27684</v>
      </c>
      <c r="H494" s="28"/>
      <c r="I494" s="28"/>
      <c r="J494" s="8">
        <f>SUM(Q494)</f>
        <v>27684</v>
      </c>
      <c r="K494" s="9">
        <f>SUM(S494+U494+W494+Y494+AA494)</f>
        <v>0</v>
      </c>
      <c r="L494" s="28">
        <f>SUM(N494:P494)-M494</f>
        <v>27684</v>
      </c>
      <c r="M494" s="38"/>
      <c r="N494" s="28"/>
      <c r="O494" s="8">
        <f>SUM(R494)</f>
        <v>27684</v>
      </c>
      <c r="P494" s="9">
        <f>SUM(T494+V494+X494+Z494+AB494)</f>
        <v>0</v>
      </c>
      <c r="Q494" s="9">
        <v>27684</v>
      </c>
      <c r="R494" s="9">
        <v>27684</v>
      </c>
      <c r="S494" s="9"/>
      <c r="T494" s="9"/>
      <c r="U494" s="9"/>
      <c r="V494" s="9"/>
      <c r="W494" s="9"/>
      <c r="X494" s="9"/>
      <c r="Y494" s="9"/>
      <c r="Z494" s="9"/>
      <c r="AA494" s="9"/>
      <c r="AB494" s="9"/>
    </row>
    <row r="495" spans="1:28" ht="31.5" outlineLevel="5">
      <c r="A495" s="12" t="s">
        <v>511</v>
      </c>
      <c r="B495" s="22" t="s">
        <v>180</v>
      </c>
      <c r="C495" s="22" t="s">
        <v>490</v>
      </c>
      <c r="D495" s="22" t="s">
        <v>96</v>
      </c>
      <c r="E495" s="22" t="s">
        <v>2</v>
      </c>
      <c r="F495" s="65"/>
      <c r="G495" s="28">
        <f>SUM(G496)</f>
        <v>199484.88</v>
      </c>
      <c r="H495" s="28">
        <f t="shared" ref="H495:AB495" si="296">SUM(H496)</f>
        <v>0</v>
      </c>
      <c r="I495" s="28">
        <f t="shared" si="296"/>
        <v>0</v>
      </c>
      <c r="J495" s="28">
        <f t="shared" si="296"/>
        <v>199484.88</v>
      </c>
      <c r="K495" s="28">
        <f t="shared" si="296"/>
        <v>0</v>
      </c>
      <c r="L495" s="28">
        <f t="shared" si="296"/>
        <v>191822.56</v>
      </c>
      <c r="M495" s="28">
        <f t="shared" si="296"/>
        <v>0</v>
      </c>
      <c r="N495" s="28">
        <f t="shared" si="296"/>
        <v>0</v>
      </c>
      <c r="O495" s="28">
        <f t="shared" si="296"/>
        <v>191822.56</v>
      </c>
      <c r="P495" s="28">
        <f t="shared" si="296"/>
        <v>0</v>
      </c>
      <c r="Q495" s="28">
        <f t="shared" si="296"/>
        <v>199484.88</v>
      </c>
      <c r="R495" s="28">
        <f t="shared" si="296"/>
        <v>191822.56</v>
      </c>
      <c r="S495" s="28">
        <f t="shared" si="296"/>
        <v>0</v>
      </c>
      <c r="T495" s="28">
        <f t="shared" si="296"/>
        <v>0</v>
      </c>
      <c r="U495" s="28">
        <f t="shared" si="296"/>
        <v>0</v>
      </c>
      <c r="V495" s="28">
        <f t="shared" si="296"/>
        <v>0</v>
      </c>
      <c r="W495" s="28">
        <f t="shared" si="296"/>
        <v>0</v>
      </c>
      <c r="X495" s="28">
        <f t="shared" si="296"/>
        <v>0</v>
      </c>
      <c r="Y495" s="28">
        <f t="shared" si="296"/>
        <v>0</v>
      </c>
      <c r="Z495" s="28">
        <f t="shared" si="296"/>
        <v>0</v>
      </c>
      <c r="AA495" s="28">
        <f t="shared" si="296"/>
        <v>0</v>
      </c>
      <c r="AB495" s="28">
        <f t="shared" si="296"/>
        <v>0</v>
      </c>
    </row>
    <row r="496" spans="1:28" outlineLevel="5">
      <c r="A496" s="12" t="s">
        <v>510</v>
      </c>
      <c r="B496" s="22" t="s">
        <v>180</v>
      </c>
      <c r="C496" s="22" t="s">
        <v>490</v>
      </c>
      <c r="D496" s="22" t="s">
        <v>96</v>
      </c>
      <c r="E496" s="22" t="s">
        <v>92</v>
      </c>
      <c r="F496" s="65"/>
      <c r="G496" s="28">
        <f>SUM(I496:K496)-H496</f>
        <v>199484.88</v>
      </c>
      <c r="H496" s="28"/>
      <c r="I496" s="28"/>
      <c r="J496" s="8">
        <f>SUM(Q496)</f>
        <v>199484.88</v>
      </c>
      <c r="K496" s="9">
        <f>SUM(S496+U496+W496+Y496+AA496)</f>
        <v>0</v>
      </c>
      <c r="L496" s="28">
        <f>SUM(N496:P496)-M496</f>
        <v>191822.56</v>
      </c>
      <c r="M496" s="38"/>
      <c r="N496" s="28"/>
      <c r="O496" s="8">
        <f>SUM(R496)</f>
        <v>191822.56</v>
      </c>
      <c r="P496" s="9">
        <f>SUM(T496+V496+X496+Z496+AB496)</f>
        <v>0</v>
      </c>
      <c r="Q496" s="9">
        <v>199484.88</v>
      </c>
      <c r="R496" s="9">
        <v>191822.56</v>
      </c>
      <c r="S496" s="9"/>
      <c r="T496" s="9"/>
      <c r="U496" s="9"/>
      <c r="V496" s="9"/>
      <c r="W496" s="9"/>
      <c r="X496" s="9"/>
      <c r="Y496" s="9"/>
      <c r="Z496" s="9"/>
      <c r="AA496" s="9"/>
      <c r="AB496" s="9"/>
    </row>
    <row r="497" spans="1:28" ht="31.5" outlineLevel="5">
      <c r="A497" s="12" t="s">
        <v>505</v>
      </c>
      <c r="B497" s="22" t="s">
        <v>180</v>
      </c>
      <c r="C497" s="22" t="s">
        <v>490</v>
      </c>
      <c r="D497" s="22" t="s">
        <v>42</v>
      </c>
      <c r="E497" s="22" t="s">
        <v>2</v>
      </c>
      <c r="F497" s="65"/>
      <c r="G497" s="28">
        <f>SUM(G498)</f>
        <v>3338.18</v>
      </c>
      <c r="H497" s="28">
        <f t="shared" ref="H497:AB497" si="297">SUM(H498)</f>
        <v>0</v>
      </c>
      <c r="I497" s="28">
        <f t="shared" si="297"/>
        <v>0</v>
      </c>
      <c r="J497" s="28">
        <f t="shared" si="297"/>
        <v>3338.18</v>
      </c>
      <c r="K497" s="28">
        <f t="shared" si="297"/>
        <v>0</v>
      </c>
      <c r="L497" s="28">
        <f t="shared" si="297"/>
        <v>3338.18</v>
      </c>
      <c r="M497" s="28">
        <f t="shared" si="297"/>
        <v>0</v>
      </c>
      <c r="N497" s="28">
        <f t="shared" si="297"/>
        <v>0</v>
      </c>
      <c r="O497" s="28">
        <f t="shared" si="297"/>
        <v>3338.18</v>
      </c>
      <c r="P497" s="28">
        <f t="shared" si="297"/>
        <v>0</v>
      </c>
      <c r="Q497" s="28">
        <f t="shared" si="297"/>
        <v>3338.18</v>
      </c>
      <c r="R497" s="28">
        <f t="shared" si="297"/>
        <v>3338.18</v>
      </c>
      <c r="S497" s="28">
        <f t="shared" si="297"/>
        <v>0</v>
      </c>
      <c r="T497" s="28">
        <f t="shared" si="297"/>
        <v>0</v>
      </c>
      <c r="U497" s="28">
        <f t="shared" si="297"/>
        <v>0</v>
      </c>
      <c r="V497" s="28">
        <f t="shared" si="297"/>
        <v>0</v>
      </c>
      <c r="W497" s="28">
        <f t="shared" si="297"/>
        <v>0</v>
      </c>
      <c r="X497" s="28">
        <f t="shared" si="297"/>
        <v>0</v>
      </c>
      <c r="Y497" s="28">
        <f t="shared" si="297"/>
        <v>0</v>
      </c>
      <c r="Z497" s="28">
        <f t="shared" si="297"/>
        <v>0</v>
      </c>
      <c r="AA497" s="28">
        <f t="shared" si="297"/>
        <v>0</v>
      </c>
      <c r="AB497" s="28">
        <f t="shared" si="297"/>
        <v>0</v>
      </c>
    </row>
    <row r="498" spans="1:28" ht="63" outlineLevel="5">
      <c r="A498" s="12" t="s">
        <v>512</v>
      </c>
      <c r="B498" s="22" t="s">
        <v>180</v>
      </c>
      <c r="C498" s="22" t="s">
        <v>490</v>
      </c>
      <c r="D498" s="22" t="s">
        <v>296</v>
      </c>
      <c r="E498" s="22" t="s">
        <v>2</v>
      </c>
      <c r="F498" s="65"/>
      <c r="G498" s="28">
        <f>SUM(G499:G500)</f>
        <v>3338.18</v>
      </c>
      <c r="H498" s="28">
        <f t="shared" ref="H498:AB498" si="298">SUM(H499:H500)</f>
        <v>0</v>
      </c>
      <c r="I498" s="28">
        <f t="shared" si="298"/>
        <v>0</v>
      </c>
      <c r="J498" s="28">
        <f t="shared" si="298"/>
        <v>3338.18</v>
      </c>
      <c r="K498" s="28">
        <f t="shared" si="298"/>
        <v>0</v>
      </c>
      <c r="L498" s="28">
        <f t="shared" si="298"/>
        <v>3338.18</v>
      </c>
      <c r="M498" s="28">
        <f t="shared" si="298"/>
        <v>0</v>
      </c>
      <c r="N498" s="28">
        <f t="shared" si="298"/>
        <v>0</v>
      </c>
      <c r="O498" s="28">
        <f t="shared" si="298"/>
        <v>3338.18</v>
      </c>
      <c r="P498" s="28">
        <f t="shared" si="298"/>
        <v>0</v>
      </c>
      <c r="Q498" s="28">
        <f t="shared" si="298"/>
        <v>3338.18</v>
      </c>
      <c r="R498" s="28">
        <f t="shared" si="298"/>
        <v>3338.18</v>
      </c>
      <c r="S498" s="28">
        <f t="shared" si="298"/>
        <v>0</v>
      </c>
      <c r="T498" s="28">
        <f t="shared" si="298"/>
        <v>0</v>
      </c>
      <c r="U498" s="28">
        <f t="shared" si="298"/>
        <v>0</v>
      </c>
      <c r="V498" s="28">
        <f t="shared" si="298"/>
        <v>0</v>
      </c>
      <c r="W498" s="28">
        <f t="shared" si="298"/>
        <v>0</v>
      </c>
      <c r="X498" s="28">
        <f t="shared" si="298"/>
        <v>0</v>
      </c>
      <c r="Y498" s="28">
        <f t="shared" si="298"/>
        <v>0</v>
      </c>
      <c r="Z498" s="28">
        <f t="shared" si="298"/>
        <v>0</v>
      </c>
      <c r="AA498" s="28">
        <f t="shared" si="298"/>
        <v>0</v>
      </c>
      <c r="AB498" s="28">
        <f t="shared" si="298"/>
        <v>0</v>
      </c>
    </row>
    <row r="499" spans="1:28" ht="31.5" outlineLevel="5">
      <c r="A499" s="12" t="s">
        <v>513</v>
      </c>
      <c r="B499" s="22" t="s">
        <v>180</v>
      </c>
      <c r="C499" s="22" t="s">
        <v>490</v>
      </c>
      <c r="D499" s="22" t="s">
        <v>296</v>
      </c>
      <c r="E499" s="22" t="s">
        <v>52</v>
      </c>
      <c r="F499" s="65"/>
      <c r="G499" s="28">
        <f>SUM(I499:K499)-H499</f>
        <v>2738.18</v>
      </c>
      <c r="H499" s="28"/>
      <c r="I499" s="28"/>
      <c r="J499" s="8">
        <f>SUM(Q499)</f>
        <v>2738.18</v>
      </c>
      <c r="K499" s="9">
        <f>SUM(S499+U499+W499+Y499+AA499)</f>
        <v>0</v>
      </c>
      <c r="L499" s="28">
        <f>SUM(N499:P499)-M499</f>
        <v>2738.18</v>
      </c>
      <c r="M499" s="38"/>
      <c r="N499" s="28"/>
      <c r="O499" s="8">
        <f>SUM(R499)</f>
        <v>2738.18</v>
      </c>
      <c r="P499" s="9">
        <f>SUM(T499+V499+X499+Z499+AB499)</f>
        <v>0</v>
      </c>
      <c r="Q499" s="9">
        <v>2738.18</v>
      </c>
      <c r="R499" s="9">
        <v>2738.18</v>
      </c>
      <c r="S499" s="9"/>
      <c r="T499" s="9"/>
      <c r="U499" s="9"/>
      <c r="V499" s="9"/>
      <c r="W499" s="9"/>
      <c r="X499" s="9"/>
      <c r="Y499" s="9"/>
      <c r="Z499" s="9"/>
      <c r="AA499" s="9"/>
      <c r="AB499" s="9"/>
    </row>
    <row r="500" spans="1:28" ht="31.5" outlineLevel="5">
      <c r="A500" s="12" t="s">
        <v>514</v>
      </c>
      <c r="B500" s="22" t="s">
        <v>180</v>
      </c>
      <c r="C500" s="22" t="s">
        <v>490</v>
      </c>
      <c r="D500" s="22" t="s">
        <v>296</v>
      </c>
      <c r="E500" s="22" t="s">
        <v>80</v>
      </c>
      <c r="F500" s="65"/>
      <c r="G500" s="28">
        <f>SUM(I500:K500)-H500</f>
        <v>600</v>
      </c>
      <c r="H500" s="28"/>
      <c r="I500" s="28"/>
      <c r="J500" s="8">
        <f>SUM(Q500)</f>
        <v>600</v>
      </c>
      <c r="K500" s="9">
        <f>SUM(S500+U500+W500+Y500+AA500)</f>
        <v>0</v>
      </c>
      <c r="L500" s="28">
        <f>SUM(N500:P500)-M500</f>
        <v>600</v>
      </c>
      <c r="M500" s="38"/>
      <c r="N500" s="28"/>
      <c r="O500" s="8">
        <f>SUM(R500)</f>
        <v>600</v>
      </c>
      <c r="P500" s="9">
        <f>SUM(T500+V500+X500+Z500+AB500)</f>
        <v>0</v>
      </c>
      <c r="Q500" s="9">
        <v>600</v>
      </c>
      <c r="R500" s="9">
        <v>600</v>
      </c>
      <c r="S500" s="9"/>
      <c r="T500" s="9"/>
      <c r="U500" s="9"/>
      <c r="V500" s="9"/>
      <c r="W500" s="9"/>
      <c r="X500" s="9"/>
      <c r="Y500" s="9"/>
      <c r="Z500" s="9"/>
      <c r="AA500" s="9"/>
      <c r="AB500" s="9"/>
    </row>
    <row r="501" spans="1:28" s="7" customFormat="1" ht="63" outlineLevel="2">
      <c r="A501" s="6" t="s">
        <v>196</v>
      </c>
      <c r="B501" s="49" t="s">
        <v>180</v>
      </c>
      <c r="C501" s="49" t="s">
        <v>197</v>
      </c>
      <c r="D501" s="49" t="s">
        <v>2</v>
      </c>
      <c r="E501" s="77" t="s">
        <v>2</v>
      </c>
      <c r="F501" s="66"/>
      <c r="G501" s="52">
        <f t="shared" ref="G501:I503" si="299">SUM(G502)</f>
        <v>458039</v>
      </c>
      <c r="H501" s="52">
        <f t="shared" si="299"/>
        <v>0</v>
      </c>
      <c r="I501" s="52">
        <f t="shared" si="299"/>
        <v>458039</v>
      </c>
      <c r="J501" s="52">
        <f t="shared" ref="J501:AB503" si="300">SUM(J502)</f>
        <v>0</v>
      </c>
      <c r="K501" s="52">
        <f t="shared" si="300"/>
        <v>0</v>
      </c>
      <c r="L501" s="52">
        <f t="shared" si="300"/>
        <v>458039</v>
      </c>
      <c r="M501" s="52">
        <f t="shared" si="300"/>
        <v>0</v>
      </c>
      <c r="N501" s="52">
        <f t="shared" si="300"/>
        <v>458039</v>
      </c>
      <c r="O501" s="52">
        <f t="shared" si="300"/>
        <v>0</v>
      </c>
      <c r="P501" s="52">
        <f t="shared" si="300"/>
        <v>0</v>
      </c>
      <c r="Q501" s="52">
        <f t="shared" si="300"/>
        <v>0</v>
      </c>
      <c r="R501" s="52">
        <f t="shared" si="300"/>
        <v>0</v>
      </c>
      <c r="S501" s="52">
        <f t="shared" si="300"/>
        <v>0</v>
      </c>
      <c r="T501" s="52">
        <f t="shared" si="300"/>
        <v>0</v>
      </c>
      <c r="U501" s="52">
        <f t="shared" si="300"/>
        <v>0</v>
      </c>
      <c r="V501" s="52">
        <f t="shared" si="300"/>
        <v>0</v>
      </c>
      <c r="W501" s="52">
        <f t="shared" si="300"/>
        <v>0</v>
      </c>
      <c r="X501" s="52">
        <f t="shared" si="300"/>
        <v>0</v>
      </c>
      <c r="Y501" s="52">
        <f t="shared" si="300"/>
        <v>0</v>
      </c>
      <c r="Z501" s="52">
        <f t="shared" si="300"/>
        <v>0</v>
      </c>
      <c r="AA501" s="52">
        <f t="shared" si="300"/>
        <v>0</v>
      </c>
      <c r="AB501" s="52">
        <f t="shared" si="300"/>
        <v>0</v>
      </c>
    </row>
    <row r="502" spans="1:28" outlineLevel="3">
      <c r="A502" s="2" t="s">
        <v>41</v>
      </c>
      <c r="B502" s="23" t="s">
        <v>180</v>
      </c>
      <c r="C502" s="23" t="s">
        <v>197</v>
      </c>
      <c r="D502" s="23" t="s">
        <v>42</v>
      </c>
      <c r="E502" s="23" t="s">
        <v>2</v>
      </c>
      <c r="F502" s="67"/>
      <c r="G502" s="68">
        <f t="shared" si="299"/>
        <v>458039</v>
      </c>
      <c r="H502" s="68">
        <f t="shared" si="299"/>
        <v>0</v>
      </c>
      <c r="I502" s="69">
        <f t="shared" si="299"/>
        <v>458039</v>
      </c>
      <c r="J502" s="69">
        <f t="shared" si="300"/>
        <v>0</v>
      </c>
      <c r="K502" s="69">
        <f t="shared" si="300"/>
        <v>0</v>
      </c>
      <c r="L502" s="69">
        <f t="shared" si="300"/>
        <v>458039</v>
      </c>
      <c r="M502" s="69">
        <f t="shared" si="300"/>
        <v>0</v>
      </c>
      <c r="N502" s="69">
        <f t="shared" si="300"/>
        <v>458039</v>
      </c>
      <c r="O502" s="70">
        <f t="shared" si="300"/>
        <v>0</v>
      </c>
      <c r="P502" s="28">
        <f t="shared" si="300"/>
        <v>0</v>
      </c>
      <c r="Q502" s="28">
        <f t="shared" si="300"/>
        <v>0</v>
      </c>
      <c r="R502" s="28">
        <f t="shared" si="300"/>
        <v>0</v>
      </c>
      <c r="S502" s="28">
        <f t="shared" si="300"/>
        <v>0</v>
      </c>
      <c r="T502" s="28">
        <f t="shared" si="300"/>
        <v>0</v>
      </c>
      <c r="U502" s="28">
        <f t="shared" si="300"/>
        <v>0</v>
      </c>
      <c r="V502" s="28">
        <f t="shared" si="300"/>
        <v>0</v>
      </c>
      <c r="W502" s="28">
        <f t="shared" si="300"/>
        <v>0</v>
      </c>
      <c r="X502" s="28">
        <f t="shared" si="300"/>
        <v>0</v>
      </c>
      <c r="Y502" s="28">
        <f t="shared" si="300"/>
        <v>0</v>
      </c>
      <c r="Z502" s="28">
        <f t="shared" si="300"/>
        <v>0</v>
      </c>
      <c r="AA502" s="28">
        <f t="shared" si="300"/>
        <v>0</v>
      </c>
      <c r="AB502" s="28">
        <f t="shared" si="300"/>
        <v>0</v>
      </c>
    </row>
    <row r="503" spans="1:28" ht="110.25" outlineLevel="4">
      <c r="A503" s="2" t="s">
        <v>198</v>
      </c>
      <c r="B503" s="23" t="s">
        <v>180</v>
      </c>
      <c r="C503" s="23" t="s">
        <v>197</v>
      </c>
      <c r="D503" s="23" t="s">
        <v>199</v>
      </c>
      <c r="E503" s="23" t="s">
        <v>2</v>
      </c>
      <c r="F503" s="62"/>
      <c r="G503" s="54">
        <f t="shared" si="299"/>
        <v>458039</v>
      </c>
      <c r="H503" s="54">
        <f t="shared" si="299"/>
        <v>0</v>
      </c>
      <c r="I503" s="25">
        <f t="shared" si="299"/>
        <v>458039</v>
      </c>
      <c r="J503" s="25">
        <f t="shared" si="300"/>
        <v>0</v>
      </c>
      <c r="K503" s="25">
        <f t="shared" si="300"/>
        <v>0</v>
      </c>
      <c r="L503" s="25">
        <f t="shared" si="300"/>
        <v>458039</v>
      </c>
      <c r="M503" s="25">
        <f t="shared" si="300"/>
        <v>0</v>
      </c>
      <c r="N503" s="25">
        <f t="shared" si="300"/>
        <v>458039</v>
      </c>
      <c r="O503" s="28">
        <f t="shared" si="300"/>
        <v>0</v>
      </c>
      <c r="P503" s="28">
        <f t="shared" si="300"/>
        <v>0</v>
      </c>
      <c r="Q503" s="28">
        <f t="shared" si="300"/>
        <v>0</v>
      </c>
      <c r="R503" s="28">
        <f t="shared" si="300"/>
        <v>0</v>
      </c>
      <c r="S503" s="28">
        <f t="shared" si="300"/>
        <v>0</v>
      </c>
      <c r="T503" s="28">
        <f t="shared" si="300"/>
        <v>0</v>
      </c>
      <c r="U503" s="28">
        <f t="shared" si="300"/>
        <v>0</v>
      </c>
      <c r="V503" s="28">
        <f t="shared" si="300"/>
        <v>0</v>
      </c>
      <c r="W503" s="28">
        <f t="shared" si="300"/>
        <v>0</v>
      </c>
      <c r="X503" s="28">
        <f t="shared" si="300"/>
        <v>0</v>
      </c>
      <c r="Y503" s="28">
        <f t="shared" si="300"/>
        <v>0</v>
      </c>
      <c r="Z503" s="28">
        <f t="shared" si="300"/>
        <v>0</v>
      </c>
      <c r="AA503" s="28">
        <f t="shared" si="300"/>
        <v>0</v>
      </c>
      <c r="AB503" s="28">
        <f t="shared" si="300"/>
        <v>0</v>
      </c>
    </row>
    <row r="504" spans="1:28" ht="63" outlineLevel="5">
      <c r="A504" s="2" t="s">
        <v>200</v>
      </c>
      <c r="B504" s="23" t="s">
        <v>180</v>
      </c>
      <c r="C504" s="23" t="s">
        <v>197</v>
      </c>
      <c r="D504" s="23" t="s">
        <v>199</v>
      </c>
      <c r="E504" s="76" t="s">
        <v>201</v>
      </c>
      <c r="F504" s="65"/>
      <c r="G504" s="28">
        <f>SUM(I504:K504)-H504</f>
        <v>458039</v>
      </c>
      <c r="H504" s="28"/>
      <c r="I504" s="28">
        <v>458039</v>
      </c>
      <c r="J504" s="8">
        <f>SUM(Q504)</f>
        <v>0</v>
      </c>
      <c r="K504" s="9">
        <f>SUM(S504+U504+W504+Y504+AA504)</f>
        <v>0</v>
      </c>
      <c r="L504" s="28">
        <f>SUM(N504:P504)-M504</f>
        <v>458039</v>
      </c>
      <c r="M504" s="38"/>
      <c r="N504" s="28">
        <v>458039</v>
      </c>
      <c r="O504" s="8">
        <f>SUM(R504)</f>
        <v>0</v>
      </c>
      <c r="P504" s="9">
        <f>SUM(T504+V504+X504+Z504+AB504)</f>
        <v>0</v>
      </c>
      <c r="Q504" s="9"/>
      <c r="R504" s="9"/>
      <c r="S504" s="9"/>
      <c r="T504" s="9"/>
      <c r="U504" s="9"/>
      <c r="V504" s="9"/>
      <c r="W504" s="9"/>
      <c r="X504" s="9"/>
      <c r="Y504" s="9"/>
      <c r="Z504" s="9"/>
      <c r="AA504" s="9"/>
      <c r="AB504" s="9"/>
    </row>
    <row r="505" spans="1:28" s="7" customFormat="1" ht="63" outlineLevel="5">
      <c r="A505" s="14" t="s">
        <v>515</v>
      </c>
      <c r="B505" s="80" t="s">
        <v>180</v>
      </c>
      <c r="C505" s="80" t="s">
        <v>516</v>
      </c>
      <c r="D505" s="80" t="s">
        <v>2</v>
      </c>
      <c r="E505" s="80" t="s">
        <v>2</v>
      </c>
      <c r="F505" s="66"/>
      <c r="G505" s="52">
        <f>SUM(G506+G511)</f>
        <v>1073300.54</v>
      </c>
      <c r="H505" s="52">
        <f t="shared" ref="H505:AB505" si="301">SUM(H506+H511)</f>
        <v>0</v>
      </c>
      <c r="I505" s="52">
        <f t="shared" si="301"/>
        <v>0</v>
      </c>
      <c r="J505" s="52">
        <f t="shared" si="301"/>
        <v>1073300.54</v>
      </c>
      <c r="K505" s="52">
        <f t="shared" si="301"/>
        <v>0</v>
      </c>
      <c r="L505" s="52">
        <f t="shared" si="301"/>
        <v>1073300.54</v>
      </c>
      <c r="M505" s="52">
        <f t="shared" si="301"/>
        <v>0</v>
      </c>
      <c r="N505" s="52">
        <f t="shared" si="301"/>
        <v>0</v>
      </c>
      <c r="O505" s="52">
        <f t="shared" si="301"/>
        <v>1073300.54</v>
      </c>
      <c r="P505" s="52">
        <f t="shared" si="301"/>
        <v>0</v>
      </c>
      <c r="Q505" s="52">
        <f t="shared" si="301"/>
        <v>1073300.54</v>
      </c>
      <c r="R505" s="52">
        <f t="shared" si="301"/>
        <v>1073300.54</v>
      </c>
      <c r="S505" s="52">
        <f t="shared" si="301"/>
        <v>0</v>
      </c>
      <c r="T505" s="52">
        <f t="shared" si="301"/>
        <v>0</v>
      </c>
      <c r="U505" s="52">
        <f t="shared" si="301"/>
        <v>0</v>
      </c>
      <c r="V505" s="52">
        <f t="shared" si="301"/>
        <v>0</v>
      </c>
      <c r="W505" s="52">
        <f t="shared" si="301"/>
        <v>0</v>
      </c>
      <c r="X505" s="52">
        <f t="shared" si="301"/>
        <v>0</v>
      </c>
      <c r="Y505" s="52">
        <f t="shared" si="301"/>
        <v>0</v>
      </c>
      <c r="Z505" s="52">
        <f t="shared" si="301"/>
        <v>0</v>
      </c>
      <c r="AA505" s="52">
        <f t="shared" si="301"/>
        <v>0</v>
      </c>
      <c r="AB505" s="52">
        <f t="shared" si="301"/>
        <v>0</v>
      </c>
    </row>
    <row r="506" spans="1:28" ht="47.25" outlineLevel="5">
      <c r="A506" s="12" t="s">
        <v>459</v>
      </c>
      <c r="B506" s="22" t="s">
        <v>180</v>
      </c>
      <c r="C506" s="22" t="s">
        <v>516</v>
      </c>
      <c r="D506" s="22" t="s">
        <v>26</v>
      </c>
      <c r="E506" s="22" t="s">
        <v>2</v>
      </c>
      <c r="F506" s="65"/>
      <c r="G506" s="28">
        <f>SUM(G507+G509)</f>
        <v>151804.73000000001</v>
      </c>
      <c r="H506" s="28">
        <f t="shared" ref="H506:AB506" si="302">SUM(H507+H509)</f>
        <v>0</v>
      </c>
      <c r="I506" s="28">
        <f t="shared" si="302"/>
        <v>0</v>
      </c>
      <c r="J506" s="28">
        <f t="shared" si="302"/>
        <v>151804.73000000001</v>
      </c>
      <c r="K506" s="28">
        <f t="shared" si="302"/>
        <v>0</v>
      </c>
      <c r="L506" s="28">
        <f t="shared" si="302"/>
        <v>151804.73000000001</v>
      </c>
      <c r="M506" s="28">
        <f t="shared" si="302"/>
        <v>0</v>
      </c>
      <c r="N506" s="28">
        <f t="shared" si="302"/>
        <v>0</v>
      </c>
      <c r="O506" s="28">
        <f t="shared" si="302"/>
        <v>151804.73000000001</v>
      </c>
      <c r="P506" s="28">
        <f t="shared" si="302"/>
        <v>0</v>
      </c>
      <c r="Q506" s="28">
        <f t="shared" si="302"/>
        <v>151804.73000000001</v>
      </c>
      <c r="R506" s="28">
        <f t="shared" si="302"/>
        <v>151804.73000000001</v>
      </c>
      <c r="S506" s="28">
        <f t="shared" si="302"/>
        <v>0</v>
      </c>
      <c r="T506" s="28">
        <f t="shared" si="302"/>
        <v>0</v>
      </c>
      <c r="U506" s="28">
        <f t="shared" si="302"/>
        <v>0</v>
      </c>
      <c r="V506" s="28">
        <f t="shared" si="302"/>
        <v>0</v>
      </c>
      <c r="W506" s="28">
        <f t="shared" si="302"/>
        <v>0</v>
      </c>
      <c r="X506" s="28">
        <f t="shared" si="302"/>
        <v>0</v>
      </c>
      <c r="Y506" s="28">
        <f t="shared" si="302"/>
        <v>0</v>
      </c>
      <c r="Z506" s="28">
        <f t="shared" si="302"/>
        <v>0</v>
      </c>
      <c r="AA506" s="28">
        <f t="shared" si="302"/>
        <v>0</v>
      </c>
      <c r="AB506" s="28">
        <f t="shared" si="302"/>
        <v>0</v>
      </c>
    </row>
    <row r="507" spans="1:28" ht="31.5" outlineLevel="5">
      <c r="A507" s="12" t="s">
        <v>460</v>
      </c>
      <c r="B507" s="22" t="s">
        <v>180</v>
      </c>
      <c r="C507" s="22" t="s">
        <v>516</v>
      </c>
      <c r="D507" s="22" t="s">
        <v>28</v>
      </c>
      <c r="E507" s="22" t="s">
        <v>2</v>
      </c>
      <c r="F507" s="65"/>
      <c r="G507" s="28">
        <f>SUM(G508)</f>
        <v>14795.45</v>
      </c>
      <c r="H507" s="28">
        <f t="shared" ref="H507:AB507" si="303">SUM(H508)</f>
        <v>0</v>
      </c>
      <c r="I507" s="28">
        <f t="shared" si="303"/>
        <v>0</v>
      </c>
      <c r="J507" s="28">
        <f t="shared" si="303"/>
        <v>14795.45</v>
      </c>
      <c r="K507" s="28">
        <f t="shared" si="303"/>
        <v>0</v>
      </c>
      <c r="L507" s="28">
        <f t="shared" si="303"/>
        <v>14795.45</v>
      </c>
      <c r="M507" s="28">
        <f t="shared" si="303"/>
        <v>0</v>
      </c>
      <c r="N507" s="28">
        <f t="shared" si="303"/>
        <v>0</v>
      </c>
      <c r="O507" s="28">
        <f t="shared" si="303"/>
        <v>14795.45</v>
      </c>
      <c r="P507" s="28">
        <f t="shared" si="303"/>
        <v>0</v>
      </c>
      <c r="Q507" s="28">
        <f t="shared" si="303"/>
        <v>14795.45</v>
      </c>
      <c r="R507" s="28">
        <f t="shared" si="303"/>
        <v>14795.45</v>
      </c>
      <c r="S507" s="28">
        <f t="shared" si="303"/>
        <v>0</v>
      </c>
      <c r="T507" s="28">
        <f t="shared" si="303"/>
        <v>0</v>
      </c>
      <c r="U507" s="28">
        <f t="shared" si="303"/>
        <v>0</v>
      </c>
      <c r="V507" s="28">
        <f t="shared" si="303"/>
        <v>0</v>
      </c>
      <c r="W507" s="28">
        <f t="shared" si="303"/>
        <v>0</v>
      </c>
      <c r="X507" s="28">
        <f t="shared" si="303"/>
        <v>0</v>
      </c>
      <c r="Y507" s="28">
        <f t="shared" si="303"/>
        <v>0</v>
      </c>
      <c r="Z507" s="28">
        <f t="shared" si="303"/>
        <v>0</v>
      </c>
      <c r="AA507" s="28">
        <f t="shared" si="303"/>
        <v>0</v>
      </c>
      <c r="AB507" s="28">
        <f t="shared" si="303"/>
        <v>0</v>
      </c>
    </row>
    <row r="508" spans="1:28" ht="31.5" outlineLevel="5">
      <c r="A508" s="12" t="s">
        <v>464</v>
      </c>
      <c r="B508" s="22" t="s">
        <v>180</v>
      </c>
      <c r="C508" s="22" t="s">
        <v>516</v>
      </c>
      <c r="D508" s="22" t="s">
        <v>28</v>
      </c>
      <c r="E508" s="22" t="s">
        <v>74</v>
      </c>
      <c r="F508" s="65"/>
      <c r="G508" s="28">
        <f>SUM(I508:K508)-H508</f>
        <v>14795.45</v>
      </c>
      <c r="H508" s="28"/>
      <c r="I508" s="28"/>
      <c r="J508" s="8">
        <f>SUM(Q508)</f>
        <v>14795.45</v>
      </c>
      <c r="K508" s="9">
        <f>SUM(S508+U508+W508+Y508+AA508)</f>
        <v>0</v>
      </c>
      <c r="L508" s="28">
        <f>SUM(N508:P508)-M508</f>
        <v>14795.45</v>
      </c>
      <c r="M508" s="38"/>
      <c r="N508" s="28"/>
      <c r="O508" s="8">
        <f>SUM(R508)</f>
        <v>14795.45</v>
      </c>
      <c r="P508" s="9">
        <f>SUM(T508+V508+X508+Z508+AB508)</f>
        <v>0</v>
      </c>
      <c r="Q508" s="9">
        <v>14795.45</v>
      </c>
      <c r="R508" s="9">
        <v>14795.45</v>
      </c>
      <c r="S508" s="9"/>
      <c r="T508" s="9"/>
      <c r="U508" s="9"/>
      <c r="V508" s="9"/>
      <c r="W508" s="9"/>
      <c r="X508" s="9"/>
      <c r="Y508" s="9"/>
      <c r="Z508" s="9"/>
      <c r="AA508" s="9"/>
      <c r="AB508" s="9"/>
    </row>
    <row r="509" spans="1:28" ht="31.5" outlineLevel="5">
      <c r="A509" s="12" t="s">
        <v>511</v>
      </c>
      <c r="B509" s="22" t="s">
        <v>180</v>
      </c>
      <c r="C509" s="22" t="s">
        <v>516</v>
      </c>
      <c r="D509" s="22" t="s">
        <v>96</v>
      </c>
      <c r="E509" s="22" t="s">
        <v>2</v>
      </c>
      <c r="F509" s="65"/>
      <c r="G509" s="28">
        <f>SUM(G510)</f>
        <v>137009.28</v>
      </c>
      <c r="H509" s="28">
        <f t="shared" ref="H509:AB509" si="304">SUM(H510)</f>
        <v>0</v>
      </c>
      <c r="I509" s="28">
        <f t="shared" si="304"/>
        <v>0</v>
      </c>
      <c r="J509" s="28">
        <f t="shared" si="304"/>
        <v>137009.28</v>
      </c>
      <c r="K509" s="28">
        <f t="shared" si="304"/>
        <v>0</v>
      </c>
      <c r="L509" s="28">
        <f t="shared" si="304"/>
        <v>137009.28</v>
      </c>
      <c r="M509" s="28">
        <f t="shared" si="304"/>
        <v>0</v>
      </c>
      <c r="N509" s="28">
        <f t="shared" si="304"/>
        <v>0</v>
      </c>
      <c r="O509" s="28">
        <f t="shared" si="304"/>
        <v>137009.28</v>
      </c>
      <c r="P509" s="28">
        <f t="shared" si="304"/>
        <v>0</v>
      </c>
      <c r="Q509" s="28">
        <f t="shared" si="304"/>
        <v>137009.28</v>
      </c>
      <c r="R509" s="28">
        <f t="shared" si="304"/>
        <v>137009.28</v>
      </c>
      <c r="S509" s="28">
        <f t="shared" si="304"/>
        <v>0</v>
      </c>
      <c r="T509" s="28">
        <f t="shared" si="304"/>
        <v>0</v>
      </c>
      <c r="U509" s="28">
        <f t="shared" si="304"/>
        <v>0</v>
      </c>
      <c r="V509" s="28">
        <f t="shared" si="304"/>
        <v>0</v>
      </c>
      <c r="W509" s="28">
        <f t="shared" si="304"/>
        <v>0</v>
      </c>
      <c r="X509" s="28">
        <f t="shared" si="304"/>
        <v>0</v>
      </c>
      <c r="Y509" s="28">
        <f t="shared" si="304"/>
        <v>0</v>
      </c>
      <c r="Z509" s="28">
        <f t="shared" si="304"/>
        <v>0</v>
      </c>
      <c r="AA509" s="28">
        <f t="shared" si="304"/>
        <v>0</v>
      </c>
      <c r="AB509" s="28">
        <f t="shared" si="304"/>
        <v>0</v>
      </c>
    </row>
    <row r="510" spans="1:28" outlineLevel="5">
      <c r="A510" s="12" t="s">
        <v>510</v>
      </c>
      <c r="B510" s="22" t="s">
        <v>180</v>
      </c>
      <c r="C510" s="22" t="s">
        <v>516</v>
      </c>
      <c r="D510" s="22" t="s">
        <v>96</v>
      </c>
      <c r="E510" s="22" t="s">
        <v>92</v>
      </c>
      <c r="F510" s="65"/>
      <c r="G510" s="28">
        <f>SUM(I510:K510)-H510</f>
        <v>137009.28</v>
      </c>
      <c r="H510" s="28"/>
      <c r="I510" s="28"/>
      <c r="J510" s="8">
        <f>SUM(Q510)</f>
        <v>137009.28</v>
      </c>
      <c r="K510" s="9">
        <f>SUM(S510+U510+W510+Y510+AA510)</f>
        <v>0</v>
      </c>
      <c r="L510" s="28">
        <f>SUM(N510:P510)-M510</f>
        <v>137009.28</v>
      </c>
      <c r="M510" s="38"/>
      <c r="N510" s="28"/>
      <c r="O510" s="8">
        <f>SUM(R510)</f>
        <v>137009.28</v>
      </c>
      <c r="P510" s="9">
        <f>SUM(T510+V510+X510+Z510+AB510)</f>
        <v>0</v>
      </c>
      <c r="Q510" s="9">
        <v>137009.28</v>
      </c>
      <c r="R510" s="9">
        <v>137009.28</v>
      </c>
      <c r="S510" s="9"/>
      <c r="T510" s="9"/>
      <c r="U510" s="9"/>
      <c r="V510" s="9"/>
      <c r="W510" s="9"/>
      <c r="X510" s="9"/>
      <c r="Y510" s="9"/>
      <c r="Z510" s="9"/>
      <c r="AA510" s="9"/>
      <c r="AB510" s="9"/>
    </row>
    <row r="511" spans="1:28" ht="31.5" outlineLevel="5">
      <c r="A511" s="12" t="s">
        <v>505</v>
      </c>
      <c r="B511" s="22" t="s">
        <v>180</v>
      </c>
      <c r="C511" s="22" t="s">
        <v>516</v>
      </c>
      <c r="D511" s="22" t="s">
        <v>42</v>
      </c>
      <c r="E511" s="22" t="s">
        <v>2</v>
      </c>
      <c r="F511" s="65"/>
      <c r="G511" s="28">
        <f>SUM(G512)</f>
        <v>921495.80999999994</v>
      </c>
      <c r="H511" s="28">
        <f t="shared" ref="H511:AB511" si="305">SUM(H512)</f>
        <v>0</v>
      </c>
      <c r="I511" s="28">
        <f t="shared" si="305"/>
        <v>0</v>
      </c>
      <c r="J511" s="28">
        <f t="shared" si="305"/>
        <v>921495.80999999994</v>
      </c>
      <c r="K511" s="28">
        <f t="shared" si="305"/>
        <v>0</v>
      </c>
      <c r="L511" s="28">
        <f t="shared" si="305"/>
        <v>921495.80999999994</v>
      </c>
      <c r="M511" s="28">
        <f t="shared" si="305"/>
        <v>0</v>
      </c>
      <c r="N511" s="28">
        <f t="shared" si="305"/>
        <v>0</v>
      </c>
      <c r="O511" s="28">
        <f t="shared" si="305"/>
        <v>921495.80999999994</v>
      </c>
      <c r="P511" s="28">
        <f t="shared" si="305"/>
        <v>0</v>
      </c>
      <c r="Q511" s="28">
        <f t="shared" si="305"/>
        <v>921495.80999999994</v>
      </c>
      <c r="R511" s="28">
        <f t="shared" si="305"/>
        <v>921495.80999999994</v>
      </c>
      <c r="S511" s="28">
        <f t="shared" si="305"/>
        <v>0</v>
      </c>
      <c r="T511" s="28">
        <f t="shared" si="305"/>
        <v>0</v>
      </c>
      <c r="U511" s="28">
        <f t="shared" si="305"/>
        <v>0</v>
      </c>
      <c r="V511" s="28">
        <f t="shared" si="305"/>
        <v>0</v>
      </c>
      <c r="W511" s="28">
        <f t="shared" si="305"/>
        <v>0</v>
      </c>
      <c r="X511" s="28">
        <f t="shared" si="305"/>
        <v>0</v>
      </c>
      <c r="Y511" s="28">
        <f t="shared" si="305"/>
        <v>0</v>
      </c>
      <c r="Z511" s="28">
        <f t="shared" si="305"/>
        <v>0</v>
      </c>
      <c r="AA511" s="28">
        <f t="shared" si="305"/>
        <v>0</v>
      </c>
      <c r="AB511" s="28">
        <f t="shared" si="305"/>
        <v>0</v>
      </c>
    </row>
    <row r="512" spans="1:28" ht="63" outlineLevel="5">
      <c r="A512" s="12" t="s">
        <v>512</v>
      </c>
      <c r="B512" s="22" t="s">
        <v>180</v>
      </c>
      <c r="C512" s="22" t="s">
        <v>516</v>
      </c>
      <c r="D512" s="22" t="s">
        <v>296</v>
      </c>
      <c r="E512" s="22" t="s">
        <v>2</v>
      </c>
      <c r="F512" s="65"/>
      <c r="G512" s="28">
        <f>SUM(G513:G515)</f>
        <v>921495.80999999994</v>
      </c>
      <c r="H512" s="28">
        <f t="shared" ref="H512:AB512" si="306">SUM(H513:H515)</f>
        <v>0</v>
      </c>
      <c r="I512" s="28">
        <f t="shared" si="306"/>
        <v>0</v>
      </c>
      <c r="J512" s="28">
        <f t="shared" si="306"/>
        <v>921495.80999999994</v>
      </c>
      <c r="K512" s="28">
        <f t="shared" si="306"/>
        <v>0</v>
      </c>
      <c r="L512" s="28">
        <f t="shared" si="306"/>
        <v>921495.80999999994</v>
      </c>
      <c r="M512" s="28">
        <f t="shared" si="306"/>
        <v>0</v>
      </c>
      <c r="N512" s="28">
        <f t="shared" si="306"/>
        <v>0</v>
      </c>
      <c r="O512" s="28">
        <f t="shared" si="306"/>
        <v>921495.80999999994</v>
      </c>
      <c r="P512" s="28">
        <f t="shared" si="306"/>
        <v>0</v>
      </c>
      <c r="Q512" s="28">
        <f t="shared" si="306"/>
        <v>921495.80999999994</v>
      </c>
      <c r="R512" s="28">
        <f t="shared" si="306"/>
        <v>921495.80999999994</v>
      </c>
      <c r="S512" s="28">
        <f t="shared" si="306"/>
        <v>0</v>
      </c>
      <c r="T512" s="28">
        <f t="shared" si="306"/>
        <v>0</v>
      </c>
      <c r="U512" s="28">
        <f t="shared" si="306"/>
        <v>0</v>
      </c>
      <c r="V512" s="28">
        <f t="shared" si="306"/>
        <v>0</v>
      </c>
      <c r="W512" s="28">
        <f t="shared" si="306"/>
        <v>0</v>
      </c>
      <c r="X512" s="28">
        <f t="shared" si="306"/>
        <v>0</v>
      </c>
      <c r="Y512" s="28">
        <f t="shared" si="306"/>
        <v>0</v>
      </c>
      <c r="Z512" s="28">
        <f t="shared" si="306"/>
        <v>0</v>
      </c>
      <c r="AA512" s="28">
        <f t="shared" si="306"/>
        <v>0</v>
      </c>
      <c r="AB512" s="28">
        <f t="shared" si="306"/>
        <v>0</v>
      </c>
    </row>
    <row r="513" spans="1:28" ht="31.5" outlineLevel="5">
      <c r="A513" s="12" t="s">
        <v>513</v>
      </c>
      <c r="B513" s="22" t="s">
        <v>180</v>
      </c>
      <c r="C513" s="22" t="s">
        <v>516</v>
      </c>
      <c r="D513" s="22" t="s">
        <v>296</v>
      </c>
      <c r="E513" s="22" t="s">
        <v>52</v>
      </c>
      <c r="F513" s="65"/>
      <c r="G513" s="28">
        <f>SUM(I513:K513)-H513</f>
        <v>5481.59</v>
      </c>
      <c r="H513" s="28"/>
      <c r="I513" s="28"/>
      <c r="J513" s="8">
        <f>SUM(Q513)</f>
        <v>5481.59</v>
      </c>
      <c r="K513" s="9">
        <f>SUM(S513+U513+W513+Y513+AA513)</f>
        <v>0</v>
      </c>
      <c r="L513" s="28">
        <f>SUM(N513:P513)-M513</f>
        <v>5481.59</v>
      </c>
      <c r="M513" s="38"/>
      <c r="N513" s="28"/>
      <c r="O513" s="8">
        <f>SUM(R513)</f>
        <v>5481.59</v>
      </c>
      <c r="P513" s="9">
        <f>SUM(T513+V513+X513+Z513+AB513)</f>
        <v>0</v>
      </c>
      <c r="Q513" s="9">
        <v>5481.59</v>
      </c>
      <c r="R513" s="9">
        <v>5481.59</v>
      </c>
      <c r="S513" s="9"/>
      <c r="T513" s="9"/>
      <c r="U513" s="9"/>
      <c r="V513" s="9"/>
      <c r="W513" s="9"/>
      <c r="X513" s="9"/>
      <c r="Y513" s="9"/>
      <c r="Z513" s="9"/>
      <c r="AA513" s="9"/>
      <c r="AB513" s="9"/>
    </row>
    <row r="514" spans="1:28" ht="31.5" outlineLevel="5">
      <c r="A514" s="12" t="s">
        <v>517</v>
      </c>
      <c r="B514" s="22" t="s">
        <v>180</v>
      </c>
      <c r="C514" s="22" t="s">
        <v>516</v>
      </c>
      <c r="D514" s="22" t="s">
        <v>296</v>
      </c>
      <c r="E514" s="22" t="s">
        <v>343</v>
      </c>
      <c r="F514" s="65"/>
      <c r="G514" s="28">
        <f>SUM(I514:K514)-H514</f>
        <v>910245</v>
      </c>
      <c r="H514" s="28"/>
      <c r="I514" s="28"/>
      <c r="J514" s="8">
        <f>SUM(Q514)</f>
        <v>910245</v>
      </c>
      <c r="K514" s="9">
        <f>SUM(S514+U514+W514+Y514+AA514)</f>
        <v>0</v>
      </c>
      <c r="L514" s="28">
        <f>SUM(N514:P514)-M514</f>
        <v>910245</v>
      </c>
      <c r="M514" s="38"/>
      <c r="N514" s="28"/>
      <c r="O514" s="8">
        <f>SUM(R514)</f>
        <v>910245</v>
      </c>
      <c r="P514" s="9">
        <f>SUM(T514+V514+X514+Z514+AB514)</f>
        <v>0</v>
      </c>
      <c r="Q514" s="9">
        <v>910245</v>
      </c>
      <c r="R514" s="9">
        <v>910245</v>
      </c>
      <c r="S514" s="9"/>
      <c r="T514" s="9"/>
      <c r="U514" s="9"/>
      <c r="V514" s="9"/>
      <c r="W514" s="9"/>
      <c r="X514" s="9"/>
      <c r="Y514" s="9"/>
      <c r="Z514" s="9"/>
      <c r="AA514" s="9"/>
      <c r="AB514" s="9"/>
    </row>
    <row r="515" spans="1:28" ht="31.5" outlineLevel="5">
      <c r="A515" s="12" t="s">
        <v>514</v>
      </c>
      <c r="B515" s="22" t="s">
        <v>180</v>
      </c>
      <c r="C515" s="22" t="s">
        <v>516</v>
      </c>
      <c r="D515" s="22" t="s">
        <v>296</v>
      </c>
      <c r="E515" s="22" t="s">
        <v>80</v>
      </c>
      <c r="F515" s="65"/>
      <c r="G515" s="28">
        <f>SUM(I515:K515)-H515</f>
        <v>5769.22</v>
      </c>
      <c r="H515" s="28"/>
      <c r="I515" s="28"/>
      <c r="J515" s="8">
        <f>SUM(Q515)</f>
        <v>5769.22</v>
      </c>
      <c r="K515" s="9">
        <f>SUM(S515+U515+W515+Y515+AA515)</f>
        <v>0</v>
      </c>
      <c r="L515" s="28">
        <f>SUM(N515:P515)-M515</f>
        <v>5769.22</v>
      </c>
      <c r="M515" s="38"/>
      <c r="N515" s="28"/>
      <c r="O515" s="8">
        <f>SUM(R515)</f>
        <v>5769.22</v>
      </c>
      <c r="P515" s="9">
        <f>SUM(T515+V515+X515+Z515+AB515)</f>
        <v>0</v>
      </c>
      <c r="Q515" s="9">
        <v>5769.22</v>
      </c>
      <c r="R515" s="9">
        <v>5769.22</v>
      </c>
      <c r="S515" s="9"/>
      <c r="T515" s="9"/>
      <c r="U515" s="9"/>
      <c r="V515" s="9"/>
      <c r="W515" s="9"/>
      <c r="X515" s="9"/>
      <c r="Y515" s="9"/>
      <c r="Z515" s="9"/>
      <c r="AA515" s="9"/>
      <c r="AB515" s="9"/>
    </row>
    <row r="516" spans="1:28" s="4" customFormat="1" outlineLevel="1">
      <c r="A516" s="5" t="s">
        <v>202</v>
      </c>
      <c r="B516" s="45" t="s">
        <v>203</v>
      </c>
      <c r="C516" s="45" t="s">
        <v>4</v>
      </c>
      <c r="D516" s="45" t="s">
        <v>2</v>
      </c>
      <c r="E516" s="45" t="s">
        <v>2</v>
      </c>
      <c r="F516" s="100"/>
      <c r="G516" s="57">
        <f t="shared" ref="G516:AB516" si="307">SUM(G517+G550+G558+G563+G575+G588+G593+G605+G613+G618+G625+G629+G634+G534+G542+G584+G598+G579+G526)</f>
        <v>23225887.870000001</v>
      </c>
      <c r="H516" s="57">
        <f t="shared" si="307"/>
        <v>633000</v>
      </c>
      <c r="I516" s="57">
        <f t="shared" si="307"/>
        <v>1993021.3</v>
      </c>
      <c r="J516" s="57">
        <f t="shared" si="307"/>
        <v>14030813.030000001</v>
      </c>
      <c r="K516" s="57">
        <f t="shared" si="307"/>
        <v>7835053.5399999991</v>
      </c>
      <c r="L516" s="57">
        <f t="shared" si="307"/>
        <v>21535957.050000004</v>
      </c>
      <c r="M516" s="57">
        <f t="shared" si="307"/>
        <v>630470.67999999993</v>
      </c>
      <c r="N516" s="57">
        <f t="shared" si="307"/>
        <v>1990263.64</v>
      </c>
      <c r="O516" s="57">
        <f t="shared" si="307"/>
        <v>13224502.9</v>
      </c>
      <c r="P516" s="57">
        <f t="shared" si="307"/>
        <v>6951661.1900000013</v>
      </c>
      <c r="Q516" s="57">
        <f t="shared" si="307"/>
        <v>14030813.030000001</v>
      </c>
      <c r="R516" s="57">
        <f t="shared" si="307"/>
        <v>13224502.9</v>
      </c>
      <c r="S516" s="57">
        <f t="shared" si="307"/>
        <v>1376650.87</v>
      </c>
      <c r="T516" s="57">
        <f t="shared" si="307"/>
        <v>1248039.3399999999</v>
      </c>
      <c r="U516" s="57">
        <f t="shared" si="307"/>
        <v>331954.89</v>
      </c>
      <c r="V516" s="57">
        <f t="shared" si="307"/>
        <v>312433.18</v>
      </c>
      <c r="W516" s="57">
        <f t="shared" si="307"/>
        <v>2370406.16</v>
      </c>
      <c r="X516" s="57">
        <f t="shared" si="307"/>
        <v>1941496.86</v>
      </c>
      <c r="Y516" s="57">
        <f t="shared" si="307"/>
        <v>1120745.82</v>
      </c>
      <c r="Z516" s="57">
        <f t="shared" si="307"/>
        <v>1105049.93</v>
      </c>
      <c r="AA516" s="57">
        <f t="shared" si="307"/>
        <v>2635295.7999999998</v>
      </c>
      <c r="AB516" s="57">
        <f t="shared" si="307"/>
        <v>2344641.88</v>
      </c>
    </row>
    <row r="517" spans="1:28" s="7" customFormat="1" ht="177" customHeight="1" outlineLevel="1">
      <c r="A517" s="6" t="s">
        <v>596</v>
      </c>
      <c r="B517" s="80" t="s">
        <v>203</v>
      </c>
      <c r="C517" s="80" t="s">
        <v>595</v>
      </c>
      <c r="D517" s="49" t="s">
        <v>2</v>
      </c>
      <c r="E517" s="49" t="s">
        <v>2</v>
      </c>
      <c r="F517" s="101"/>
      <c r="G517" s="72">
        <f>SUM(G518)</f>
        <v>1007839.53</v>
      </c>
      <c r="H517" s="72">
        <f t="shared" ref="H517:AB518" si="308">SUM(H518)</f>
        <v>0</v>
      </c>
      <c r="I517" s="72">
        <f t="shared" si="308"/>
        <v>0</v>
      </c>
      <c r="J517" s="72">
        <f t="shared" si="308"/>
        <v>0</v>
      </c>
      <c r="K517" s="72">
        <f t="shared" si="308"/>
        <v>1007839.53</v>
      </c>
      <c r="L517" s="72">
        <f t="shared" si="308"/>
        <v>1007839.53</v>
      </c>
      <c r="M517" s="72">
        <f t="shared" si="308"/>
        <v>0</v>
      </c>
      <c r="N517" s="72">
        <f t="shared" si="308"/>
        <v>0</v>
      </c>
      <c r="O517" s="72">
        <f t="shared" si="308"/>
        <v>0</v>
      </c>
      <c r="P517" s="72">
        <f t="shared" si="308"/>
        <v>1007839.53</v>
      </c>
      <c r="Q517" s="72">
        <f t="shared" si="308"/>
        <v>0</v>
      </c>
      <c r="R517" s="72">
        <f t="shared" si="308"/>
        <v>0</v>
      </c>
      <c r="S517" s="72">
        <f t="shared" si="308"/>
        <v>395000</v>
      </c>
      <c r="T517" s="72">
        <f t="shared" si="308"/>
        <v>395000</v>
      </c>
      <c r="U517" s="72">
        <f t="shared" si="308"/>
        <v>0</v>
      </c>
      <c r="V517" s="72">
        <f t="shared" si="308"/>
        <v>0</v>
      </c>
      <c r="W517" s="72">
        <f t="shared" si="308"/>
        <v>612839.53</v>
      </c>
      <c r="X517" s="72">
        <f t="shared" si="308"/>
        <v>612839.53</v>
      </c>
      <c r="Y517" s="72">
        <f t="shared" si="308"/>
        <v>0</v>
      </c>
      <c r="Z517" s="72">
        <f t="shared" si="308"/>
        <v>0</v>
      </c>
      <c r="AA517" s="72">
        <f t="shared" si="308"/>
        <v>0</v>
      </c>
      <c r="AB517" s="72">
        <f t="shared" si="308"/>
        <v>0</v>
      </c>
    </row>
    <row r="518" spans="1:28" s="4" customFormat="1" ht="47.25" outlineLevel="1">
      <c r="A518" s="12" t="s">
        <v>459</v>
      </c>
      <c r="B518" s="22" t="s">
        <v>203</v>
      </c>
      <c r="C518" s="22" t="s">
        <v>595</v>
      </c>
      <c r="D518" s="22" t="s">
        <v>26</v>
      </c>
      <c r="E518" s="22" t="s">
        <v>2</v>
      </c>
      <c r="F518" s="100"/>
      <c r="G518" s="68">
        <f>SUM(G519)</f>
        <v>1007839.53</v>
      </c>
      <c r="H518" s="68">
        <f t="shared" si="308"/>
        <v>0</v>
      </c>
      <c r="I518" s="68">
        <f t="shared" si="308"/>
        <v>0</v>
      </c>
      <c r="J518" s="68">
        <f t="shared" si="308"/>
        <v>0</v>
      </c>
      <c r="K518" s="68">
        <f t="shared" si="308"/>
        <v>1007839.53</v>
      </c>
      <c r="L518" s="68">
        <f t="shared" si="308"/>
        <v>1007839.53</v>
      </c>
      <c r="M518" s="68">
        <f t="shared" si="308"/>
        <v>0</v>
      </c>
      <c r="N518" s="68">
        <f t="shared" si="308"/>
        <v>0</v>
      </c>
      <c r="O518" s="68">
        <f t="shared" si="308"/>
        <v>0</v>
      </c>
      <c r="P518" s="68">
        <f t="shared" si="308"/>
        <v>1007839.53</v>
      </c>
      <c r="Q518" s="68">
        <f t="shared" si="308"/>
        <v>0</v>
      </c>
      <c r="R518" s="68">
        <f t="shared" si="308"/>
        <v>0</v>
      </c>
      <c r="S518" s="68">
        <f t="shared" si="308"/>
        <v>395000</v>
      </c>
      <c r="T518" s="68">
        <f t="shared" si="308"/>
        <v>395000</v>
      </c>
      <c r="U518" s="68">
        <f t="shared" si="308"/>
        <v>0</v>
      </c>
      <c r="V518" s="68">
        <f t="shared" si="308"/>
        <v>0</v>
      </c>
      <c r="W518" s="68">
        <f t="shared" si="308"/>
        <v>612839.53</v>
      </c>
      <c r="X518" s="68">
        <f t="shared" si="308"/>
        <v>612839.53</v>
      </c>
      <c r="Y518" s="68">
        <f t="shared" si="308"/>
        <v>0</v>
      </c>
      <c r="Z518" s="68">
        <f t="shared" si="308"/>
        <v>0</v>
      </c>
      <c r="AA518" s="68">
        <f t="shared" si="308"/>
        <v>0</v>
      </c>
      <c r="AB518" s="68">
        <f t="shared" si="308"/>
        <v>0</v>
      </c>
    </row>
    <row r="519" spans="1:28" s="4" customFormat="1" ht="31.5" outlineLevel="1">
      <c r="A519" s="12" t="s">
        <v>460</v>
      </c>
      <c r="B519" s="22" t="s">
        <v>203</v>
      </c>
      <c r="C519" s="22" t="s">
        <v>595</v>
      </c>
      <c r="D519" s="22" t="s">
        <v>28</v>
      </c>
      <c r="E519" s="22" t="s">
        <v>2</v>
      </c>
      <c r="F519" s="108"/>
      <c r="G519" s="68">
        <f>SUM(G520:G521)</f>
        <v>1007839.53</v>
      </c>
      <c r="H519" s="68">
        <f t="shared" ref="H519:AB519" si="309">SUM(H520:H521)</f>
        <v>0</v>
      </c>
      <c r="I519" s="68">
        <f t="shared" si="309"/>
        <v>0</v>
      </c>
      <c r="J519" s="68">
        <f t="shared" si="309"/>
        <v>0</v>
      </c>
      <c r="K519" s="68">
        <f t="shared" si="309"/>
        <v>1007839.53</v>
      </c>
      <c r="L519" s="68">
        <f t="shared" si="309"/>
        <v>1007839.53</v>
      </c>
      <c r="M519" s="68">
        <f t="shared" si="309"/>
        <v>0</v>
      </c>
      <c r="N519" s="68">
        <f t="shared" si="309"/>
        <v>0</v>
      </c>
      <c r="O519" s="68">
        <f t="shared" si="309"/>
        <v>0</v>
      </c>
      <c r="P519" s="68">
        <f t="shared" si="309"/>
        <v>1007839.53</v>
      </c>
      <c r="Q519" s="68">
        <f t="shared" si="309"/>
        <v>0</v>
      </c>
      <c r="R519" s="68">
        <f t="shared" si="309"/>
        <v>0</v>
      </c>
      <c r="S519" s="68">
        <f t="shared" si="309"/>
        <v>395000</v>
      </c>
      <c r="T519" s="68">
        <f t="shared" si="309"/>
        <v>395000</v>
      </c>
      <c r="U519" s="68">
        <f t="shared" si="309"/>
        <v>0</v>
      </c>
      <c r="V519" s="68">
        <f t="shared" si="309"/>
        <v>0</v>
      </c>
      <c r="W519" s="68">
        <f t="shared" si="309"/>
        <v>612839.53</v>
      </c>
      <c r="X519" s="68">
        <f t="shared" si="309"/>
        <v>612839.53</v>
      </c>
      <c r="Y519" s="68">
        <f t="shared" si="309"/>
        <v>0</v>
      </c>
      <c r="Z519" s="68">
        <f t="shared" si="309"/>
        <v>0</v>
      </c>
      <c r="AA519" s="68">
        <f t="shared" si="309"/>
        <v>0</v>
      </c>
      <c r="AB519" s="68">
        <f t="shared" si="309"/>
        <v>0</v>
      </c>
    </row>
    <row r="520" spans="1:28" s="17" customFormat="1" outlineLevel="1">
      <c r="A520" s="12" t="s">
        <v>476</v>
      </c>
      <c r="B520" s="22" t="s">
        <v>203</v>
      </c>
      <c r="C520" s="22" t="s">
        <v>595</v>
      </c>
      <c r="D520" s="22" t="s">
        <v>28</v>
      </c>
      <c r="E520" s="87">
        <v>226</v>
      </c>
      <c r="F520" s="65" t="s">
        <v>1100</v>
      </c>
      <c r="G520" s="26">
        <f>SUM(I520:K520)-H520</f>
        <v>12839.99</v>
      </c>
      <c r="H520" s="26"/>
      <c r="I520" s="26"/>
      <c r="J520" s="10">
        <f>SUM(Q520)</f>
        <v>0</v>
      </c>
      <c r="K520" s="11">
        <f>SUM(S520+U520+W520+Y520+AA520)</f>
        <v>12839.99</v>
      </c>
      <c r="L520" s="26">
        <f>SUM(N520:P520)-M520</f>
        <v>12839.99</v>
      </c>
      <c r="M520" s="64"/>
      <c r="N520" s="26"/>
      <c r="O520" s="10">
        <f>SUM(R520)</f>
        <v>0</v>
      </c>
      <c r="P520" s="11">
        <f>SUM(T520+V520+X520+Z520+AB520)</f>
        <v>12839.99</v>
      </c>
      <c r="Q520" s="94"/>
      <c r="R520" s="94"/>
      <c r="S520" s="94"/>
      <c r="T520" s="68"/>
      <c r="U520" s="68"/>
      <c r="V520" s="68"/>
      <c r="W520" s="68">
        <v>12839.99</v>
      </c>
      <c r="X520" s="68">
        <v>12839.99</v>
      </c>
      <c r="Y520" s="68"/>
      <c r="Z520" s="68"/>
      <c r="AA520" s="68"/>
      <c r="AB520" s="68"/>
    </row>
    <row r="521" spans="1:28" s="17" customFormat="1" ht="31.5" outlineLevel="1">
      <c r="A521" s="12" t="s">
        <v>573</v>
      </c>
      <c r="B521" s="22" t="s">
        <v>203</v>
      </c>
      <c r="C521" s="22" t="s">
        <v>595</v>
      </c>
      <c r="D521" s="22" t="s">
        <v>28</v>
      </c>
      <c r="E521" s="87">
        <v>310</v>
      </c>
      <c r="F521" s="65" t="s">
        <v>1100</v>
      </c>
      <c r="G521" s="78">
        <f>SUM(I521:K521)-H521</f>
        <v>994999.54</v>
      </c>
      <c r="H521" s="78"/>
      <c r="I521" s="78"/>
      <c r="J521" s="267">
        <f>SUM(Q521)</f>
        <v>0</v>
      </c>
      <c r="K521" s="268">
        <f>SUM(S521+U521+W521+Y521+AA521)</f>
        <v>994999.54</v>
      </c>
      <c r="L521" s="78">
        <f>SUM(N521:P521)-M521</f>
        <v>994999.54</v>
      </c>
      <c r="M521" s="270"/>
      <c r="N521" s="78"/>
      <c r="O521" s="267">
        <f>SUM(R521)</f>
        <v>0</v>
      </c>
      <c r="P521" s="268">
        <f>SUM(T521+V521+X521+Z521+AB521)</f>
        <v>994999.54</v>
      </c>
      <c r="Q521" s="28"/>
      <c r="R521" s="28"/>
      <c r="S521" s="28">
        <v>395000</v>
      </c>
      <c r="T521" s="104">
        <v>395000</v>
      </c>
      <c r="U521" s="94"/>
      <c r="V521" s="94"/>
      <c r="W521" s="94">
        <v>599999.54</v>
      </c>
      <c r="X521" s="94">
        <v>599999.54</v>
      </c>
      <c r="Y521" s="94"/>
      <c r="Z521" s="94"/>
      <c r="AA521" s="94"/>
      <c r="AB521" s="94"/>
    </row>
    <row r="522" spans="1:28" s="271" customFormat="1" outlineLevel="1">
      <c r="A522" s="263" t="s">
        <v>1087</v>
      </c>
      <c r="B522" s="274"/>
      <c r="C522" s="274"/>
      <c r="D522" s="274"/>
      <c r="E522" s="286"/>
      <c r="F522" s="287"/>
      <c r="G522" s="78">
        <f t="shared" ref="G522:G525" si="310">SUM(I522:K522)-H522</f>
        <v>0</v>
      </c>
      <c r="H522" s="78"/>
      <c r="I522" s="78"/>
      <c r="J522" s="267">
        <f t="shared" ref="J522:J525" si="311">SUM(Q522)</f>
        <v>0</v>
      </c>
      <c r="K522" s="268">
        <f t="shared" ref="K522:K525" si="312">SUM(S522+U522+W522+Y522+AA522)</f>
        <v>0</v>
      </c>
      <c r="L522" s="78">
        <f t="shared" ref="L522:L525" si="313">SUM(N522:P522)-M522</f>
        <v>0</v>
      </c>
      <c r="M522" s="270"/>
      <c r="N522" s="78"/>
      <c r="O522" s="267">
        <f t="shared" ref="O522:O525" si="314">SUM(R522)</f>
        <v>0</v>
      </c>
      <c r="P522" s="268">
        <f t="shared" ref="P522:P525" si="315">SUM(T522+V522+X522+Z522+AB522)</f>
        <v>0</v>
      </c>
      <c r="Q522" s="78"/>
      <c r="R522" s="78"/>
      <c r="S522" s="78">
        <v>0</v>
      </c>
      <c r="T522" s="78">
        <v>0</v>
      </c>
      <c r="U522" s="78"/>
      <c r="V522" s="78"/>
      <c r="W522" s="78">
        <v>0</v>
      </c>
      <c r="X522" s="78">
        <v>0</v>
      </c>
      <c r="Y522" s="78"/>
      <c r="Z522" s="78"/>
      <c r="AA522" s="78"/>
      <c r="AB522" s="78"/>
    </row>
    <row r="523" spans="1:28" s="271" customFormat="1" outlineLevel="1">
      <c r="A523" s="263" t="s">
        <v>1088</v>
      </c>
      <c r="B523" s="274"/>
      <c r="C523" s="274"/>
      <c r="D523" s="274"/>
      <c r="E523" s="286"/>
      <c r="F523" s="287"/>
      <c r="G523" s="78">
        <f t="shared" si="310"/>
        <v>845749.6</v>
      </c>
      <c r="H523" s="78"/>
      <c r="I523" s="78"/>
      <c r="J523" s="267">
        <f t="shared" si="311"/>
        <v>0</v>
      </c>
      <c r="K523" s="268">
        <f t="shared" si="312"/>
        <v>845749.6</v>
      </c>
      <c r="L523" s="78">
        <f t="shared" si="313"/>
        <v>845749.6</v>
      </c>
      <c r="M523" s="270"/>
      <c r="N523" s="78"/>
      <c r="O523" s="267">
        <f t="shared" si="314"/>
        <v>0</v>
      </c>
      <c r="P523" s="268">
        <f t="shared" si="315"/>
        <v>845749.6</v>
      </c>
      <c r="Q523" s="78"/>
      <c r="R523" s="78"/>
      <c r="S523" s="78">
        <v>335750</v>
      </c>
      <c r="T523" s="78">
        <v>335750</v>
      </c>
      <c r="U523" s="78"/>
      <c r="V523" s="78"/>
      <c r="W523" s="78">
        <v>509999.6</v>
      </c>
      <c r="X523" s="78">
        <v>509999.6</v>
      </c>
      <c r="Y523" s="78"/>
      <c r="Z523" s="78"/>
      <c r="AA523" s="78"/>
      <c r="AB523" s="78"/>
    </row>
    <row r="524" spans="1:28" s="271" customFormat="1" outlineLevel="1">
      <c r="A524" s="263" t="s">
        <v>1089</v>
      </c>
      <c r="B524" s="274"/>
      <c r="C524" s="274"/>
      <c r="D524" s="274"/>
      <c r="E524" s="286"/>
      <c r="F524" s="287"/>
      <c r="G524" s="78">
        <f t="shared" si="310"/>
        <v>88789.93</v>
      </c>
      <c r="H524" s="78"/>
      <c r="I524" s="78"/>
      <c r="J524" s="267">
        <f t="shared" si="311"/>
        <v>0</v>
      </c>
      <c r="K524" s="268">
        <f t="shared" si="312"/>
        <v>88789.93</v>
      </c>
      <c r="L524" s="78">
        <f t="shared" si="313"/>
        <v>88789.93</v>
      </c>
      <c r="M524" s="270"/>
      <c r="N524" s="78"/>
      <c r="O524" s="267">
        <f t="shared" si="314"/>
        <v>0</v>
      </c>
      <c r="P524" s="268">
        <f t="shared" si="315"/>
        <v>88789.93</v>
      </c>
      <c r="Q524" s="78"/>
      <c r="R524" s="78"/>
      <c r="S524" s="78">
        <v>3950</v>
      </c>
      <c r="T524" s="78">
        <v>3950</v>
      </c>
      <c r="U524" s="78"/>
      <c r="V524" s="78"/>
      <c r="W524" s="78">
        <v>84839.93</v>
      </c>
      <c r="X524" s="78">
        <v>84839.93</v>
      </c>
      <c r="Y524" s="78"/>
      <c r="Z524" s="78"/>
      <c r="AA524" s="78"/>
      <c r="AB524" s="78"/>
    </row>
    <row r="525" spans="1:28" s="271" customFormat="1" outlineLevel="1">
      <c r="A525" s="353" t="s">
        <v>1161</v>
      </c>
      <c r="B525" s="274"/>
      <c r="C525" s="274"/>
      <c r="D525" s="274"/>
      <c r="E525" s="286"/>
      <c r="F525" s="287"/>
      <c r="G525" s="78">
        <f t="shared" si="310"/>
        <v>73300</v>
      </c>
      <c r="H525" s="78"/>
      <c r="I525" s="78"/>
      <c r="J525" s="267">
        <f t="shared" si="311"/>
        <v>0</v>
      </c>
      <c r="K525" s="268">
        <f t="shared" si="312"/>
        <v>73300</v>
      </c>
      <c r="L525" s="78">
        <f t="shared" si="313"/>
        <v>73300</v>
      </c>
      <c r="M525" s="270"/>
      <c r="N525" s="78"/>
      <c r="O525" s="267">
        <f t="shared" si="314"/>
        <v>0</v>
      </c>
      <c r="P525" s="268">
        <f t="shared" si="315"/>
        <v>73300</v>
      </c>
      <c r="Q525" s="78"/>
      <c r="R525" s="78"/>
      <c r="S525" s="78">
        <v>55300</v>
      </c>
      <c r="T525" s="78">
        <v>55300</v>
      </c>
      <c r="U525" s="78"/>
      <c r="V525" s="78"/>
      <c r="W525" s="78">
        <v>18000</v>
      </c>
      <c r="X525" s="78">
        <v>18000</v>
      </c>
      <c r="Y525" s="78"/>
      <c r="Z525" s="78"/>
      <c r="AA525" s="78"/>
      <c r="AB525" s="78"/>
    </row>
    <row r="526" spans="1:28" s="17" customFormat="1" ht="78.75" outlineLevel="1">
      <c r="A526" s="14" t="s">
        <v>639</v>
      </c>
      <c r="B526" s="80" t="s">
        <v>203</v>
      </c>
      <c r="C526" s="85" t="s">
        <v>638</v>
      </c>
      <c r="D526" s="80" t="s">
        <v>2</v>
      </c>
      <c r="E526" s="103" t="s">
        <v>2</v>
      </c>
      <c r="F526" s="65"/>
      <c r="G526" s="52">
        <f>SUM(G527)</f>
        <v>1940232.23</v>
      </c>
      <c r="H526" s="52">
        <f t="shared" ref="H526:AB527" si="316">SUM(H527)</f>
        <v>0</v>
      </c>
      <c r="I526" s="52">
        <f t="shared" si="316"/>
        <v>0</v>
      </c>
      <c r="J526" s="52">
        <f t="shared" si="316"/>
        <v>0</v>
      </c>
      <c r="K526" s="52">
        <f t="shared" si="316"/>
        <v>1940232.23</v>
      </c>
      <c r="L526" s="52">
        <f t="shared" si="316"/>
        <v>1802661.08</v>
      </c>
      <c r="M526" s="52">
        <f t="shared" si="316"/>
        <v>0</v>
      </c>
      <c r="N526" s="52">
        <f t="shared" si="316"/>
        <v>0</v>
      </c>
      <c r="O526" s="52">
        <f t="shared" si="316"/>
        <v>0</v>
      </c>
      <c r="P526" s="52">
        <f t="shared" si="316"/>
        <v>1802661.08</v>
      </c>
      <c r="Q526" s="52">
        <f t="shared" si="316"/>
        <v>0</v>
      </c>
      <c r="R526" s="52">
        <f t="shared" si="316"/>
        <v>0</v>
      </c>
      <c r="S526" s="52">
        <f t="shared" si="316"/>
        <v>0</v>
      </c>
      <c r="T526" s="52">
        <f t="shared" si="316"/>
        <v>0</v>
      </c>
      <c r="U526" s="52">
        <f t="shared" si="316"/>
        <v>0</v>
      </c>
      <c r="V526" s="52">
        <f t="shared" si="316"/>
        <v>0</v>
      </c>
      <c r="W526" s="52">
        <f t="shared" si="316"/>
        <v>0</v>
      </c>
      <c r="X526" s="52">
        <f t="shared" si="316"/>
        <v>0</v>
      </c>
      <c r="Y526" s="52">
        <f t="shared" si="316"/>
        <v>0</v>
      </c>
      <c r="Z526" s="52">
        <f t="shared" si="316"/>
        <v>0</v>
      </c>
      <c r="AA526" s="52">
        <f t="shared" si="316"/>
        <v>1940232.23</v>
      </c>
      <c r="AB526" s="52">
        <f t="shared" si="316"/>
        <v>1802661.08</v>
      </c>
    </row>
    <row r="527" spans="1:28" s="17" customFormat="1" ht="47.25" outlineLevel="1">
      <c r="A527" s="12" t="s">
        <v>459</v>
      </c>
      <c r="B527" s="22" t="s">
        <v>203</v>
      </c>
      <c r="C527" s="86" t="s">
        <v>638</v>
      </c>
      <c r="D527" s="22" t="s">
        <v>26</v>
      </c>
      <c r="E527" s="22" t="s">
        <v>2</v>
      </c>
      <c r="F527" s="65"/>
      <c r="G527" s="28">
        <f>SUM(G528)</f>
        <v>1940232.23</v>
      </c>
      <c r="H527" s="28">
        <f t="shared" si="316"/>
        <v>0</v>
      </c>
      <c r="I527" s="28">
        <f t="shared" si="316"/>
        <v>0</v>
      </c>
      <c r="J527" s="28">
        <f t="shared" si="316"/>
        <v>0</v>
      </c>
      <c r="K527" s="28">
        <f t="shared" si="316"/>
        <v>1940232.23</v>
      </c>
      <c r="L527" s="28">
        <f t="shared" si="316"/>
        <v>1802661.08</v>
      </c>
      <c r="M527" s="28">
        <f t="shared" si="316"/>
        <v>0</v>
      </c>
      <c r="N527" s="28">
        <f t="shared" si="316"/>
        <v>0</v>
      </c>
      <c r="O527" s="28">
        <f t="shared" si="316"/>
        <v>0</v>
      </c>
      <c r="P527" s="28">
        <f t="shared" si="316"/>
        <v>1802661.08</v>
      </c>
      <c r="Q527" s="28">
        <f t="shared" si="316"/>
        <v>0</v>
      </c>
      <c r="R527" s="28">
        <f t="shared" si="316"/>
        <v>0</v>
      </c>
      <c r="S527" s="28">
        <f t="shared" si="316"/>
        <v>0</v>
      </c>
      <c r="T527" s="28">
        <f t="shared" si="316"/>
        <v>0</v>
      </c>
      <c r="U527" s="28">
        <f t="shared" si="316"/>
        <v>0</v>
      </c>
      <c r="V527" s="28">
        <f t="shared" si="316"/>
        <v>0</v>
      </c>
      <c r="W527" s="28">
        <f t="shared" si="316"/>
        <v>0</v>
      </c>
      <c r="X527" s="28">
        <f t="shared" si="316"/>
        <v>0</v>
      </c>
      <c r="Y527" s="28">
        <f t="shared" si="316"/>
        <v>0</v>
      </c>
      <c r="Z527" s="28">
        <f t="shared" si="316"/>
        <v>0</v>
      </c>
      <c r="AA527" s="28">
        <f t="shared" si="316"/>
        <v>1940232.23</v>
      </c>
      <c r="AB527" s="28">
        <f t="shared" si="316"/>
        <v>1802661.08</v>
      </c>
    </row>
    <row r="528" spans="1:28" s="17" customFormat="1" ht="31.5" outlineLevel="1">
      <c r="A528" s="12" t="s">
        <v>460</v>
      </c>
      <c r="B528" s="22" t="s">
        <v>203</v>
      </c>
      <c r="C528" s="86" t="s">
        <v>638</v>
      </c>
      <c r="D528" s="22" t="s">
        <v>28</v>
      </c>
      <c r="E528" s="22" t="s">
        <v>2</v>
      </c>
      <c r="F528" s="65"/>
      <c r="G528" s="28">
        <f>SUM(G529:G530)</f>
        <v>1940232.23</v>
      </c>
      <c r="H528" s="28">
        <f t="shared" ref="H528:AB528" si="317">SUM(H529:H530)</f>
        <v>0</v>
      </c>
      <c r="I528" s="28">
        <f t="shared" si="317"/>
        <v>0</v>
      </c>
      <c r="J528" s="28">
        <f t="shared" si="317"/>
        <v>0</v>
      </c>
      <c r="K528" s="28">
        <f t="shared" si="317"/>
        <v>1940232.23</v>
      </c>
      <c r="L528" s="28">
        <f t="shared" si="317"/>
        <v>1802661.08</v>
      </c>
      <c r="M528" s="28">
        <f t="shared" si="317"/>
        <v>0</v>
      </c>
      <c r="N528" s="28">
        <f t="shared" si="317"/>
        <v>0</v>
      </c>
      <c r="O528" s="28">
        <f t="shared" si="317"/>
        <v>0</v>
      </c>
      <c r="P528" s="28">
        <f t="shared" si="317"/>
        <v>1802661.08</v>
      </c>
      <c r="Q528" s="28">
        <f t="shared" si="317"/>
        <v>0</v>
      </c>
      <c r="R528" s="28">
        <f t="shared" si="317"/>
        <v>0</v>
      </c>
      <c r="S528" s="28">
        <f t="shared" si="317"/>
        <v>0</v>
      </c>
      <c r="T528" s="28">
        <f t="shared" si="317"/>
        <v>0</v>
      </c>
      <c r="U528" s="28">
        <f t="shared" si="317"/>
        <v>0</v>
      </c>
      <c r="V528" s="28">
        <f t="shared" si="317"/>
        <v>0</v>
      </c>
      <c r="W528" s="28">
        <f t="shared" si="317"/>
        <v>0</v>
      </c>
      <c r="X528" s="28">
        <f t="shared" si="317"/>
        <v>0</v>
      </c>
      <c r="Y528" s="28">
        <f t="shared" si="317"/>
        <v>0</v>
      </c>
      <c r="Z528" s="28">
        <f t="shared" si="317"/>
        <v>0</v>
      </c>
      <c r="AA528" s="28">
        <f t="shared" si="317"/>
        <v>1940232.23</v>
      </c>
      <c r="AB528" s="28">
        <f t="shared" si="317"/>
        <v>1802661.08</v>
      </c>
    </row>
    <row r="529" spans="1:28" s="17" customFormat="1" outlineLevel="1">
      <c r="A529" s="12" t="s">
        <v>476</v>
      </c>
      <c r="B529" s="22" t="s">
        <v>203</v>
      </c>
      <c r="C529" s="86" t="s">
        <v>638</v>
      </c>
      <c r="D529" s="22" t="s">
        <v>28</v>
      </c>
      <c r="E529" s="87">
        <v>226</v>
      </c>
      <c r="F529" s="65" t="s">
        <v>1097</v>
      </c>
      <c r="G529" s="28">
        <f>SUM(I529:K529)-H529</f>
        <v>83219.03</v>
      </c>
      <c r="H529" s="28"/>
      <c r="I529" s="28"/>
      <c r="J529" s="8">
        <f>SUM(Q529)</f>
        <v>0</v>
      </c>
      <c r="K529" s="9">
        <f>SUM(S529+U529+W529+Y529+AA529)</f>
        <v>83219.03</v>
      </c>
      <c r="L529" s="28">
        <f>SUM(N529:P529)-M529</f>
        <v>82727.77</v>
      </c>
      <c r="M529" s="59"/>
      <c r="N529" s="28"/>
      <c r="O529" s="8">
        <f>SUM(R529)</f>
        <v>0</v>
      </c>
      <c r="P529" s="9">
        <f>SUM(T529+V529+X529+Z529+AB529)</f>
        <v>82727.77</v>
      </c>
      <c r="Q529" s="28"/>
      <c r="R529" s="28"/>
      <c r="S529" s="28"/>
      <c r="T529" s="28"/>
      <c r="U529" s="28"/>
      <c r="V529" s="28"/>
      <c r="W529" s="28"/>
      <c r="X529" s="28"/>
      <c r="Y529" s="28"/>
      <c r="Z529" s="28"/>
      <c r="AA529" s="28">
        <v>83219.03</v>
      </c>
      <c r="AB529" s="28">
        <v>82727.77</v>
      </c>
    </row>
    <row r="530" spans="1:28" s="17" customFormat="1" ht="31.5" outlineLevel="1">
      <c r="A530" s="12" t="s">
        <v>573</v>
      </c>
      <c r="B530" s="22" t="s">
        <v>203</v>
      </c>
      <c r="C530" s="86" t="s">
        <v>638</v>
      </c>
      <c r="D530" s="22">
        <v>244</v>
      </c>
      <c r="E530" s="87">
        <v>310</v>
      </c>
      <c r="F530" s="65" t="s">
        <v>1097</v>
      </c>
      <c r="G530" s="28">
        <f>SUM(I530:K530)-H530</f>
        <v>1857013.2</v>
      </c>
      <c r="H530" s="28"/>
      <c r="I530" s="28"/>
      <c r="J530" s="8">
        <f>SUM(Q530)</f>
        <v>0</v>
      </c>
      <c r="K530" s="9">
        <f>SUM(S530+U530+W530+Y530+AA530)</f>
        <v>1857013.2</v>
      </c>
      <c r="L530" s="28">
        <f>SUM(N530:P530)-M530</f>
        <v>1719933.31</v>
      </c>
      <c r="M530" s="59"/>
      <c r="N530" s="28"/>
      <c r="O530" s="8">
        <f>SUM(R530)</f>
        <v>0</v>
      </c>
      <c r="P530" s="9">
        <f>SUM(T530+V530+X530+Z530+AB530)</f>
        <v>1719933.31</v>
      </c>
      <c r="Q530" s="28"/>
      <c r="R530" s="28"/>
      <c r="S530" s="28"/>
      <c r="T530" s="28"/>
      <c r="U530" s="28"/>
      <c r="V530" s="28"/>
      <c r="W530" s="28"/>
      <c r="X530" s="28"/>
      <c r="Y530" s="28"/>
      <c r="Z530" s="28"/>
      <c r="AA530" s="28">
        <v>1857013.2</v>
      </c>
      <c r="AB530" s="28">
        <v>1719933.31</v>
      </c>
    </row>
    <row r="531" spans="1:28" s="271" customFormat="1" outlineLevel="1">
      <c r="A531" s="263" t="s">
        <v>1087</v>
      </c>
      <c r="B531" s="274"/>
      <c r="C531" s="288"/>
      <c r="D531" s="274"/>
      <c r="E531" s="286"/>
      <c r="F531" s="287"/>
      <c r="G531" s="78">
        <f t="shared" ref="G531:G533" si="318">SUM(I531:K531)-H531</f>
        <v>1286910.1100000001</v>
      </c>
      <c r="H531" s="78"/>
      <c r="I531" s="78"/>
      <c r="J531" s="267">
        <f t="shared" ref="J531:J533" si="319">SUM(Q531)</f>
        <v>0</v>
      </c>
      <c r="K531" s="268">
        <f t="shared" ref="K531:K533" si="320">SUM(S531+U531+W531+Y531+AA531)</f>
        <v>1286910.1100000001</v>
      </c>
      <c r="L531" s="78">
        <f t="shared" ref="L531:L533" si="321">SUM(N531:P531)-M531</f>
        <v>1153112.3999999999</v>
      </c>
      <c r="M531" s="270"/>
      <c r="N531" s="78"/>
      <c r="O531" s="267">
        <f t="shared" ref="O531:O533" si="322">SUM(R531)</f>
        <v>0</v>
      </c>
      <c r="P531" s="268">
        <f t="shared" ref="P531:P533" si="323">SUM(T531+V531+X531+Z531+AB531)</f>
        <v>1153112.3999999999</v>
      </c>
      <c r="Q531" s="78"/>
      <c r="R531" s="78"/>
      <c r="S531" s="78"/>
      <c r="T531" s="78"/>
      <c r="U531" s="78"/>
      <c r="V531" s="78"/>
      <c r="W531" s="78"/>
      <c r="X531" s="78"/>
      <c r="Y531" s="78"/>
      <c r="Z531" s="78"/>
      <c r="AA531" s="78">
        <v>1286910.1100000001</v>
      </c>
      <c r="AB531" s="78">
        <v>1153112.3999999999</v>
      </c>
    </row>
    <row r="532" spans="1:28" s="271" customFormat="1" outlineLevel="1">
      <c r="A532" s="263" t="s">
        <v>1088</v>
      </c>
      <c r="B532" s="274"/>
      <c r="C532" s="288"/>
      <c r="D532" s="274"/>
      <c r="E532" s="286"/>
      <c r="F532" s="287"/>
      <c r="G532" s="78">
        <f t="shared" si="318"/>
        <v>12999.09</v>
      </c>
      <c r="H532" s="78"/>
      <c r="I532" s="78"/>
      <c r="J532" s="267">
        <f t="shared" si="319"/>
        <v>0</v>
      </c>
      <c r="K532" s="268">
        <f t="shared" si="320"/>
        <v>12999.09</v>
      </c>
      <c r="L532" s="78">
        <f t="shared" si="321"/>
        <v>11647.6</v>
      </c>
      <c r="M532" s="270"/>
      <c r="N532" s="78"/>
      <c r="O532" s="267">
        <f t="shared" si="322"/>
        <v>0</v>
      </c>
      <c r="P532" s="268">
        <f t="shared" si="323"/>
        <v>11647.6</v>
      </c>
      <c r="Q532" s="78"/>
      <c r="R532" s="78"/>
      <c r="S532" s="78"/>
      <c r="T532" s="78"/>
      <c r="U532" s="78"/>
      <c r="V532" s="78"/>
      <c r="W532" s="78"/>
      <c r="X532" s="78"/>
      <c r="Y532" s="78"/>
      <c r="Z532" s="78"/>
      <c r="AA532" s="78">
        <v>12999.09</v>
      </c>
      <c r="AB532" s="78">
        <v>11647.6</v>
      </c>
    </row>
    <row r="533" spans="1:28" s="271" customFormat="1" outlineLevel="1">
      <c r="A533" s="263" t="s">
        <v>1089</v>
      </c>
      <c r="B533" s="274"/>
      <c r="C533" s="288"/>
      <c r="D533" s="274"/>
      <c r="E533" s="286"/>
      <c r="F533" s="287"/>
      <c r="G533" s="78">
        <f t="shared" si="318"/>
        <v>640323.03</v>
      </c>
      <c r="H533" s="78"/>
      <c r="I533" s="78"/>
      <c r="J533" s="267">
        <f t="shared" si="319"/>
        <v>0</v>
      </c>
      <c r="K533" s="268">
        <f t="shared" si="320"/>
        <v>640323.03</v>
      </c>
      <c r="L533" s="78">
        <f t="shared" si="321"/>
        <v>637901.07999999996</v>
      </c>
      <c r="M533" s="270"/>
      <c r="N533" s="78"/>
      <c r="O533" s="267">
        <f t="shared" si="322"/>
        <v>0</v>
      </c>
      <c r="P533" s="268">
        <f t="shared" si="323"/>
        <v>637901.07999999996</v>
      </c>
      <c r="Q533" s="78"/>
      <c r="R533" s="78"/>
      <c r="S533" s="78"/>
      <c r="T533" s="78"/>
      <c r="U533" s="78"/>
      <c r="V533" s="78"/>
      <c r="W533" s="78"/>
      <c r="X533" s="78"/>
      <c r="Y533" s="78"/>
      <c r="Z533" s="78"/>
      <c r="AA533" s="78">
        <v>640323.03</v>
      </c>
      <c r="AB533" s="78">
        <v>637901.07999999996</v>
      </c>
    </row>
    <row r="534" spans="1:28" s="7" customFormat="1" ht="31.5" outlineLevel="1">
      <c r="A534" s="14" t="s">
        <v>598</v>
      </c>
      <c r="B534" s="80" t="s">
        <v>203</v>
      </c>
      <c r="C534" s="85" t="s">
        <v>597</v>
      </c>
      <c r="D534" s="80" t="s">
        <v>2</v>
      </c>
      <c r="E534" s="103" t="s">
        <v>2</v>
      </c>
      <c r="F534" s="66"/>
      <c r="G534" s="52">
        <f>SUM(G535)</f>
        <v>2510664.4</v>
      </c>
      <c r="H534" s="52">
        <f t="shared" ref="H534:AB534" si="324">SUM(H535)</f>
        <v>0</v>
      </c>
      <c r="I534" s="52">
        <f t="shared" si="324"/>
        <v>0</v>
      </c>
      <c r="J534" s="52">
        <f t="shared" si="324"/>
        <v>0</v>
      </c>
      <c r="K534" s="52">
        <f t="shared" si="324"/>
        <v>2510664.4</v>
      </c>
      <c r="L534" s="52">
        <f t="shared" si="324"/>
        <v>1908913.2400000002</v>
      </c>
      <c r="M534" s="52">
        <f t="shared" si="324"/>
        <v>0</v>
      </c>
      <c r="N534" s="52">
        <f t="shared" si="324"/>
        <v>0</v>
      </c>
      <c r="O534" s="52">
        <f t="shared" si="324"/>
        <v>0</v>
      </c>
      <c r="P534" s="52">
        <f t="shared" si="324"/>
        <v>1908913.2400000002</v>
      </c>
      <c r="Q534" s="52">
        <f t="shared" si="324"/>
        <v>0</v>
      </c>
      <c r="R534" s="52">
        <f t="shared" si="324"/>
        <v>0</v>
      </c>
      <c r="S534" s="52">
        <f t="shared" si="324"/>
        <v>498200</v>
      </c>
      <c r="T534" s="52">
        <f t="shared" si="324"/>
        <v>432609.56999999995</v>
      </c>
      <c r="U534" s="52">
        <f t="shared" si="324"/>
        <v>150000</v>
      </c>
      <c r="V534" s="52">
        <f t="shared" si="324"/>
        <v>130478.29</v>
      </c>
      <c r="W534" s="52">
        <f t="shared" si="324"/>
        <v>1105801</v>
      </c>
      <c r="X534" s="52">
        <f t="shared" si="324"/>
        <v>746381.57000000007</v>
      </c>
      <c r="Y534" s="52">
        <f t="shared" si="324"/>
        <v>215546</v>
      </c>
      <c r="Z534" s="52">
        <f t="shared" si="324"/>
        <v>199850.11</v>
      </c>
      <c r="AA534" s="52">
        <f t="shared" si="324"/>
        <v>541117.4</v>
      </c>
      <c r="AB534" s="52">
        <f t="shared" si="324"/>
        <v>399593.7</v>
      </c>
    </row>
    <row r="535" spans="1:28" s="17" customFormat="1" ht="47.25" outlineLevel="1">
      <c r="A535" s="12" t="s">
        <v>459</v>
      </c>
      <c r="B535" s="22" t="s">
        <v>203</v>
      </c>
      <c r="C535" s="86" t="s">
        <v>597</v>
      </c>
      <c r="D535" s="22" t="s">
        <v>26</v>
      </c>
      <c r="E535" s="22" t="s">
        <v>2</v>
      </c>
      <c r="F535" s="65"/>
      <c r="G535" s="28">
        <f t="shared" ref="G535:V535" si="325">SUM(G536+G540)</f>
        <v>2510664.4</v>
      </c>
      <c r="H535" s="28">
        <f t="shared" si="325"/>
        <v>0</v>
      </c>
      <c r="I535" s="28">
        <f t="shared" si="325"/>
        <v>0</v>
      </c>
      <c r="J535" s="28">
        <f t="shared" si="325"/>
        <v>0</v>
      </c>
      <c r="K535" s="28">
        <f t="shared" si="325"/>
        <v>2510664.4</v>
      </c>
      <c r="L535" s="28">
        <f t="shared" si="325"/>
        <v>1908913.2400000002</v>
      </c>
      <c r="M535" s="28">
        <f t="shared" si="325"/>
        <v>0</v>
      </c>
      <c r="N535" s="28">
        <f t="shared" si="325"/>
        <v>0</v>
      </c>
      <c r="O535" s="28">
        <f t="shared" si="325"/>
        <v>0</v>
      </c>
      <c r="P535" s="28">
        <f t="shared" si="325"/>
        <v>1908913.2400000002</v>
      </c>
      <c r="Q535" s="28">
        <f t="shared" si="325"/>
        <v>0</v>
      </c>
      <c r="R535" s="28">
        <f t="shared" si="325"/>
        <v>0</v>
      </c>
      <c r="S535" s="28">
        <f t="shared" si="325"/>
        <v>498200</v>
      </c>
      <c r="T535" s="28">
        <f t="shared" si="325"/>
        <v>432609.56999999995</v>
      </c>
      <c r="U535" s="28">
        <f t="shared" si="325"/>
        <v>150000</v>
      </c>
      <c r="V535" s="28">
        <f t="shared" si="325"/>
        <v>130478.29</v>
      </c>
      <c r="W535" s="28">
        <f t="shared" ref="W535:AB535" si="326">SUM(W536+W540)</f>
        <v>1105801</v>
      </c>
      <c r="X535" s="28">
        <f t="shared" si="326"/>
        <v>746381.57000000007</v>
      </c>
      <c r="Y535" s="28">
        <f t="shared" si="326"/>
        <v>215546</v>
      </c>
      <c r="Z535" s="28">
        <f t="shared" si="326"/>
        <v>199850.11</v>
      </c>
      <c r="AA535" s="28">
        <f t="shared" si="326"/>
        <v>541117.4</v>
      </c>
      <c r="AB535" s="28">
        <f t="shared" si="326"/>
        <v>399593.7</v>
      </c>
    </row>
    <row r="536" spans="1:28" s="17" customFormat="1" ht="31.5" outlineLevel="1">
      <c r="A536" s="12" t="s">
        <v>460</v>
      </c>
      <c r="B536" s="22" t="s">
        <v>203</v>
      </c>
      <c r="C536" s="86" t="s">
        <v>597</v>
      </c>
      <c r="D536" s="22" t="s">
        <v>28</v>
      </c>
      <c r="E536" s="22" t="s">
        <v>2</v>
      </c>
      <c r="F536" s="65"/>
      <c r="G536" s="28">
        <f>SUM(G537:G539)</f>
        <v>1026547</v>
      </c>
      <c r="H536" s="28">
        <f t="shared" ref="H536:AB536" si="327">SUM(H537:H539)</f>
        <v>0</v>
      </c>
      <c r="I536" s="28">
        <f t="shared" si="327"/>
        <v>0</v>
      </c>
      <c r="J536" s="28">
        <f t="shared" si="327"/>
        <v>0</v>
      </c>
      <c r="K536" s="28">
        <f t="shared" si="327"/>
        <v>1026547</v>
      </c>
      <c r="L536" s="28">
        <f t="shared" si="327"/>
        <v>944201.39</v>
      </c>
      <c r="M536" s="28">
        <f t="shared" si="327"/>
        <v>0</v>
      </c>
      <c r="N536" s="28">
        <f t="shared" si="327"/>
        <v>0</v>
      </c>
      <c r="O536" s="28">
        <f t="shared" si="327"/>
        <v>0</v>
      </c>
      <c r="P536" s="28">
        <f t="shared" si="327"/>
        <v>944201.39</v>
      </c>
      <c r="Q536" s="28">
        <f t="shared" si="327"/>
        <v>0</v>
      </c>
      <c r="R536" s="28">
        <f t="shared" si="327"/>
        <v>0</v>
      </c>
      <c r="S536" s="28">
        <f t="shared" si="327"/>
        <v>228200</v>
      </c>
      <c r="T536" s="28">
        <f t="shared" si="327"/>
        <v>190891.51999999999</v>
      </c>
      <c r="U536" s="28">
        <f t="shared" si="327"/>
        <v>50000</v>
      </c>
      <c r="V536" s="28">
        <f t="shared" si="327"/>
        <v>44052.2</v>
      </c>
      <c r="W536" s="28">
        <f t="shared" si="327"/>
        <v>555801</v>
      </c>
      <c r="X536" s="28">
        <f t="shared" si="327"/>
        <v>525711.67000000004</v>
      </c>
      <c r="Y536" s="28">
        <f t="shared" si="327"/>
        <v>28546</v>
      </c>
      <c r="Z536" s="28">
        <f t="shared" si="327"/>
        <v>28546</v>
      </c>
      <c r="AA536" s="28">
        <f t="shared" si="327"/>
        <v>164000</v>
      </c>
      <c r="AB536" s="28">
        <f t="shared" si="327"/>
        <v>155000</v>
      </c>
    </row>
    <row r="537" spans="1:28" s="17" customFormat="1" ht="31.5" outlineLevel="1">
      <c r="A537" s="12" t="s">
        <v>464</v>
      </c>
      <c r="B537" s="22" t="s">
        <v>203</v>
      </c>
      <c r="C537" s="86" t="s">
        <v>597</v>
      </c>
      <c r="D537" s="22" t="s">
        <v>28</v>
      </c>
      <c r="E537" s="22" t="s">
        <v>74</v>
      </c>
      <c r="F537" s="65"/>
      <c r="G537" s="26">
        <f>SUM(I537:K537)-H537</f>
        <v>756101</v>
      </c>
      <c r="H537" s="26"/>
      <c r="I537" s="26"/>
      <c r="J537" s="10">
        <f>SUM(Q537)</f>
        <v>0</v>
      </c>
      <c r="K537" s="11">
        <f>SUM(S537+U537+W537+Y537+AA537)</f>
        <v>756101</v>
      </c>
      <c r="L537" s="26">
        <f>SUM(N537:P537)-M537</f>
        <v>697962.67</v>
      </c>
      <c r="M537" s="64"/>
      <c r="N537" s="26"/>
      <c r="O537" s="10">
        <f>SUM(R537)</f>
        <v>0</v>
      </c>
      <c r="P537" s="11">
        <f>SUM(T537+V537+X537+Z537+AB537)</f>
        <v>697962.67</v>
      </c>
      <c r="Q537" s="28"/>
      <c r="R537" s="28"/>
      <c r="S537" s="26">
        <v>178200</v>
      </c>
      <c r="T537" s="104">
        <v>150151</v>
      </c>
      <c r="U537" s="94"/>
      <c r="V537" s="94"/>
      <c r="W537" s="94">
        <v>555801</v>
      </c>
      <c r="X537" s="94">
        <v>525711.67000000004</v>
      </c>
      <c r="Y537" s="94">
        <v>22100</v>
      </c>
      <c r="Z537" s="94">
        <v>22100</v>
      </c>
      <c r="AA537" s="94"/>
      <c r="AB537" s="94"/>
    </row>
    <row r="538" spans="1:28" s="17" customFormat="1" outlineLevel="1">
      <c r="A538" s="12" t="s">
        <v>476</v>
      </c>
      <c r="B538" s="22" t="s">
        <v>203</v>
      </c>
      <c r="C538" s="86" t="s">
        <v>597</v>
      </c>
      <c r="D538" s="22" t="s">
        <v>28</v>
      </c>
      <c r="E538" s="22">
        <v>226</v>
      </c>
      <c r="F538" s="65"/>
      <c r="G538" s="26">
        <f>SUM(I538:K538)-H538</f>
        <v>233995</v>
      </c>
      <c r="H538" s="26"/>
      <c r="I538" s="26"/>
      <c r="J538" s="10">
        <f>SUM(Q538)</f>
        <v>0</v>
      </c>
      <c r="K538" s="11">
        <f>SUM(S538+U538+W538+Y538+AA538)</f>
        <v>233995</v>
      </c>
      <c r="L538" s="26">
        <f>SUM(N538:P538)-M538</f>
        <v>211485.52000000002</v>
      </c>
      <c r="M538" s="64"/>
      <c r="N538" s="26"/>
      <c r="O538" s="10">
        <f>SUM(R538)</f>
        <v>0</v>
      </c>
      <c r="P538" s="11">
        <f>SUM(T538+V538+X538+Z538+AB538)</f>
        <v>211485.52000000002</v>
      </c>
      <c r="Q538" s="28"/>
      <c r="R538" s="28"/>
      <c r="S538" s="28">
        <v>29995</v>
      </c>
      <c r="T538" s="28">
        <v>20735.52</v>
      </c>
      <c r="U538" s="28">
        <v>40000</v>
      </c>
      <c r="V538" s="28">
        <v>35750</v>
      </c>
      <c r="W538" s="28"/>
      <c r="X538" s="28"/>
      <c r="Y538" s="28"/>
      <c r="Z538" s="28"/>
      <c r="AA538" s="28">
        <v>164000</v>
      </c>
      <c r="AB538" s="28">
        <v>155000</v>
      </c>
    </row>
    <row r="539" spans="1:28" s="17" customFormat="1" ht="31.5" outlineLevel="1">
      <c r="A539" s="12" t="s">
        <v>573</v>
      </c>
      <c r="B539" s="22" t="s">
        <v>203</v>
      </c>
      <c r="C539" s="86" t="s">
        <v>597</v>
      </c>
      <c r="D539" s="22" t="s">
        <v>28</v>
      </c>
      <c r="E539" s="22">
        <v>346</v>
      </c>
      <c r="F539" s="65"/>
      <c r="G539" s="26">
        <f>SUM(I539:K539)-H539</f>
        <v>36451</v>
      </c>
      <c r="H539" s="26"/>
      <c r="I539" s="26"/>
      <c r="J539" s="10">
        <f>SUM(Q539)</f>
        <v>0</v>
      </c>
      <c r="K539" s="11">
        <f>SUM(S539+U539+W539+Y539+AA539)</f>
        <v>36451</v>
      </c>
      <c r="L539" s="26">
        <f>SUM(N539:P539)-M539</f>
        <v>34753.199999999997</v>
      </c>
      <c r="M539" s="64"/>
      <c r="N539" s="26"/>
      <c r="O539" s="10">
        <f>SUM(R539)</f>
        <v>0</v>
      </c>
      <c r="P539" s="11">
        <f>SUM(T539+V539+X539+Z539+AB539)</f>
        <v>34753.199999999997</v>
      </c>
      <c r="Q539" s="28"/>
      <c r="R539" s="28"/>
      <c r="S539" s="28">
        <v>20005</v>
      </c>
      <c r="T539" s="28">
        <v>20005</v>
      </c>
      <c r="U539" s="28">
        <v>10000</v>
      </c>
      <c r="V539" s="28">
        <v>8302.2000000000007</v>
      </c>
      <c r="W539" s="28"/>
      <c r="X539" s="28"/>
      <c r="Y539" s="28">
        <v>6446</v>
      </c>
      <c r="Z539" s="28">
        <v>6446</v>
      </c>
      <c r="AA539" s="28"/>
      <c r="AB539" s="28"/>
    </row>
    <row r="540" spans="1:28" s="17" customFormat="1" ht="31.5" outlineLevel="1">
      <c r="A540" s="12" t="s">
        <v>511</v>
      </c>
      <c r="B540" s="22" t="s">
        <v>203</v>
      </c>
      <c r="C540" s="86" t="s">
        <v>597</v>
      </c>
      <c r="D540" s="22">
        <v>247</v>
      </c>
      <c r="E540" s="22" t="s">
        <v>2</v>
      </c>
      <c r="F540" s="65"/>
      <c r="G540" s="28">
        <f>SUM(G541)</f>
        <v>1484117.4</v>
      </c>
      <c r="H540" s="28">
        <f t="shared" ref="H540:AB540" si="328">SUM(H541)</f>
        <v>0</v>
      </c>
      <c r="I540" s="28">
        <f t="shared" si="328"/>
        <v>0</v>
      </c>
      <c r="J540" s="28">
        <f t="shared" si="328"/>
        <v>0</v>
      </c>
      <c r="K540" s="28">
        <f t="shared" si="328"/>
        <v>1484117.4</v>
      </c>
      <c r="L540" s="28">
        <f t="shared" si="328"/>
        <v>964711.85000000009</v>
      </c>
      <c r="M540" s="28">
        <f t="shared" si="328"/>
        <v>0</v>
      </c>
      <c r="N540" s="28">
        <f t="shared" si="328"/>
        <v>0</v>
      </c>
      <c r="O540" s="28">
        <f t="shared" si="328"/>
        <v>0</v>
      </c>
      <c r="P540" s="28">
        <f t="shared" si="328"/>
        <v>964711.85000000009</v>
      </c>
      <c r="Q540" s="28">
        <f t="shared" si="328"/>
        <v>0</v>
      </c>
      <c r="R540" s="28">
        <f t="shared" si="328"/>
        <v>0</v>
      </c>
      <c r="S540" s="28">
        <f t="shared" si="328"/>
        <v>270000</v>
      </c>
      <c r="T540" s="28">
        <f t="shared" si="328"/>
        <v>241718.05</v>
      </c>
      <c r="U540" s="28">
        <f t="shared" si="328"/>
        <v>100000</v>
      </c>
      <c r="V540" s="28">
        <f t="shared" si="328"/>
        <v>86426.09</v>
      </c>
      <c r="W540" s="28">
        <f t="shared" si="328"/>
        <v>550000</v>
      </c>
      <c r="X540" s="28">
        <f t="shared" si="328"/>
        <v>220669.9</v>
      </c>
      <c r="Y540" s="28">
        <f t="shared" si="328"/>
        <v>187000</v>
      </c>
      <c r="Z540" s="28">
        <f t="shared" si="328"/>
        <v>171304.11</v>
      </c>
      <c r="AA540" s="28">
        <f t="shared" si="328"/>
        <v>377117.4</v>
      </c>
      <c r="AB540" s="28">
        <f t="shared" si="328"/>
        <v>244593.7</v>
      </c>
    </row>
    <row r="541" spans="1:28" s="17" customFormat="1" outlineLevel="1">
      <c r="A541" s="12" t="s">
        <v>587</v>
      </c>
      <c r="B541" s="22" t="s">
        <v>203</v>
      </c>
      <c r="C541" s="86" t="s">
        <v>597</v>
      </c>
      <c r="D541" s="22">
        <v>247</v>
      </c>
      <c r="E541" s="87">
        <v>223</v>
      </c>
      <c r="F541" s="65"/>
      <c r="G541" s="26">
        <f>SUM(I541:K541)-H541</f>
        <v>1484117.4</v>
      </c>
      <c r="H541" s="26"/>
      <c r="I541" s="26"/>
      <c r="J541" s="10">
        <f>SUM(Q541)</f>
        <v>0</v>
      </c>
      <c r="K541" s="11">
        <f>SUM(S541+U541+W541+Y541+AA541)</f>
        <v>1484117.4</v>
      </c>
      <c r="L541" s="26">
        <f>SUM(N541:P541)-M541</f>
        <v>964711.85000000009</v>
      </c>
      <c r="M541" s="64"/>
      <c r="N541" s="26"/>
      <c r="O541" s="10">
        <f>SUM(R541)</f>
        <v>0</v>
      </c>
      <c r="P541" s="11">
        <f>SUM(T541+V541+X541+Z541+AB541)</f>
        <v>964711.85000000009</v>
      </c>
      <c r="Q541" s="28"/>
      <c r="R541" s="28"/>
      <c r="S541" s="28">
        <v>270000</v>
      </c>
      <c r="T541" s="82">
        <v>241718.05</v>
      </c>
      <c r="U541" s="68">
        <v>100000</v>
      </c>
      <c r="V541" s="68">
        <v>86426.09</v>
      </c>
      <c r="W541" s="68">
        <v>550000</v>
      </c>
      <c r="X541" s="68">
        <v>220669.9</v>
      </c>
      <c r="Y541" s="68">
        <v>187000</v>
      </c>
      <c r="Z541" s="68">
        <v>171304.11</v>
      </c>
      <c r="AA541" s="68">
        <v>377117.4</v>
      </c>
      <c r="AB541" s="68">
        <v>244593.7</v>
      </c>
    </row>
    <row r="542" spans="1:28" s="17" customFormat="1" ht="31.5" outlineLevel="1">
      <c r="A542" s="14" t="s">
        <v>598</v>
      </c>
      <c r="B542" s="80" t="s">
        <v>203</v>
      </c>
      <c r="C542" s="85" t="s">
        <v>599</v>
      </c>
      <c r="D542" s="80" t="s">
        <v>2</v>
      </c>
      <c r="E542" s="103" t="s">
        <v>2</v>
      </c>
      <c r="F542" s="65"/>
      <c r="G542" s="52">
        <f>SUM(G543)</f>
        <v>783721.41999999993</v>
      </c>
      <c r="H542" s="52">
        <f t="shared" ref="H542:AB543" si="329">SUM(H543)</f>
        <v>0</v>
      </c>
      <c r="I542" s="52">
        <f t="shared" si="329"/>
        <v>0</v>
      </c>
      <c r="J542" s="52">
        <f t="shared" si="329"/>
        <v>0</v>
      </c>
      <c r="K542" s="52">
        <f t="shared" si="329"/>
        <v>783721.41999999993</v>
      </c>
      <c r="L542" s="52">
        <f t="shared" si="329"/>
        <v>642180.70000000007</v>
      </c>
      <c r="M542" s="52">
        <f t="shared" si="329"/>
        <v>0</v>
      </c>
      <c r="N542" s="52">
        <f t="shared" si="329"/>
        <v>0</v>
      </c>
      <c r="O542" s="52">
        <f t="shared" si="329"/>
        <v>0</v>
      </c>
      <c r="P542" s="52">
        <f t="shared" si="329"/>
        <v>642180.70000000007</v>
      </c>
      <c r="Q542" s="52">
        <f t="shared" si="329"/>
        <v>0</v>
      </c>
      <c r="R542" s="52">
        <f t="shared" si="329"/>
        <v>0</v>
      </c>
      <c r="S542" s="52">
        <f t="shared" si="329"/>
        <v>358721.55</v>
      </c>
      <c r="T542" s="52">
        <f t="shared" si="329"/>
        <v>298229.77</v>
      </c>
      <c r="U542" s="52">
        <f t="shared" si="329"/>
        <v>0</v>
      </c>
      <c r="V542" s="52">
        <f t="shared" si="329"/>
        <v>0</v>
      </c>
      <c r="W542" s="52">
        <f t="shared" si="329"/>
        <v>329519.87</v>
      </c>
      <c r="X542" s="52">
        <f t="shared" si="329"/>
        <v>260030</v>
      </c>
      <c r="Y542" s="52">
        <f t="shared" si="329"/>
        <v>28000</v>
      </c>
      <c r="Z542" s="52">
        <f t="shared" si="329"/>
        <v>28000</v>
      </c>
      <c r="AA542" s="52">
        <f t="shared" si="329"/>
        <v>67480</v>
      </c>
      <c r="AB542" s="52">
        <f t="shared" si="329"/>
        <v>55920.93</v>
      </c>
    </row>
    <row r="543" spans="1:28" s="17" customFormat="1" ht="47.25" outlineLevel="1">
      <c r="A543" s="12" t="s">
        <v>459</v>
      </c>
      <c r="B543" s="22" t="s">
        <v>203</v>
      </c>
      <c r="C543" s="86" t="s">
        <v>599</v>
      </c>
      <c r="D543" s="22" t="s">
        <v>26</v>
      </c>
      <c r="E543" s="22" t="s">
        <v>2</v>
      </c>
      <c r="F543" s="65"/>
      <c r="G543" s="28">
        <f>SUM(G544)</f>
        <v>783721.41999999993</v>
      </c>
      <c r="H543" s="28">
        <f t="shared" si="329"/>
        <v>0</v>
      </c>
      <c r="I543" s="28">
        <f t="shared" si="329"/>
        <v>0</v>
      </c>
      <c r="J543" s="28">
        <f t="shared" si="329"/>
        <v>0</v>
      </c>
      <c r="K543" s="28">
        <f t="shared" si="329"/>
        <v>783721.41999999993</v>
      </c>
      <c r="L543" s="28">
        <f t="shared" si="329"/>
        <v>642180.70000000007</v>
      </c>
      <c r="M543" s="28">
        <f t="shared" si="329"/>
        <v>0</v>
      </c>
      <c r="N543" s="28">
        <f t="shared" si="329"/>
        <v>0</v>
      </c>
      <c r="O543" s="28">
        <f t="shared" si="329"/>
        <v>0</v>
      </c>
      <c r="P543" s="28">
        <f t="shared" si="329"/>
        <v>642180.70000000007</v>
      </c>
      <c r="Q543" s="28">
        <f t="shared" si="329"/>
        <v>0</v>
      </c>
      <c r="R543" s="28">
        <f t="shared" si="329"/>
        <v>0</v>
      </c>
      <c r="S543" s="28">
        <f t="shared" si="329"/>
        <v>358721.55</v>
      </c>
      <c r="T543" s="28">
        <f t="shared" si="329"/>
        <v>298229.77</v>
      </c>
      <c r="U543" s="28">
        <f t="shared" si="329"/>
        <v>0</v>
      </c>
      <c r="V543" s="28">
        <f t="shared" si="329"/>
        <v>0</v>
      </c>
      <c r="W543" s="28">
        <f t="shared" si="329"/>
        <v>329519.87</v>
      </c>
      <c r="X543" s="28">
        <f t="shared" si="329"/>
        <v>260030</v>
      </c>
      <c r="Y543" s="28">
        <f t="shared" si="329"/>
        <v>28000</v>
      </c>
      <c r="Z543" s="28">
        <f t="shared" si="329"/>
        <v>28000</v>
      </c>
      <c r="AA543" s="28">
        <f t="shared" si="329"/>
        <v>67480</v>
      </c>
      <c r="AB543" s="28">
        <f t="shared" si="329"/>
        <v>55920.93</v>
      </c>
    </row>
    <row r="544" spans="1:28" s="17" customFormat="1" ht="31.5" outlineLevel="1">
      <c r="A544" s="12" t="s">
        <v>460</v>
      </c>
      <c r="B544" s="22" t="s">
        <v>203</v>
      </c>
      <c r="C544" s="86" t="s">
        <v>599</v>
      </c>
      <c r="D544" s="22" t="s">
        <v>28</v>
      </c>
      <c r="E544" s="22" t="s">
        <v>2</v>
      </c>
      <c r="F544" s="65"/>
      <c r="G544" s="28">
        <f>SUM(G545:G549)</f>
        <v>783721.41999999993</v>
      </c>
      <c r="H544" s="28">
        <f t="shared" ref="H544:AB544" si="330">SUM(H545:H549)</f>
        <v>0</v>
      </c>
      <c r="I544" s="28">
        <f t="shared" si="330"/>
        <v>0</v>
      </c>
      <c r="J544" s="28">
        <f t="shared" si="330"/>
        <v>0</v>
      </c>
      <c r="K544" s="28">
        <f t="shared" si="330"/>
        <v>783721.41999999993</v>
      </c>
      <c r="L544" s="28">
        <f t="shared" si="330"/>
        <v>642180.70000000007</v>
      </c>
      <c r="M544" s="28">
        <f t="shared" si="330"/>
        <v>0</v>
      </c>
      <c r="N544" s="28">
        <f t="shared" si="330"/>
        <v>0</v>
      </c>
      <c r="O544" s="28">
        <f t="shared" si="330"/>
        <v>0</v>
      </c>
      <c r="P544" s="28">
        <f t="shared" si="330"/>
        <v>642180.70000000007</v>
      </c>
      <c r="Q544" s="28">
        <f t="shared" si="330"/>
        <v>0</v>
      </c>
      <c r="R544" s="28">
        <f t="shared" si="330"/>
        <v>0</v>
      </c>
      <c r="S544" s="28">
        <f t="shared" si="330"/>
        <v>358721.55</v>
      </c>
      <c r="T544" s="28">
        <f t="shared" si="330"/>
        <v>298229.77</v>
      </c>
      <c r="U544" s="28">
        <f t="shared" si="330"/>
        <v>0</v>
      </c>
      <c r="V544" s="28">
        <f t="shared" si="330"/>
        <v>0</v>
      </c>
      <c r="W544" s="28">
        <f t="shared" si="330"/>
        <v>329519.87</v>
      </c>
      <c r="X544" s="28">
        <f t="shared" si="330"/>
        <v>260030</v>
      </c>
      <c r="Y544" s="28">
        <f t="shared" si="330"/>
        <v>28000</v>
      </c>
      <c r="Z544" s="28">
        <f t="shared" si="330"/>
        <v>28000</v>
      </c>
      <c r="AA544" s="28">
        <f t="shared" si="330"/>
        <v>67480</v>
      </c>
      <c r="AB544" s="28">
        <f t="shared" si="330"/>
        <v>55920.93</v>
      </c>
    </row>
    <row r="545" spans="1:28" s="17" customFormat="1" outlineLevel="1">
      <c r="A545" s="12" t="s">
        <v>600</v>
      </c>
      <c r="B545" s="22" t="s">
        <v>203</v>
      </c>
      <c r="C545" s="86" t="s">
        <v>599</v>
      </c>
      <c r="D545" s="22" t="s">
        <v>28</v>
      </c>
      <c r="E545" s="22">
        <v>222</v>
      </c>
      <c r="F545" s="65"/>
      <c r="G545" s="26">
        <f>SUM(I545:K545)-H545</f>
        <v>14400</v>
      </c>
      <c r="H545" s="26"/>
      <c r="I545" s="26"/>
      <c r="J545" s="10">
        <f>SUM(Q545)</f>
        <v>0</v>
      </c>
      <c r="K545" s="11">
        <f>SUM(S545+U545+W545+Y545+AA545)</f>
        <v>14400</v>
      </c>
      <c r="L545" s="26">
        <f>SUM(N545:P545)-M545</f>
        <v>14400</v>
      </c>
      <c r="M545" s="64"/>
      <c r="N545" s="26"/>
      <c r="O545" s="10">
        <f>SUM(R545)</f>
        <v>0</v>
      </c>
      <c r="P545" s="11">
        <f>SUM(T545+V545+X545+Z545+AB545)</f>
        <v>14400</v>
      </c>
      <c r="Q545" s="28"/>
      <c r="R545" s="28"/>
      <c r="S545" s="28">
        <v>4000</v>
      </c>
      <c r="T545" s="82">
        <v>4000</v>
      </c>
      <c r="U545" s="68"/>
      <c r="V545" s="68"/>
      <c r="W545" s="68">
        <v>10400</v>
      </c>
      <c r="X545" s="68">
        <v>10400</v>
      </c>
      <c r="Y545" s="68"/>
      <c r="Z545" s="68"/>
      <c r="AA545" s="68"/>
      <c r="AB545" s="68"/>
    </row>
    <row r="546" spans="1:28" s="17" customFormat="1" ht="31.5" outlineLevel="1">
      <c r="A546" s="12" t="s">
        <v>464</v>
      </c>
      <c r="B546" s="22" t="s">
        <v>203</v>
      </c>
      <c r="C546" s="86" t="s">
        <v>599</v>
      </c>
      <c r="D546" s="22" t="s">
        <v>28</v>
      </c>
      <c r="E546" s="87">
        <v>225</v>
      </c>
      <c r="F546" s="65"/>
      <c r="G546" s="26">
        <f>SUM(I546:K546)-H546</f>
        <v>691451.41999999993</v>
      </c>
      <c r="H546" s="26"/>
      <c r="I546" s="26"/>
      <c r="J546" s="10">
        <f>SUM(Q546)</f>
        <v>0</v>
      </c>
      <c r="K546" s="11">
        <f>SUM(S546+U546+W546+Y546+AA546)</f>
        <v>691451.41999999993</v>
      </c>
      <c r="L546" s="26">
        <f>SUM(N546:P546)-M546</f>
        <v>561469.77</v>
      </c>
      <c r="M546" s="64"/>
      <c r="N546" s="26"/>
      <c r="O546" s="10">
        <f>SUM(R546)</f>
        <v>0</v>
      </c>
      <c r="P546" s="11">
        <f>SUM(T546+V546+X546+Z546+AB546)</f>
        <v>561469.77</v>
      </c>
      <c r="Q546" s="28"/>
      <c r="R546" s="28"/>
      <c r="S546" s="28">
        <v>353201.55</v>
      </c>
      <c r="T546" s="82">
        <v>292709.77</v>
      </c>
      <c r="U546" s="68"/>
      <c r="V546" s="68"/>
      <c r="W546" s="68">
        <v>310249.87</v>
      </c>
      <c r="X546" s="68">
        <v>240760</v>
      </c>
      <c r="Y546" s="68">
        <v>28000</v>
      </c>
      <c r="Z546" s="68">
        <v>28000</v>
      </c>
      <c r="AA546" s="68"/>
      <c r="AB546" s="68"/>
    </row>
    <row r="547" spans="1:28" s="17" customFormat="1" outlineLevel="1">
      <c r="A547" s="12" t="s">
        <v>476</v>
      </c>
      <c r="B547" s="22" t="s">
        <v>203</v>
      </c>
      <c r="C547" s="86" t="s">
        <v>599</v>
      </c>
      <c r="D547" s="22" t="s">
        <v>28</v>
      </c>
      <c r="E547" s="87">
        <v>226</v>
      </c>
      <c r="F547" s="65"/>
      <c r="G547" s="26">
        <f>SUM(I547:K547)-H547</f>
        <v>67480</v>
      </c>
      <c r="H547" s="26"/>
      <c r="I547" s="26"/>
      <c r="J547" s="10">
        <f>SUM(Q547)</f>
        <v>0</v>
      </c>
      <c r="K547" s="11">
        <f>SUM(S547+U547+W547+Y547+AA547)</f>
        <v>67480</v>
      </c>
      <c r="L547" s="26">
        <f>SUM(N547:P547)-M547</f>
        <v>55920.93</v>
      </c>
      <c r="M547" s="64"/>
      <c r="N547" s="26"/>
      <c r="O547" s="10">
        <f>SUM(R547)</f>
        <v>0</v>
      </c>
      <c r="P547" s="11">
        <f>SUM(T547+V547+X547+Z547+AB547)</f>
        <v>55920.93</v>
      </c>
      <c r="Q547" s="28"/>
      <c r="R547" s="28"/>
      <c r="S547" s="28"/>
      <c r="T547" s="82"/>
      <c r="U547" s="68"/>
      <c r="V547" s="68"/>
      <c r="W547" s="68"/>
      <c r="X547" s="68"/>
      <c r="Y547" s="68"/>
      <c r="Z547" s="68"/>
      <c r="AA547" s="68">
        <v>67480</v>
      </c>
      <c r="AB547" s="68">
        <v>55920.93</v>
      </c>
    </row>
    <row r="548" spans="1:28" s="17" customFormat="1" ht="31.5" outlineLevel="1">
      <c r="A548" s="12" t="s">
        <v>601</v>
      </c>
      <c r="B548" s="22" t="s">
        <v>203</v>
      </c>
      <c r="C548" s="86" t="s">
        <v>599</v>
      </c>
      <c r="D548" s="22" t="s">
        <v>28</v>
      </c>
      <c r="E548" s="87">
        <v>346</v>
      </c>
      <c r="F548" s="65"/>
      <c r="G548" s="26">
        <f>SUM(I548:K548)-H548</f>
        <v>8870</v>
      </c>
      <c r="H548" s="26"/>
      <c r="I548" s="26"/>
      <c r="J548" s="10">
        <f>SUM(Q548)</f>
        <v>0</v>
      </c>
      <c r="K548" s="11">
        <f>SUM(S548+U548+W548+Y548+AA548)</f>
        <v>8870</v>
      </c>
      <c r="L548" s="26">
        <f>SUM(N548:P548)-M548</f>
        <v>8870</v>
      </c>
      <c r="M548" s="64"/>
      <c r="N548" s="26"/>
      <c r="O548" s="10">
        <f>SUM(R548)</f>
        <v>0</v>
      </c>
      <c r="P548" s="11">
        <f>SUM(T548+V548+X548+Z548+AB548)</f>
        <v>8870</v>
      </c>
      <c r="Q548" s="28"/>
      <c r="R548" s="28"/>
      <c r="S548" s="28"/>
      <c r="T548" s="82"/>
      <c r="U548" s="68"/>
      <c r="V548" s="68"/>
      <c r="W548" s="68">
        <v>8870</v>
      </c>
      <c r="X548" s="68">
        <v>8870</v>
      </c>
      <c r="Y548" s="68"/>
      <c r="Z548" s="68"/>
      <c r="AA548" s="68"/>
      <c r="AB548" s="68"/>
    </row>
    <row r="549" spans="1:28" s="17" customFormat="1" ht="47.25" outlineLevel="1">
      <c r="A549" s="12" t="s">
        <v>618</v>
      </c>
      <c r="B549" s="22" t="s">
        <v>203</v>
      </c>
      <c r="C549" s="86" t="s">
        <v>599</v>
      </c>
      <c r="D549" s="22" t="s">
        <v>28</v>
      </c>
      <c r="E549" s="87">
        <v>349</v>
      </c>
      <c r="F549" s="65"/>
      <c r="G549" s="26">
        <f>SUM(I549:K549)-H549</f>
        <v>1520</v>
      </c>
      <c r="H549" s="26"/>
      <c r="I549" s="26"/>
      <c r="J549" s="10">
        <f>SUM(Q549)</f>
        <v>0</v>
      </c>
      <c r="K549" s="11">
        <f>SUM(S549+U549+W549+Y549+AA549)</f>
        <v>1520</v>
      </c>
      <c r="L549" s="26">
        <f>SUM(N549:P549)-M549</f>
        <v>1520</v>
      </c>
      <c r="M549" s="64"/>
      <c r="N549" s="26"/>
      <c r="O549" s="10">
        <f>SUM(R549)</f>
        <v>0</v>
      </c>
      <c r="P549" s="11">
        <f>SUM(T549+V549+X549+Z549+AB549)</f>
        <v>1520</v>
      </c>
      <c r="Q549" s="28"/>
      <c r="R549" s="28"/>
      <c r="S549" s="28">
        <v>1520</v>
      </c>
      <c r="T549" s="82">
        <v>1520</v>
      </c>
      <c r="U549" s="68"/>
      <c r="V549" s="68"/>
      <c r="W549" s="68"/>
      <c r="X549" s="68"/>
      <c r="Y549" s="68"/>
      <c r="Z549" s="68"/>
      <c r="AA549" s="68"/>
      <c r="AB549" s="68"/>
    </row>
    <row r="550" spans="1:28" s="7" customFormat="1" ht="31.5" outlineLevel="1">
      <c r="A550" s="14" t="s">
        <v>518</v>
      </c>
      <c r="B550" s="80" t="s">
        <v>203</v>
      </c>
      <c r="C550" s="80" t="s">
        <v>519</v>
      </c>
      <c r="D550" s="80" t="s">
        <v>2</v>
      </c>
      <c r="E550" s="103" t="s">
        <v>2</v>
      </c>
      <c r="F550" s="66"/>
      <c r="G550" s="52">
        <f>SUM(G551)</f>
        <v>3054057.3600000003</v>
      </c>
      <c r="H550" s="52">
        <f t="shared" ref="H550:AB550" si="331">SUM(H551)</f>
        <v>0</v>
      </c>
      <c r="I550" s="52">
        <f t="shared" si="331"/>
        <v>0</v>
      </c>
      <c r="J550" s="52">
        <f t="shared" si="331"/>
        <v>3054057.3600000003</v>
      </c>
      <c r="K550" s="52">
        <f t="shared" si="331"/>
        <v>0</v>
      </c>
      <c r="L550" s="52">
        <f t="shared" si="331"/>
        <v>2476887.7800000003</v>
      </c>
      <c r="M550" s="52">
        <f t="shared" si="331"/>
        <v>0</v>
      </c>
      <c r="N550" s="52">
        <f t="shared" si="331"/>
        <v>0</v>
      </c>
      <c r="O550" s="52">
        <f t="shared" si="331"/>
        <v>2476887.7800000003</v>
      </c>
      <c r="P550" s="52">
        <f t="shared" si="331"/>
        <v>0</v>
      </c>
      <c r="Q550" s="52">
        <f t="shared" si="331"/>
        <v>3054057.3600000003</v>
      </c>
      <c r="R550" s="52">
        <f t="shared" si="331"/>
        <v>2476887.7800000003</v>
      </c>
      <c r="S550" s="52">
        <f t="shared" si="331"/>
        <v>0</v>
      </c>
      <c r="T550" s="105">
        <f t="shared" si="331"/>
        <v>0</v>
      </c>
      <c r="U550" s="72">
        <f t="shared" si="331"/>
        <v>0</v>
      </c>
      <c r="V550" s="72">
        <f t="shared" si="331"/>
        <v>0</v>
      </c>
      <c r="W550" s="72">
        <f t="shared" si="331"/>
        <v>0</v>
      </c>
      <c r="X550" s="72">
        <f t="shared" si="331"/>
        <v>0</v>
      </c>
      <c r="Y550" s="72">
        <f t="shared" si="331"/>
        <v>0</v>
      </c>
      <c r="Z550" s="72">
        <f t="shared" si="331"/>
        <v>0</v>
      </c>
      <c r="AA550" s="72">
        <f t="shared" si="331"/>
        <v>0</v>
      </c>
      <c r="AB550" s="72">
        <f t="shared" si="331"/>
        <v>0</v>
      </c>
    </row>
    <row r="551" spans="1:28" s="17" customFormat="1" ht="47.25" outlineLevel="1">
      <c r="A551" s="12" t="s">
        <v>459</v>
      </c>
      <c r="B551" s="22" t="s">
        <v>203</v>
      </c>
      <c r="C551" s="22" t="s">
        <v>519</v>
      </c>
      <c r="D551" s="22" t="s">
        <v>26</v>
      </c>
      <c r="E551" s="22" t="s">
        <v>2</v>
      </c>
      <c r="F551" s="67"/>
      <c r="G551" s="68">
        <f>SUM(G552+G556)</f>
        <v>3054057.3600000003</v>
      </c>
      <c r="H551" s="68">
        <f t="shared" ref="H551:AB551" si="332">SUM(H552+H556)</f>
        <v>0</v>
      </c>
      <c r="I551" s="68">
        <f t="shared" si="332"/>
        <v>0</v>
      </c>
      <c r="J551" s="68">
        <f t="shared" si="332"/>
        <v>3054057.3600000003</v>
      </c>
      <c r="K551" s="68">
        <f t="shared" si="332"/>
        <v>0</v>
      </c>
      <c r="L551" s="68">
        <f t="shared" si="332"/>
        <v>2476887.7800000003</v>
      </c>
      <c r="M551" s="68">
        <f t="shared" si="332"/>
        <v>0</v>
      </c>
      <c r="N551" s="68">
        <f t="shared" si="332"/>
        <v>0</v>
      </c>
      <c r="O551" s="68">
        <f t="shared" si="332"/>
        <v>2476887.7800000003</v>
      </c>
      <c r="P551" s="68">
        <f t="shared" si="332"/>
        <v>0</v>
      </c>
      <c r="Q551" s="68">
        <f t="shared" si="332"/>
        <v>3054057.3600000003</v>
      </c>
      <c r="R551" s="68">
        <f t="shared" si="332"/>
        <v>2476887.7800000003</v>
      </c>
      <c r="S551" s="68">
        <f t="shared" si="332"/>
        <v>0</v>
      </c>
      <c r="T551" s="68">
        <f t="shared" si="332"/>
        <v>0</v>
      </c>
      <c r="U551" s="68">
        <f t="shared" si="332"/>
        <v>0</v>
      </c>
      <c r="V551" s="68">
        <f t="shared" si="332"/>
        <v>0</v>
      </c>
      <c r="W551" s="68">
        <f t="shared" si="332"/>
        <v>0</v>
      </c>
      <c r="X551" s="68">
        <f t="shared" si="332"/>
        <v>0</v>
      </c>
      <c r="Y551" s="68">
        <f t="shared" si="332"/>
        <v>0</v>
      </c>
      <c r="Z551" s="68">
        <f t="shared" si="332"/>
        <v>0</v>
      </c>
      <c r="AA551" s="68">
        <f t="shared" si="332"/>
        <v>0</v>
      </c>
      <c r="AB551" s="68">
        <f t="shared" si="332"/>
        <v>0</v>
      </c>
    </row>
    <row r="552" spans="1:28" s="17" customFormat="1" ht="31.5" outlineLevel="1">
      <c r="A552" s="12" t="s">
        <v>460</v>
      </c>
      <c r="B552" s="22" t="s">
        <v>203</v>
      </c>
      <c r="C552" s="22" t="s">
        <v>519</v>
      </c>
      <c r="D552" s="22" t="s">
        <v>28</v>
      </c>
      <c r="E552" s="22" t="s">
        <v>2</v>
      </c>
      <c r="F552" s="67"/>
      <c r="G552" s="68">
        <f>SUM(G553:G555)</f>
        <v>938336.8</v>
      </c>
      <c r="H552" s="68">
        <f t="shared" ref="H552:I552" si="333">SUM(H553:H555)</f>
        <v>0</v>
      </c>
      <c r="I552" s="68">
        <f t="shared" si="333"/>
        <v>0</v>
      </c>
      <c r="J552" s="68">
        <f t="shared" ref="J552:P552" si="334">SUM(J553:J555)</f>
        <v>938336.8</v>
      </c>
      <c r="K552" s="68">
        <f t="shared" si="334"/>
        <v>0</v>
      </c>
      <c r="L552" s="68">
        <f t="shared" si="334"/>
        <v>938336.8</v>
      </c>
      <c r="M552" s="68">
        <f t="shared" si="334"/>
        <v>0</v>
      </c>
      <c r="N552" s="68">
        <f t="shared" si="334"/>
        <v>0</v>
      </c>
      <c r="O552" s="68">
        <f t="shared" si="334"/>
        <v>938336.8</v>
      </c>
      <c r="P552" s="68">
        <f t="shared" si="334"/>
        <v>0</v>
      </c>
      <c r="Q552" s="68">
        <f>SUM(Q553:Q555)</f>
        <v>938336.8</v>
      </c>
      <c r="R552" s="68">
        <f t="shared" ref="R552:AB552" si="335">SUM(R553:R555)</f>
        <v>938336.8</v>
      </c>
      <c r="S552" s="68">
        <f t="shared" si="335"/>
        <v>0</v>
      </c>
      <c r="T552" s="68">
        <f t="shared" si="335"/>
        <v>0</v>
      </c>
      <c r="U552" s="68">
        <f t="shared" si="335"/>
        <v>0</v>
      </c>
      <c r="V552" s="68">
        <f t="shared" si="335"/>
        <v>0</v>
      </c>
      <c r="W552" s="68">
        <f t="shared" si="335"/>
        <v>0</v>
      </c>
      <c r="X552" s="68">
        <f t="shared" si="335"/>
        <v>0</v>
      </c>
      <c r="Y552" s="68">
        <f t="shared" si="335"/>
        <v>0</v>
      </c>
      <c r="Z552" s="68">
        <f t="shared" si="335"/>
        <v>0</v>
      </c>
      <c r="AA552" s="68">
        <f t="shared" si="335"/>
        <v>0</v>
      </c>
      <c r="AB552" s="68">
        <f t="shared" si="335"/>
        <v>0</v>
      </c>
    </row>
    <row r="553" spans="1:28" s="4" customFormat="1" ht="31.5" outlineLevel="1">
      <c r="A553" s="12" t="s">
        <v>464</v>
      </c>
      <c r="B553" s="22" t="s">
        <v>203</v>
      </c>
      <c r="C553" s="22" t="s">
        <v>519</v>
      </c>
      <c r="D553" s="22" t="s">
        <v>28</v>
      </c>
      <c r="E553" s="22" t="s">
        <v>74</v>
      </c>
      <c r="F553" s="100"/>
      <c r="G553" s="28">
        <f>SUM(I553:K553)-H553</f>
        <v>137119</v>
      </c>
      <c r="H553" s="28"/>
      <c r="I553" s="28"/>
      <c r="J553" s="8">
        <f>SUM(Q553)</f>
        <v>137119</v>
      </c>
      <c r="K553" s="9">
        <f>SUM(S553+U553+W553+Y553+AA553)</f>
        <v>0</v>
      </c>
      <c r="L553" s="28">
        <f>SUM(N553:P553)-M553</f>
        <v>137119</v>
      </c>
      <c r="M553" s="38"/>
      <c r="N553" s="28"/>
      <c r="O553" s="8">
        <f>SUM(R553)</f>
        <v>137119</v>
      </c>
      <c r="P553" s="9">
        <f>SUM(T553+V553+X553+Z553+AB553)</f>
        <v>0</v>
      </c>
      <c r="Q553" s="28">
        <v>137119</v>
      </c>
      <c r="R553" s="28">
        <v>137119</v>
      </c>
      <c r="S553" s="48"/>
      <c r="T553" s="48"/>
      <c r="U553" s="48"/>
      <c r="V553" s="48"/>
      <c r="W553" s="48"/>
      <c r="X553" s="48"/>
      <c r="Y553" s="48"/>
      <c r="Z553" s="48"/>
      <c r="AA553" s="48"/>
      <c r="AB553" s="48"/>
    </row>
    <row r="554" spans="1:28" s="4" customFormat="1" outlineLevel="1">
      <c r="A554" s="12" t="s">
        <v>476</v>
      </c>
      <c r="B554" s="22" t="s">
        <v>203</v>
      </c>
      <c r="C554" s="22" t="s">
        <v>519</v>
      </c>
      <c r="D554" s="22" t="s">
        <v>28</v>
      </c>
      <c r="E554" s="22" t="s">
        <v>38</v>
      </c>
      <c r="F554" s="100"/>
      <c r="G554" s="28">
        <f>SUM(I554:K554)-H554</f>
        <v>592571.68000000005</v>
      </c>
      <c r="H554" s="28"/>
      <c r="I554" s="28"/>
      <c r="J554" s="8">
        <f>SUM(Q554)</f>
        <v>592571.68000000005</v>
      </c>
      <c r="K554" s="9">
        <f>SUM(S554+U554+W554+Y554+AA554)</f>
        <v>0</v>
      </c>
      <c r="L554" s="28">
        <f>SUM(N554:P554)-M554</f>
        <v>592571.68000000005</v>
      </c>
      <c r="M554" s="38"/>
      <c r="N554" s="28"/>
      <c r="O554" s="8">
        <f>SUM(R554)</f>
        <v>592571.68000000005</v>
      </c>
      <c r="P554" s="9">
        <f>SUM(T554+V554+X554+Z554+AB554)</f>
        <v>0</v>
      </c>
      <c r="Q554" s="28">
        <v>592571.68000000005</v>
      </c>
      <c r="R554" s="28">
        <v>592571.68000000005</v>
      </c>
      <c r="S554" s="48"/>
      <c r="T554" s="48"/>
      <c r="U554" s="48"/>
      <c r="V554" s="48"/>
      <c r="W554" s="48"/>
      <c r="X554" s="48"/>
      <c r="Y554" s="48"/>
      <c r="Z554" s="48"/>
      <c r="AA554" s="48"/>
      <c r="AB554" s="48"/>
    </row>
    <row r="555" spans="1:28" s="4" customFormat="1" ht="47.25" outlineLevel="1">
      <c r="A555" s="12" t="s">
        <v>461</v>
      </c>
      <c r="B555" s="22" t="s">
        <v>203</v>
      </c>
      <c r="C555" s="22" t="s">
        <v>519</v>
      </c>
      <c r="D555" s="22" t="s">
        <v>28</v>
      </c>
      <c r="E555" s="22" t="s">
        <v>32</v>
      </c>
      <c r="F555" s="100"/>
      <c r="G555" s="28">
        <f>SUM(I555:K555)-H555</f>
        <v>208646.12</v>
      </c>
      <c r="H555" s="28"/>
      <c r="I555" s="28"/>
      <c r="J555" s="8">
        <f>SUM(Q555)</f>
        <v>208646.12</v>
      </c>
      <c r="K555" s="9">
        <f>SUM(S555+U555+W555+Y555+AA555)</f>
        <v>0</v>
      </c>
      <c r="L555" s="28">
        <f>SUM(N555:P555)-M555</f>
        <v>208646.12</v>
      </c>
      <c r="M555" s="38"/>
      <c r="N555" s="28"/>
      <c r="O555" s="8">
        <f>SUM(R555)</f>
        <v>208646.12</v>
      </c>
      <c r="P555" s="9">
        <f>SUM(T555+V555+X555+Z555+AB555)</f>
        <v>0</v>
      </c>
      <c r="Q555" s="28">
        <v>208646.12</v>
      </c>
      <c r="R555" s="28">
        <v>208646.12</v>
      </c>
      <c r="S555" s="48"/>
      <c r="T555" s="48"/>
      <c r="U555" s="48"/>
      <c r="V555" s="48"/>
      <c r="W555" s="48"/>
      <c r="X555" s="48"/>
      <c r="Y555" s="48"/>
      <c r="Z555" s="48"/>
      <c r="AA555" s="48"/>
      <c r="AB555" s="48"/>
    </row>
    <row r="556" spans="1:28" s="4" customFormat="1" ht="31.5" outlineLevel="1">
      <c r="A556" s="12" t="s">
        <v>511</v>
      </c>
      <c r="B556" s="22" t="s">
        <v>203</v>
      </c>
      <c r="C556" s="22" t="s">
        <v>519</v>
      </c>
      <c r="D556" s="22" t="s">
        <v>96</v>
      </c>
      <c r="E556" s="22" t="s">
        <v>2</v>
      </c>
      <c r="F556" s="100"/>
      <c r="G556" s="68">
        <f>SUM(G557)</f>
        <v>2115720.56</v>
      </c>
      <c r="H556" s="68">
        <f t="shared" ref="H556:AB556" si="336">SUM(H557)</f>
        <v>0</v>
      </c>
      <c r="I556" s="68">
        <f t="shared" si="336"/>
        <v>0</v>
      </c>
      <c r="J556" s="68">
        <f t="shared" si="336"/>
        <v>2115720.56</v>
      </c>
      <c r="K556" s="68">
        <f t="shared" si="336"/>
        <v>0</v>
      </c>
      <c r="L556" s="68">
        <f t="shared" si="336"/>
        <v>1538550.98</v>
      </c>
      <c r="M556" s="68">
        <f t="shared" si="336"/>
        <v>0</v>
      </c>
      <c r="N556" s="68">
        <f t="shared" si="336"/>
        <v>0</v>
      </c>
      <c r="O556" s="68">
        <f t="shared" si="336"/>
        <v>1538550.98</v>
      </c>
      <c r="P556" s="68">
        <f t="shared" si="336"/>
        <v>0</v>
      </c>
      <c r="Q556" s="68">
        <f t="shared" si="336"/>
        <v>2115720.56</v>
      </c>
      <c r="R556" s="68">
        <f t="shared" si="336"/>
        <v>1538550.98</v>
      </c>
      <c r="S556" s="68">
        <f t="shared" si="336"/>
        <v>0</v>
      </c>
      <c r="T556" s="68">
        <f t="shared" si="336"/>
        <v>0</v>
      </c>
      <c r="U556" s="68">
        <f t="shared" si="336"/>
        <v>0</v>
      </c>
      <c r="V556" s="68">
        <f t="shared" si="336"/>
        <v>0</v>
      </c>
      <c r="W556" s="68">
        <f t="shared" si="336"/>
        <v>0</v>
      </c>
      <c r="X556" s="68">
        <f t="shared" si="336"/>
        <v>0</v>
      </c>
      <c r="Y556" s="68">
        <f t="shared" si="336"/>
        <v>0</v>
      </c>
      <c r="Z556" s="68">
        <f t="shared" si="336"/>
        <v>0</v>
      </c>
      <c r="AA556" s="68">
        <f t="shared" si="336"/>
        <v>0</v>
      </c>
      <c r="AB556" s="68">
        <f t="shared" si="336"/>
        <v>0</v>
      </c>
    </row>
    <row r="557" spans="1:28" s="4" customFormat="1" outlineLevel="1">
      <c r="A557" s="12" t="s">
        <v>510</v>
      </c>
      <c r="B557" s="22" t="s">
        <v>203</v>
      </c>
      <c r="C557" s="22" t="s">
        <v>519</v>
      </c>
      <c r="D557" s="22" t="s">
        <v>96</v>
      </c>
      <c r="E557" s="22" t="s">
        <v>92</v>
      </c>
      <c r="F557" s="100"/>
      <c r="G557" s="28">
        <f>SUM(I557:K557)-H557</f>
        <v>2115720.56</v>
      </c>
      <c r="H557" s="28"/>
      <c r="I557" s="28"/>
      <c r="J557" s="8">
        <f>SUM(Q557)</f>
        <v>2115720.56</v>
      </c>
      <c r="K557" s="9">
        <f>SUM(S557+U557+W557+Y557+AA557)</f>
        <v>0</v>
      </c>
      <c r="L557" s="28">
        <f>SUM(N557:P557)-M557</f>
        <v>1538550.98</v>
      </c>
      <c r="M557" s="38"/>
      <c r="N557" s="28"/>
      <c r="O557" s="8">
        <f>SUM(R557)</f>
        <v>1538550.98</v>
      </c>
      <c r="P557" s="9">
        <f>SUM(T557+V557+X557+Z557+AB557)</f>
        <v>0</v>
      </c>
      <c r="Q557" s="28">
        <v>2115720.56</v>
      </c>
      <c r="R557" s="28">
        <v>1538550.98</v>
      </c>
      <c r="S557" s="48"/>
      <c r="T557" s="48"/>
      <c r="U557" s="48"/>
      <c r="V557" s="48"/>
      <c r="W557" s="48"/>
      <c r="X557" s="48"/>
      <c r="Y557" s="48"/>
      <c r="Z557" s="48"/>
      <c r="AA557" s="48"/>
      <c r="AB557" s="48"/>
    </row>
    <row r="558" spans="1:28" s="7" customFormat="1" ht="63" outlineLevel="1">
      <c r="A558" s="14" t="s">
        <v>520</v>
      </c>
      <c r="B558" s="80" t="s">
        <v>203</v>
      </c>
      <c r="C558" s="80" t="s">
        <v>521</v>
      </c>
      <c r="D558" s="80" t="s">
        <v>2</v>
      </c>
      <c r="E558" s="80" t="s">
        <v>2</v>
      </c>
      <c r="F558" s="101"/>
      <c r="G558" s="72">
        <f>SUM(G559)</f>
        <v>920322.16</v>
      </c>
      <c r="H558" s="72">
        <f t="shared" ref="H558:AB559" si="337">SUM(H559)</f>
        <v>0</v>
      </c>
      <c r="I558" s="72">
        <f t="shared" si="337"/>
        <v>0</v>
      </c>
      <c r="J558" s="72">
        <f t="shared" si="337"/>
        <v>920322.16</v>
      </c>
      <c r="K558" s="72">
        <f t="shared" si="337"/>
        <v>0</v>
      </c>
      <c r="L558" s="72">
        <f t="shared" si="337"/>
        <v>920322.16</v>
      </c>
      <c r="M558" s="72">
        <f t="shared" si="337"/>
        <v>0</v>
      </c>
      <c r="N558" s="72">
        <f t="shared" si="337"/>
        <v>0</v>
      </c>
      <c r="O558" s="72">
        <f t="shared" si="337"/>
        <v>920322.16</v>
      </c>
      <c r="P558" s="72">
        <f t="shared" si="337"/>
        <v>0</v>
      </c>
      <c r="Q558" s="72">
        <f t="shared" si="337"/>
        <v>920322.16</v>
      </c>
      <c r="R558" s="72">
        <f t="shared" si="337"/>
        <v>920322.16</v>
      </c>
      <c r="S558" s="72">
        <f t="shared" si="337"/>
        <v>0</v>
      </c>
      <c r="T558" s="72">
        <f t="shared" si="337"/>
        <v>0</v>
      </c>
      <c r="U558" s="72">
        <f t="shared" si="337"/>
        <v>0</v>
      </c>
      <c r="V558" s="72">
        <f t="shared" si="337"/>
        <v>0</v>
      </c>
      <c r="W558" s="72">
        <f t="shared" si="337"/>
        <v>0</v>
      </c>
      <c r="X558" s="72">
        <f t="shared" si="337"/>
        <v>0</v>
      </c>
      <c r="Y558" s="72">
        <f t="shared" si="337"/>
        <v>0</v>
      </c>
      <c r="Z558" s="72">
        <f t="shared" si="337"/>
        <v>0</v>
      </c>
      <c r="AA558" s="72">
        <f t="shared" si="337"/>
        <v>0</v>
      </c>
      <c r="AB558" s="72">
        <f t="shared" si="337"/>
        <v>0</v>
      </c>
    </row>
    <row r="559" spans="1:28" s="4" customFormat="1" ht="47.25" outlineLevel="1">
      <c r="A559" s="12" t="s">
        <v>459</v>
      </c>
      <c r="B559" s="22" t="s">
        <v>203</v>
      </c>
      <c r="C559" s="22" t="s">
        <v>521</v>
      </c>
      <c r="D559" s="22" t="s">
        <v>26</v>
      </c>
      <c r="E559" s="22" t="s">
        <v>2</v>
      </c>
      <c r="F559" s="100"/>
      <c r="G559" s="68">
        <f>SUM(G560)</f>
        <v>920322.16</v>
      </c>
      <c r="H559" s="68">
        <f t="shared" si="337"/>
        <v>0</v>
      </c>
      <c r="I559" s="68">
        <f t="shared" si="337"/>
        <v>0</v>
      </c>
      <c r="J559" s="68">
        <f t="shared" si="337"/>
        <v>920322.16</v>
      </c>
      <c r="K559" s="68">
        <f t="shared" si="337"/>
        <v>0</v>
      </c>
      <c r="L559" s="68">
        <f t="shared" si="337"/>
        <v>920322.16</v>
      </c>
      <c r="M559" s="68">
        <f t="shared" si="337"/>
        <v>0</v>
      </c>
      <c r="N559" s="68">
        <f t="shared" si="337"/>
        <v>0</v>
      </c>
      <c r="O559" s="68">
        <f t="shared" si="337"/>
        <v>920322.16</v>
      </c>
      <c r="P559" s="68">
        <f t="shared" si="337"/>
        <v>0</v>
      </c>
      <c r="Q559" s="68">
        <f t="shared" si="337"/>
        <v>920322.16</v>
      </c>
      <c r="R559" s="68">
        <f t="shared" si="337"/>
        <v>920322.16</v>
      </c>
      <c r="S559" s="68">
        <f t="shared" si="337"/>
        <v>0</v>
      </c>
      <c r="T559" s="68">
        <f t="shared" si="337"/>
        <v>0</v>
      </c>
      <c r="U559" s="68">
        <f t="shared" si="337"/>
        <v>0</v>
      </c>
      <c r="V559" s="68">
        <f t="shared" si="337"/>
        <v>0</v>
      </c>
      <c r="W559" s="68">
        <f t="shared" si="337"/>
        <v>0</v>
      </c>
      <c r="X559" s="68">
        <f t="shared" si="337"/>
        <v>0</v>
      </c>
      <c r="Y559" s="68">
        <f t="shared" si="337"/>
        <v>0</v>
      </c>
      <c r="Z559" s="68">
        <f t="shared" si="337"/>
        <v>0</v>
      </c>
      <c r="AA559" s="68">
        <f t="shared" si="337"/>
        <v>0</v>
      </c>
      <c r="AB559" s="68">
        <f t="shared" si="337"/>
        <v>0</v>
      </c>
    </row>
    <row r="560" spans="1:28" s="4" customFormat="1" ht="31.5" outlineLevel="1">
      <c r="A560" s="12" t="s">
        <v>460</v>
      </c>
      <c r="B560" s="22" t="s">
        <v>203</v>
      </c>
      <c r="C560" s="22" t="s">
        <v>521</v>
      </c>
      <c r="D560" s="22" t="s">
        <v>28</v>
      </c>
      <c r="E560" s="22" t="s">
        <v>2</v>
      </c>
      <c r="F560" s="100"/>
      <c r="G560" s="68">
        <f>SUM(G561:G562)</f>
        <v>920322.16</v>
      </c>
      <c r="H560" s="68">
        <f t="shared" ref="H560:AB560" si="338">SUM(H561:H562)</f>
        <v>0</v>
      </c>
      <c r="I560" s="68">
        <f t="shared" si="338"/>
        <v>0</v>
      </c>
      <c r="J560" s="68">
        <f t="shared" si="338"/>
        <v>920322.16</v>
      </c>
      <c r="K560" s="68">
        <f t="shared" si="338"/>
        <v>0</v>
      </c>
      <c r="L560" s="68">
        <f t="shared" si="338"/>
        <v>920322.16</v>
      </c>
      <c r="M560" s="68">
        <f t="shared" si="338"/>
        <v>0</v>
      </c>
      <c r="N560" s="68">
        <f t="shared" si="338"/>
        <v>0</v>
      </c>
      <c r="O560" s="68">
        <f t="shared" si="338"/>
        <v>920322.16</v>
      </c>
      <c r="P560" s="68">
        <f t="shared" si="338"/>
        <v>0</v>
      </c>
      <c r="Q560" s="68">
        <f t="shared" si="338"/>
        <v>920322.16</v>
      </c>
      <c r="R560" s="68">
        <f t="shared" si="338"/>
        <v>920322.16</v>
      </c>
      <c r="S560" s="68">
        <f t="shared" si="338"/>
        <v>0</v>
      </c>
      <c r="T560" s="68">
        <f t="shared" si="338"/>
        <v>0</v>
      </c>
      <c r="U560" s="68">
        <f t="shared" si="338"/>
        <v>0</v>
      </c>
      <c r="V560" s="68">
        <f t="shared" si="338"/>
        <v>0</v>
      </c>
      <c r="W560" s="68">
        <f t="shared" si="338"/>
        <v>0</v>
      </c>
      <c r="X560" s="68">
        <f t="shared" si="338"/>
        <v>0</v>
      </c>
      <c r="Y560" s="68">
        <f t="shared" si="338"/>
        <v>0</v>
      </c>
      <c r="Z560" s="68">
        <f t="shared" si="338"/>
        <v>0</v>
      </c>
      <c r="AA560" s="68">
        <f t="shared" si="338"/>
        <v>0</v>
      </c>
      <c r="AB560" s="68">
        <f t="shared" si="338"/>
        <v>0</v>
      </c>
    </row>
    <row r="561" spans="1:28" s="4" customFormat="1" ht="31.5" outlineLevel="1">
      <c r="A561" s="12" t="s">
        <v>464</v>
      </c>
      <c r="B561" s="22" t="s">
        <v>203</v>
      </c>
      <c r="C561" s="22" t="s">
        <v>521</v>
      </c>
      <c r="D561" s="22" t="s">
        <v>28</v>
      </c>
      <c r="E561" s="22" t="s">
        <v>74</v>
      </c>
      <c r="F561" s="100"/>
      <c r="G561" s="28">
        <f>SUM(I561:K561)-H561</f>
        <v>901088.26</v>
      </c>
      <c r="H561" s="28"/>
      <c r="I561" s="28"/>
      <c r="J561" s="8">
        <f>SUM(Q561)</f>
        <v>901088.26</v>
      </c>
      <c r="K561" s="9">
        <f>SUM(S561+U561+W561+Y561+AA561)</f>
        <v>0</v>
      </c>
      <c r="L561" s="28">
        <f>SUM(N561:P561)-M561</f>
        <v>901088.26</v>
      </c>
      <c r="M561" s="38"/>
      <c r="N561" s="28"/>
      <c r="O561" s="8">
        <f>SUM(R561)</f>
        <v>901088.26</v>
      </c>
      <c r="P561" s="9">
        <f>SUM(T561+V561+X561+Z561+AB561)</f>
        <v>0</v>
      </c>
      <c r="Q561" s="28">
        <v>901088.26</v>
      </c>
      <c r="R561" s="28">
        <v>901088.26</v>
      </c>
      <c r="S561" s="48"/>
      <c r="T561" s="48"/>
      <c r="U561" s="48"/>
      <c r="V561" s="48"/>
      <c r="W561" s="48"/>
      <c r="X561" s="48"/>
      <c r="Y561" s="48"/>
      <c r="Z561" s="48"/>
      <c r="AA561" s="48"/>
      <c r="AB561" s="48"/>
    </row>
    <row r="562" spans="1:28" s="4" customFormat="1" outlineLevel="1">
      <c r="A562" s="12" t="s">
        <v>476</v>
      </c>
      <c r="B562" s="22" t="s">
        <v>203</v>
      </c>
      <c r="C562" s="22" t="s">
        <v>521</v>
      </c>
      <c r="D562" s="22" t="s">
        <v>28</v>
      </c>
      <c r="E562" s="22" t="s">
        <v>38</v>
      </c>
      <c r="F562" s="100"/>
      <c r="G562" s="28">
        <f>SUM(I562:K562)-H562</f>
        <v>19233.900000000001</v>
      </c>
      <c r="H562" s="28"/>
      <c r="I562" s="28"/>
      <c r="J562" s="8">
        <f>SUM(Q562)</f>
        <v>19233.900000000001</v>
      </c>
      <c r="K562" s="9">
        <f>SUM(S562+U562+W562+Y562+AA562)</f>
        <v>0</v>
      </c>
      <c r="L562" s="28">
        <f>SUM(N562:P562)-M562</f>
        <v>19233.900000000001</v>
      </c>
      <c r="M562" s="38"/>
      <c r="N562" s="28"/>
      <c r="O562" s="8">
        <f>SUM(R562)</f>
        <v>19233.900000000001</v>
      </c>
      <c r="P562" s="9">
        <f>SUM(T562+V562+X562+Z562+AB562)</f>
        <v>0</v>
      </c>
      <c r="Q562" s="28">
        <v>19233.900000000001</v>
      </c>
      <c r="R562" s="28">
        <v>19233.900000000001</v>
      </c>
      <c r="S562" s="48"/>
      <c r="T562" s="48"/>
      <c r="U562" s="48"/>
      <c r="V562" s="48"/>
      <c r="W562" s="48"/>
      <c r="X562" s="48"/>
      <c r="Y562" s="48"/>
      <c r="Z562" s="48"/>
      <c r="AA562" s="48"/>
      <c r="AB562" s="48"/>
    </row>
    <row r="563" spans="1:28" s="7" customFormat="1" ht="31.5" outlineLevel="1">
      <c r="A563" s="14" t="s">
        <v>522</v>
      </c>
      <c r="B563" s="80" t="s">
        <v>203</v>
      </c>
      <c r="C563" s="80" t="s">
        <v>523</v>
      </c>
      <c r="D563" s="80" t="s">
        <v>2</v>
      </c>
      <c r="E563" s="80" t="s">
        <v>2</v>
      </c>
      <c r="F563" s="101"/>
      <c r="G563" s="72">
        <f>SUM(G564+G572)</f>
        <v>2054450.6099999999</v>
      </c>
      <c r="H563" s="72">
        <f t="shared" ref="H563:AB563" si="339">SUM(H564+H572)</f>
        <v>0</v>
      </c>
      <c r="I563" s="72">
        <f t="shared" si="339"/>
        <v>0</v>
      </c>
      <c r="J563" s="72">
        <f t="shared" si="339"/>
        <v>2054450.6099999999</v>
      </c>
      <c r="K563" s="72">
        <f t="shared" si="339"/>
        <v>0</v>
      </c>
      <c r="L563" s="72">
        <f t="shared" si="339"/>
        <v>2054450.3599999999</v>
      </c>
      <c r="M563" s="72">
        <f t="shared" si="339"/>
        <v>0</v>
      </c>
      <c r="N563" s="72">
        <f t="shared" si="339"/>
        <v>0</v>
      </c>
      <c r="O563" s="72">
        <f t="shared" si="339"/>
        <v>2054450.3599999999</v>
      </c>
      <c r="P563" s="72">
        <f t="shared" si="339"/>
        <v>0</v>
      </c>
      <c r="Q563" s="72">
        <f t="shared" si="339"/>
        <v>2054450.6099999999</v>
      </c>
      <c r="R563" s="72">
        <f t="shared" si="339"/>
        <v>2054450.3599999999</v>
      </c>
      <c r="S563" s="72">
        <f t="shared" si="339"/>
        <v>0</v>
      </c>
      <c r="T563" s="72">
        <f t="shared" si="339"/>
        <v>0</v>
      </c>
      <c r="U563" s="72">
        <f t="shared" si="339"/>
        <v>0</v>
      </c>
      <c r="V563" s="72">
        <f t="shared" si="339"/>
        <v>0</v>
      </c>
      <c r="W563" s="72">
        <f t="shared" si="339"/>
        <v>0</v>
      </c>
      <c r="X563" s="72">
        <f t="shared" si="339"/>
        <v>0</v>
      </c>
      <c r="Y563" s="72">
        <f t="shared" si="339"/>
        <v>0</v>
      </c>
      <c r="Z563" s="72">
        <f t="shared" si="339"/>
        <v>0</v>
      </c>
      <c r="AA563" s="72">
        <f t="shared" si="339"/>
        <v>0</v>
      </c>
      <c r="AB563" s="72">
        <f t="shared" si="339"/>
        <v>0</v>
      </c>
    </row>
    <row r="564" spans="1:28" s="4" customFormat="1" ht="47.25" outlineLevel="1">
      <c r="A564" s="12" t="s">
        <v>459</v>
      </c>
      <c r="B564" s="22" t="s">
        <v>203</v>
      </c>
      <c r="C564" s="22" t="s">
        <v>523</v>
      </c>
      <c r="D564" s="22" t="s">
        <v>26</v>
      </c>
      <c r="E564" s="22" t="s">
        <v>2</v>
      </c>
      <c r="F564" s="100"/>
      <c r="G564" s="68">
        <f>SUM(G565)</f>
        <v>2050950.6099999999</v>
      </c>
      <c r="H564" s="68">
        <f t="shared" ref="H564:AB564" si="340">SUM(H565)</f>
        <v>0</v>
      </c>
      <c r="I564" s="68">
        <f t="shared" si="340"/>
        <v>0</v>
      </c>
      <c r="J564" s="68">
        <f t="shared" si="340"/>
        <v>2050950.6099999999</v>
      </c>
      <c r="K564" s="68">
        <f t="shared" si="340"/>
        <v>0</v>
      </c>
      <c r="L564" s="68">
        <f t="shared" si="340"/>
        <v>2050950.3599999999</v>
      </c>
      <c r="M564" s="68">
        <f t="shared" si="340"/>
        <v>0</v>
      </c>
      <c r="N564" s="68">
        <f t="shared" si="340"/>
        <v>0</v>
      </c>
      <c r="O564" s="68">
        <f t="shared" si="340"/>
        <v>2050950.3599999999</v>
      </c>
      <c r="P564" s="68">
        <f t="shared" si="340"/>
        <v>0</v>
      </c>
      <c r="Q564" s="68">
        <f t="shared" si="340"/>
        <v>2050950.6099999999</v>
      </c>
      <c r="R564" s="68">
        <f t="shared" si="340"/>
        <v>2050950.3599999999</v>
      </c>
      <c r="S564" s="68">
        <f t="shared" si="340"/>
        <v>0</v>
      </c>
      <c r="T564" s="68">
        <f t="shared" si="340"/>
        <v>0</v>
      </c>
      <c r="U564" s="68">
        <f t="shared" si="340"/>
        <v>0</v>
      </c>
      <c r="V564" s="68">
        <f t="shared" si="340"/>
        <v>0</v>
      </c>
      <c r="W564" s="68">
        <f t="shared" si="340"/>
        <v>0</v>
      </c>
      <c r="X564" s="68">
        <f t="shared" si="340"/>
        <v>0</v>
      </c>
      <c r="Y564" s="68">
        <f t="shared" si="340"/>
        <v>0</v>
      </c>
      <c r="Z564" s="68">
        <f t="shared" si="340"/>
        <v>0</v>
      </c>
      <c r="AA564" s="68">
        <f t="shared" si="340"/>
        <v>0</v>
      </c>
      <c r="AB564" s="68">
        <f t="shared" si="340"/>
        <v>0</v>
      </c>
    </row>
    <row r="565" spans="1:28" s="4" customFormat="1" ht="31.5" outlineLevel="1">
      <c r="A565" s="12" t="s">
        <v>460</v>
      </c>
      <c r="B565" s="22" t="s">
        <v>203</v>
      </c>
      <c r="C565" s="22" t="s">
        <v>523</v>
      </c>
      <c r="D565" s="22" t="s">
        <v>28</v>
      </c>
      <c r="E565" s="22" t="s">
        <v>2</v>
      </c>
      <c r="F565" s="100"/>
      <c r="G565" s="68">
        <f>SUM(G566:G571)</f>
        <v>2050950.6099999999</v>
      </c>
      <c r="H565" s="68">
        <f t="shared" ref="H565:AB565" si="341">SUM(H566:H571)</f>
        <v>0</v>
      </c>
      <c r="I565" s="68">
        <f t="shared" si="341"/>
        <v>0</v>
      </c>
      <c r="J565" s="68">
        <f t="shared" si="341"/>
        <v>2050950.6099999999</v>
      </c>
      <c r="K565" s="68">
        <f t="shared" si="341"/>
        <v>0</v>
      </c>
      <c r="L565" s="68">
        <f t="shared" si="341"/>
        <v>2050950.3599999999</v>
      </c>
      <c r="M565" s="68">
        <f t="shared" si="341"/>
        <v>0</v>
      </c>
      <c r="N565" s="68">
        <f t="shared" si="341"/>
        <v>0</v>
      </c>
      <c r="O565" s="68">
        <f t="shared" si="341"/>
        <v>2050950.3599999999</v>
      </c>
      <c r="P565" s="68">
        <f t="shared" si="341"/>
        <v>0</v>
      </c>
      <c r="Q565" s="68">
        <f t="shared" si="341"/>
        <v>2050950.6099999999</v>
      </c>
      <c r="R565" s="68">
        <f t="shared" si="341"/>
        <v>2050950.3599999999</v>
      </c>
      <c r="S565" s="68">
        <f t="shared" si="341"/>
        <v>0</v>
      </c>
      <c r="T565" s="68">
        <f t="shared" si="341"/>
        <v>0</v>
      </c>
      <c r="U565" s="68">
        <f t="shared" si="341"/>
        <v>0</v>
      </c>
      <c r="V565" s="68">
        <f t="shared" si="341"/>
        <v>0</v>
      </c>
      <c r="W565" s="68">
        <f t="shared" si="341"/>
        <v>0</v>
      </c>
      <c r="X565" s="68">
        <f t="shared" si="341"/>
        <v>0</v>
      </c>
      <c r="Y565" s="68">
        <f t="shared" si="341"/>
        <v>0</v>
      </c>
      <c r="Z565" s="68">
        <f t="shared" si="341"/>
        <v>0</v>
      </c>
      <c r="AA565" s="68">
        <f t="shared" si="341"/>
        <v>0</v>
      </c>
      <c r="AB565" s="68">
        <f t="shared" si="341"/>
        <v>0</v>
      </c>
    </row>
    <row r="566" spans="1:28" s="4" customFormat="1" ht="31.5" outlineLevel="1">
      <c r="A566" s="12" t="s">
        <v>464</v>
      </c>
      <c r="B566" s="22" t="s">
        <v>203</v>
      </c>
      <c r="C566" s="22" t="s">
        <v>523</v>
      </c>
      <c r="D566" s="22" t="s">
        <v>28</v>
      </c>
      <c r="E566" s="22" t="s">
        <v>74</v>
      </c>
      <c r="F566" s="100"/>
      <c r="G566" s="28">
        <f t="shared" ref="G566:G571" si="342">SUM(I566:K566)-H566</f>
        <v>136126.96</v>
      </c>
      <c r="H566" s="28"/>
      <c r="I566" s="28"/>
      <c r="J566" s="8">
        <f t="shared" ref="J566:J571" si="343">SUM(Q566)</f>
        <v>136126.96</v>
      </c>
      <c r="K566" s="9">
        <f t="shared" ref="K566:K571" si="344">SUM(S566+U566+W566+Y566+AA566)</f>
        <v>0</v>
      </c>
      <c r="L566" s="28">
        <f t="shared" ref="L566:L571" si="345">SUM(N566:P566)-M566</f>
        <v>136126.96</v>
      </c>
      <c r="M566" s="38"/>
      <c r="N566" s="28"/>
      <c r="O566" s="8">
        <f t="shared" ref="O566:O571" si="346">SUM(R566)</f>
        <v>136126.96</v>
      </c>
      <c r="P566" s="9">
        <f t="shared" ref="P566:P571" si="347">SUM(T566+V566+X566+Z566+AB566)</f>
        <v>0</v>
      </c>
      <c r="Q566" s="28">
        <v>136126.96</v>
      </c>
      <c r="R566" s="28">
        <v>136126.96</v>
      </c>
      <c r="S566" s="48"/>
      <c r="T566" s="48"/>
      <c r="U566" s="48"/>
      <c r="V566" s="48"/>
      <c r="W566" s="48"/>
      <c r="X566" s="48"/>
      <c r="Y566" s="48"/>
      <c r="Z566" s="48"/>
      <c r="AA566" s="48"/>
      <c r="AB566" s="48"/>
    </row>
    <row r="567" spans="1:28" s="4" customFormat="1" outlineLevel="1">
      <c r="A567" s="12" t="s">
        <v>476</v>
      </c>
      <c r="B567" s="22" t="s">
        <v>203</v>
      </c>
      <c r="C567" s="22" t="s">
        <v>523</v>
      </c>
      <c r="D567" s="22" t="s">
        <v>28</v>
      </c>
      <c r="E567" s="22" t="s">
        <v>38</v>
      </c>
      <c r="F567" s="100"/>
      <c r="G567" s="28">
        <f t="shared" si="342"/>
        <v>1677894.65</v>
      </c>
      <c r="H567" s="28"/>
      <c r="I567" s="28"/>
      <c r="J567" s="8">
        <f t="shared" si="343"/>
        <v>1677894.65</v>
      </c>
      <c r="K567" s="9">
        <f t="shared" si="344"/>
        <v>0</v>
      </c>
      <c r="L567" s="28">
        <f t="shared" si="345"/>
        <v>1677894.4</v>
      </c>
      <c r="M567" s="38"/>
      <c r="N567" s="28"/>
      <c r="O567" s="8">
        <f t="shared" si="346"/>
        <v>1677894.4</v>
      </c>
      <c r="P567" s="9">
        <f t="shared" si="347"/>
        <v>0</v>
      </c>
      <c r="Q567" s="28">
        <v>1677894.65</v>
      </c>
      <c r="R567" s="28">
        <v>1677894.4</v>
      </c>
      <c r="S567" s="48"/>
      <c r="T567" s="48"/>
      <c r="U567" s="48"/>
      <c r="V567" s="48"/>
      <c r="W567" s="48"/>
      <c r="X567" s="48"/>
      <c r="Y567" s="48"/>
      <c r="Z567" s="48"/>
      <c r="AA567" s="48"/>
      <c r="AB567" s="48"/>
    </row>
    <row r="568" spans="1:28" s="4" customFormat="1" ht="31.5" outlineLevel="1">
      <c r="A568" s="12" t="s">
        <v>495</v>
      </c>
      <c r="B568" s="22" t="s">
        <v>203</v>
      </c>
      <c r="C568" s="22" t="s">
        <v>523</v>
      </c>
      <c r="D568" s="22" t="s">
        <v>28</v>
      </c>
      <c r="E568" s="22" t="s">
        <v>56</v>
      </c>
      <c r="F568" s="100"/>
      <c r="G568" s="28">
        <f t="shared" si="342"/>
        <v>168350</v>
      </c>
      <c r="H568" s="28"/>
      <c r="I568" s="28"/>
      <c r="J568" s="8">
        <f t="shared" si="343"/>
        <v>168350</v>
      </c>
      <c r="K568" s="9">
        <f t="shared" si="344"/>
        <v>0</v>
      </c>
      <c r="L568" s="28">
        <f t="shared" si="345"/>
        <v>168350</v>
      </c>
      <c r="M568" s="38"/>
      <c r="N568" s="28"/>
      <c r="O568" s="8">
        <f t="shared" si="346"/>
        <v>168350</v>
      </c>
      <c r="P568" s="9">
        <f t="shared" si="347"/>
        <v>0</v>
      </c>
      <c r="Q568" s="28">
        <v>168350</v>
      </c>
      <c r="R568" s="28">
        <v>168350</v>
      </c>
      <c r="S568" s="48"/>
      <c r="T568" s="48"/>
      <c r="U568" s="48"/>
      <c r="V568" s="48"/>
      <c r="W568" s="48"/>
      <c r="X568" s="48"/>
      <c r="Y568" s="48"/>
      <c r="Z568" s="48"/>
      <c r="AA568" s="48"/>
      <c r="AB568" s="48"/>
    </row>
    <row r="569" spans="1:28" s="4" customFormat="1" ht="31.5" outlineLevel="1">
      <c r="A569" s="12" t="s">
        <v>524</v>
      </c>
      <c r="B569" s="22" t="s">
        <v>203</v>
      </c>
      <c r="C569" s="22" t="s">
        <v>523</v>
      </c>
      <c r="D569" s="22" t="s">
        <v>28</v>
      </c>
      <c r="E569" s="22" t="s">
        <v>94</v>
      </c>
      <c r="F569" s="100"/>
      <c r="G569" s="28">
        <f t="shared" si="342"/>
        <v>5757</v>
      </c>
      <c r="H569" s="28"/>
      <c r="I569" s="28"/>
      <c r="J569" s="8">
        <f t="shared" si="343"/>
        <v>5757</v>
      </c>
      <c r="K569" s="9">
        <f t="shared" si="344"/>
        <v>0</v>
      </c>
      <c r="L569" s="28">
        <f t="shared" si="345"/>
        <v>5757</v>
      </c>
      <c r="M569" s="38"/>
      <c r="N569" s="28"/>
      <c r="O569" s="8">
        <f t="shared" si="346"/>
        <v>5757</v>
      </c>
      <c r="P569" s="9">
        <f t="shared" si="347"/>
        <v>0</v>
      </c>
      <c r="Q569" s="28">
        <v>5757</v>
      </c>
      <c r="R569" s="28">
        <v>5757</v>
      </c>
      <c r="S569" s="48"/>
      <c r="T569" s="48"/>
      <c r="U569" s="48"/>
      <c r="V569" s="48"/>
      <c r="W569" s="48"/>
      <c r="X569" s="48"/>
      <c r="Y569" s="48"/>
      <c r="Z569" s="48"/>
      <c r="AA569" s="48"/>
      <c r="AB569" s="48"/>
    </row>
    <row r="570" spans="1:28" s="4" customFormat="1" ht="31.5" outlineLevel="1">
      <c r="A570" s="12" t="s">
        <v>500</v>
      </c>
      <c r="B570" s="22" t="s">
        <v>203</v>
      </c>
      <c r="C570" s="22" t="s">
        <v>523</v>
      </c>
      <c r="D570" s="22" t="s">
        <v>28</v>
      </c>
      <c r="E570" s="22" t="s">
        <v>223</v>
      </c>
      <c r="F570" s="100"/>
      <c r="G570" s="28">
        <f t="shared" si="342"/>
        <v>17966</v>
      </c>
      <c r="H570" s="28"/>
      <c r="I570" s="28"/>
      <c r="J570" s="8">
        <f t="shared" si="343"/>
        <v>17966</v>
      </c>
      <c r="K570" s="9">
        <f t="shared" si="344"/>
        <v>0</v>
      </c>
      <c r="L570" s="28">
        <f t="shared" si="345"/>
        <v>17966</v>
      </c>
      <c r="M570" s="38"/>
      <c r="N570" s="28"/>
      <c r="O570" s="8">
        <f t="shared" si="346"/>
        <v>17966</v>
      </c>
      <c r="P570" s="9">
        <f t="shared" si="347"/>
        <v>0</v>
      </c>
      <c r="Q570" s="28">
        <v>17966</v>
      </c>
      <c r="R570" s="28">
        <v>17966</v>
      </c>
      <c r="S570" s="48"/>
      <c r="T570" s="48"/>
      <c r="U570" s="48"/>
      <c r="V570" s="48"/>
      <c r="W570" s="48"/>
      <c r="X570" s="48"/>
      <c r="Y570" s="48"/>
      <c r="Z570" s="48"/>
      <c r="AA570" s="48"/>
      <c r="AB570" s="48"/>
    </row>
    <row r="571" spans="1:28" s="4" customFormat="1" ht="47.25" outlineLevel="1">
      <c r="A571" s="12" t="s">
        <v>461</v>
      </c>
      <c r="B571" s="22" t="s">
        <v>203</v>
      </c>
      <c r="C571" s="22" t="s">
        <v>523</v>
      </c>
      <c r="D571" s="22" t="s">
        <v>28</v>
      </c>
      <c r="E571" s="22" t="s">
        <v>32</v>
      </c>
      <c r="F571" s="100"/>
      <c r="G571" s="28">
        <f t="shared" si="342"/>
        <v>44856</v>
      </c>
      <c r="H571" s="28"/>
      <c r="I571" s="28"/>
      <c r="J571" s="8">
        <f t="shared" si="343"/>
        <v>44856</v>
      </c>
      <c r="K571" s="9">
        <f t="shared" si="344"/>
        <v>0</v>
      </c>
      <c r="L571" s="28">
        <f t="shared" si="345"/>
        <v>44856</v>
      </c>
      <c r="M571" s="38"/>
      <c r="N571" s="28"/>
      <c r="O571" s="8">
        <f t="shared" si="346"/>
        <v>44856</v>
      </c>
      <c r="P571" s="9">
        <f t="shared" si="347"/>
        <v>0</v>
      </c>
      <c r="Q571" s="28">
        <v>44856</v>
      </c>
      <c r="R571" s="28">
        <v>44856</v>
      </c>
      <c r="S571" s="48"/>
      <c r="T571" s="48"/>
      <c r="U571" s="48"/>
      <c r="V571" s="48"/>
      <c r="W571" s="48"/>
      <c r="X571" s="48"/>
      <c r="Y571" s="48"/>
      <c r="Z571" s="48"/>
      <c r="AA571" s="48"/>
      <c r="AB571" s="48"/>
    </row>
    <row r="572" spans="1:28" s="4" customFormat="1" ht="31.5" outlineLevel="1">
      <c r="A572" s="12" t="s">
        <v>505</v>
      </c>
      <c r="B572" s="22" t="s">
        <v>203</v>
      </c>
      <c r="C572" s="22" t="s">
        <v>523</v>
      </c>
      <c r="D572" s="22" t="s">
        <v>42</v>
      </c>
      <c r="E572" s="22" t="s">
        <v>2</v>
      </c>
      <c r="F572" s="100"/>
      <c r="G572" s="68">
        <f>SUM(G573)</f>
        <v>3500</v>
      </c>
      <c r="H572" s="68">
        <f t="shared" ref="H572:AB573" si="348">SUM(H573)</f>
        <v>0</v>
      </c>
      <c r="I572" s="68">
        <f t="shared" si="348"/>
        <v>0</v>
      </c>
      <c r="J572" s="68">
        <f t="shared" si="348"/>
        <v>3500</v>
      </c>
      <c r="K572" s="68">
        <f t="shared" si="348"/>
        <v>0</v>
      </c>
      <c r="L572" s="68">
        <f t="shared" si="348"/>
        <v>3500</v>
      </c>
      <c r="M572" s="68">
        <f t="shared" si="348"/>
        <v>0</v>
      </c>
      <c r="N572" s="68">
        <f t="shared" si="348"/>
        <v>0</v>
      </c>
      <c r="O572" s="68">
        <f t="shared" si="348"/>
        <v>3500</v>
      </c>
      <c r="P572" s="68">
        <f t="shared" si="348"/>
        <v>0</v>
      </c>
      <c r="Q572" s="68">
        <f t="shared" si="348"/>
        <v>3500</v>
      </c>
      <c r="R572" s="68">
        <f t="shared" si="348"/>
        <v>3500</v>
      </c>
      <c r="S572" s="68">
        <f t="shared" si="348"/>
        <v>0</v>
      </c>
      <c r="T572" s="68">
        <f t="shared" si="348"/>
        <v>0</v>
      </c>
      <c r="U572" s="68">
        <f t="shared" si="348"/>
        <v>0</v>
      </c>
      <c r="V572" s="68">
        <f t="shared" si="348"/>
        <v>0</v>
      </c>
      <c r="W572" s="68">
        <f t="shared" si="348"/>
        <v>0</v>
      </c>
      <c r="X572" s="68">
        <f t="shared" si="348"/>
        <v>0</v>
      </c>
      <c r="Y572" s="68">
        <f t="shared" si="348"/>
        <v>0</v>
      </c>
      <c r="Z572" s="68">
        <f t="shared" si="348"/>
        <v>0</v>
      </c>
      <c r="AA572" s="68">
        <f t="shared" si="348"/>
        <v>0</v>
      </c>
      <c r="AB572" s="68">
        <f t="shared" si="348"/>
        <v>0</v>
      </c>
    </row>
    <row r="573" spans="1:28" s="4" customFormat="1" ht="31.5" outlineLevel="1">
      <c r="A573" s="12" t="s">
        <v>525</v>
      </c>
      <c r="B573" s="22" t="s">
        <v>203</v>
      </c>
      <c r="C573" s="22" t="s">
        <v>523</v>
      </c>
      <c r="D573" s="22" t="s">
        <v>48</v>
      </c>
      <c r="E573" s="22" t="s">
        <v>2</v>
      </c>
      <c r="F573" s="100"/>
      <c r="G573" s="68">
        <f>SUM(G574)</f>
        <v>3500</v>
      </c>
      <c r="H573" s="68">
        <f t="shared" si="348"/>
        <v>0</v>
      </c>
      <c r="I573" s="68">
        <f t="shared" si="348"/>
        <v>0</v>
      </c>
      <c r="J573" s="68">
        <f t="shared" si="348"/>
        <v>3500</v>
      </c>
      <c r="K573" s="68">
        <f t="shared" si="348"/>
        <v>0</v>
      </c>
      <c r="L573" s="68">
        <f t="shared" si="348"/>
        <v>3500</v>
      </c>
      <c r="M573" s="68">
        <f t="shared" si="348"/>
        <v>0</v>
      </c>
      <c r="N573" s="68">
        <f t="shared" si="348"/>
        <v>0</v>
      </c>
      <c r="O573" s="68">
        <f t="shared" si="348"/>
        <v>3500</v>
      </c>
      <c r="P573" s="68">
        <f t="shared" si="348"/>
        <v>0</v>
      </c>
      <c r="Q573" s="68">
        <f t="shared" si="348"/>
        <v>3500</v>
      </c>
      <c r="R573" s="68">
        <f t="shared" si="348"/>
        <v>3500</v>
      </c>
      <c r="S573" s="68">
        <f t="shared" si="348"/>
        <v>0</v>
      </c>
      <c r="T573" s="68">
        <f t="shared" si="348"/>
        <v>0</v>
      </c>
      <c r="U573" s="68">
        <f t="shared" si="348"/>
        <v>0</v>
      </c>
      <c r="V573" s="68">
        <f t="shared" si="348"/>
        <v>0</v>
      </c>
      <c r="W573" s="68">
        <f t="shared" si="348"/>
        <v>0</v>
      </c>
      <c r="X573" s="68">
        <f t="shared" si="348"/>
        <v>0</v>
      </c>
      <c r="Y573" s="68">
        <f t="shared" si="348"/>
        <v>0</v>
      </c>
      <c r="Z573" s="68">
        <f t="shared" si="348"/>
        <v>0</v>
      </c>
      <c r="AA573" s="68">
        <f t="shared" si="348"/>
        <v>0</v>
      </c>
      <c r="AB573" s="68">
        <f t="shared" si="348"/>
        <v>0</v>
      </c>
    </row>
    <row r="574" spans="1:28" s="4" customFormat="1" outlineLevel="1">
      <c r="A574" s="12" t="s">
        <v>526</v>
      </c>
      <c r="B574" s="22" t="s">
        <v>203</v>
      </c>
      <c r="C574" s="22" t="s">
        <v>523</v>
      </c>
      <c r="D574" s="22" t="s">
        <v>48</v>
      </c>
      <c r="E574" s="22" t="s">
        <v>46</v>
      </c>
      <c r="F574" s="100"/>
      <c r="G574" s="28">
        <f>SUM(I574:K574)-H574</f>
        <v>3500</v>
      </c>
      <c r="H574" s="28"/>
      <c r="I574" s="28"/>
      <c r="J574" s="8">
        <f>SUM(Q574)</f>
        <v>3500</v>
      </c>
      <c r="K574" s="9">
        <f>SUM(S574+U574+W574+Y574+AA574)</f>
        <v>0</v>
      </c>
      <c r="L574" s="28">
        <f>SUM(N574:P574)-M574</f>
        <v>3500</v>
      </c>
      <c r="M574" s="38"/>
      <c r="N574" s="28"/>
      <c r="O574" s="8">
        <f>SUM(R574)</f>
        <v>3500</v>
      </c>
      <c r="P574" s="9">
        <f>SUM(T574+V574+X574+Z574+AB574)</f>
        <v>0</v>
      </c>
      <c r="Q574" s="28">
        <v>3500</v>
      </c>
      <c r="R574" s="28">
        <v>3500</v>
      </c>
      <c r="S574" s="48"/>
      <c r="T574" s="48"/>
      <c r="U574" s="48"/>
      <c r="V574" s="48"/>
      <c r="W574" s="48"/>
      <c r="X574" s="48"/>
      <c r="Y574" s="48"/>
      <c r="Z574" s="48"/>
      <c r="AA574" s="48"/>
      <c r="AB574" s="48"/>
    </row>
    <row r="575" spans="1:28" s="7" customFormat="1" ht="94.5" outlineLevel="1">
      <c r="A575" s="14" t="s">
        <v>527</v>
      </c>
      <c r="B575" s="80" t="s">
        <v>203</v>
      </c>
      <c r="C575" s="80" t="s">
        <v>528</v>
      </c>
      <c r="D575" s="80" t="s">
        <v>2</v>
      </c>
      <c r="E575" s="80" t="s">
        <v>2</v>
      </c>
      <c r="F575" s="101"/>
      <c r="G575" s="72">
        <f>SUM(G576)</f>
        <v>600000</v>
      </c>
      <c r="H575" s="72">
        <f t="shared" ref="H575:AB577" si="349">SUM(H576)</f>
        <v>0</v>
      </c>
      <c r="I575" s="72">
        <f t="shared" si="349"/>
        <v>0</v>
      </c>
      <c r="J575" s="72">
        <f t="shared" si="349"/>
        <v>600000</v>
      </c>
      <c r="K575" s="72">
        <f t="shared" si="349"/>
        <v>0</v>
      </c>
      <c r="L575" s="72">
        <f t="shared" si="349"/>
        <v>600000</v>
      </c>
      <c r="M575" s="72">
        <f t="shared" si="349"/>
        <v>0</v>
      </c>
      <c r="N575" s="72">
        <f t="shared" si="349"/>
        <v>0</v>
      </c>
      <c r="O575" s="72">
        <f t="shared" si="349"/>
        <v>600000</v>
      </c>
      <c r="P575" s="72">
        <f t="shared" si="349"/>
        <v>0</v>
      </c>
      <c r="Q575" s="72">
        <f t="shared" si="349"/>
        <v>600000</v>
      </c>
      <c r="R575" s="72">
        <f t="shared" si="349"/>
        <v>600000</v>
      </c>
      <c r="S575" s="72">
        <f t="shared" si="349"/>
        <v>0</v>
      </c>
      <c r="T575" s="72">
        <f t="shared" si="349"/>
        <v>0</v>
      </c>
      <c r="U575" s="72">
        <f t="shared" si="349"/>
        <v>0</v>
      </c>
      <c r="V575" s="72">
        <f t="shared" si="349"/>
        <v>0</v>
      </c>
      <c r="W575" s="72">
        <f t="shared" si="349"/>
        <v>0</v>
      </c>
      <c r="X575" s="72">
        <f t="shared" si="349"/>
        <v>0</v>
      </c>
      <c r="Y575" s="72">
        <f t="shared" si="349"/>
        <v>0</v>
      </c>
      <c r="Z575" s="72">
        <f t="shared" si="349"/>
        <v>0</v>
      </c>
      <c r="AA575" s="72">
        <f t="shared" si="349"/>
        <v>0</v>
      </c>
      <c r="AB575" s="72">
        <f t="shared" si="349"/>
        <v>0</v>
      </c>
    </row>
    <row r="576" spans="1:28" s="4" customFormat="1" ht="31.5" outlineLevel="1">
      <c r="A576" s="12" t="s">
        <v>505</v>
      </c>
      <c r="B576" s="22" t="s">
        <v>203</v>
      </c>
      <c r="C576" s="22" t="s">
        <v>528</v>
      </c>
      <c r="D576" s="22" t="s">
        <v>42</v>
      </c>
      <c r="E576" s="22" t="s">
        <v>2</v>
      </c>
      <c r="F576" s="100"/>
      <c r="G576" s="68">
        <f>SUM(G577)</f>
        <v>600000</v>
      </c>
      <c r="H576" s="68">
        <f t="shared" si="349"/>
        <v>0</v>
      </c>
      <c r="I576" s="68">
        <f t="shared" si="349"/>
        <v>0</v>
      </c>
      <c r="J576" s="68">
        <f t="shared" si="349"/>
        <v>600000</v>
      </c>
      <c r="K576" s="68">
        <f t="shared" si="349"/>
        <v>0</v>
      </c>
      <c r="L576" s="68">
        <f t="shared" si="349"/>
        <v>600000</v>
      </c>
      <c r="M576" s="68">
        <f t="shared" si="349"/>
        <v>0</v>
      </c>
      <c r="N576" s="68">
        <f t="shared" si="349"/>
        <v>0</v>
      </c>
      <c r="O576" s="68">
        <f t="shared" si="349"/>
        <v>600000</v>
      </c>
      <c r="P576" s="68">
        <f t="shared" si="349"/>
        <v>0</v>
      </c>
      <c r="Q576" s="68">
        <f t="shared" si="349"/>
        <v>600000</v>
      </c>
      <c r="R576" s="68">
        <f t="shared" si="349"/>
        <v>600000</v>
      </c>
      <c r="S576" s="68">
        <f t="shared" si="349"/>
        <v>0</v>
      </c>
      <c r="T576" s="68">
        <f t="shared" si="349"/>
        <v>0</v>
      </c>
      <c r="U576" s="68">
        <f t="shared" si="349"/>
        <v>0</v>
      </c>
      <c r="V576" s="68">
        <f t="shared" si="349"/>
        <v>0</v>
      </c>
      <c r="W576" s="68">
        <f t="shared" si="349"/>
        <v>0</v>
      </c>
      <c r="X576" s="68">
        <f t="shared" si="349"/>
        <v>0</v>
      </c>
      <c r="Y576" s="68">
        <f t="shared" si="349"/>
        <v>0</v>
      </c>
      <c r="Z576" s="68">
        <f t="shared" si="349"/>
        <v>0</v>
      </c>
      <c r="AA576" s="68">
        <f t="shared" si="349"/>
        <v>0</v>
      </c>
      <c r="AB576" s="68">
        <f t="shared" si="349"/>
        <v>0</v>
      </c>
    </row>
    <row r="577" spans="1:28" s="4" customFormat="1" ht="110.25" outlineLevel="1">
      <c r="A577" s="12" t="s">
        <v>529</v>
      </c>
      <c r="B577" s="22" t="s">
        <v>203</v>
      </c>
      <c r="C577" s="22" t="s">
        <v>528</v>
      </c>
      <c r="D577" s="22" t="s">
        <v>199</v>
      </c>
      <c r="E577" s="22" t="s">
        <v>2</v>
      </c>
      <c r="F577" s="100"/>
      <c r="G577" s="94">
        <f>SUM(G578)</f>
        <v>600000</v>
      </c>
      <c r="H577" s="94">
        <f t="shared" si="349"/>
        <v>0</v>
      </c>
      <c r="I577" s="94">
        <f t="shared" si="349"/>
        <v>0</v>
      </c>
      <c r="J577" s="94">
        <f t="shared" si="349"/>
        <v>600000</v>
      </c>
      <c r="K577" s="94">
        <f t="shared" si="349"/>
        <v>0</v>
      </c>
      <c r="L577" s="94">
        <f t="shared" si="349"/>
        <v>600000</v>
      </c>
      <c r="M577" s="94">
        <f t="shared" si="349"/>
        <v>0</v>
      </c>
      <c r="N577" s="94">
        <f t="shared" si="349"/>
        <v>0</v>
      </c>
      <c r="O577" s="94">
        <f t="shared" si="349"/>
        <v>600000</v>
      </c>
      <c r="P577" s="94">
        <f t="shared" si="349"/>
        <v>0</v>
      </c>
      <c r="Q577" s="94">
        <f t="shared" si="349"/>
        <v>600000</v>
      </c>
      <c r="R577" s="94">
        <f t="shared" si="349"/>
        <v>600000</v>
      </c>
      <c r="S577" s="94">
        <f t="shared" si="349"/>
        <v>0</v>
      </c>
      <c r="T577" s="94">
        <f t="shared" si="349"/>
        <v>0</v>
      </c>
      <c r="U577" s="94">
        <f t="shared" si="349"/>
        <v>0</v>
      </c>
      <c r="V577" s="94">
        <f t="shared" si="349"/>
        <v>0</v>
      </c>
      <c r="W577" s="94">
        <f t="shared" si="349"/>
        <v>0</v>
      </c>
      <c r="X577" s="94">
        <f t="shared" si="349"/>
        <v>0</v>
      </c>
      <c r="Y577" s="94">
        <f t="shared" si="349"/>
        <v>0</v>
      </c>
      <c r="Z577" s="94">
        <f t="shared" si="349"/>
        <v>0</v>
      </c>
      <c r="AA577" s="94">
        <f t="shared" si="349"/>
        <v>0</v>
      </c>
      <c r="AB577" s="94">
        <f t="shared" si="349"/>
        <v>0</v>
      </c>
    </row>
    <row r="578" spans="1:28" s="4" customFormat="1" ht="78.75" outlineLevel="1">
      <c r="A578" s="12" t="s">
        <v>508</v>
      </c>
      <c r="B578" s="22" t="s">
        <v>203</v>
      </c>
      <c r="C578" s="22" t="s">
        <v>528</v>
      </c>
      <c r="D578" s="22" t="s">
        <v>199</v>
      </c>
      <c r="E578" s="22" t="s">
        <v>509</v>
      </c>
      <c r="F578" s="90"/>
      <c r="G578" s="28">
        <f>SUM(I578:K578)-H578</f>
        <v>600000</v>
      </c>
      <c r="H578" s="28"/>
      <c r="I578" s="28"/>
      <c r="J578" s="8">
        <f>SUM(Q578)</f>
        <v>600000</v>
      </c>
      <c r="K578" s="9">
        <f>SUM(S578+U578+W578+Y578+AA578)</f>
        <v>0</v>
      </c>
      <c r="L578" s="28">
        <f>SUM(N578:P578)-M578</f>
        <v>600000</v>
      </c>
      <c r="M578" s="38"/>
      <c r="N578" s="28"/>
      <c r="O578" s="8">
        <f>SUM(R578)</f>
        <v>600000</v>
      </c>
      <c r="P578" s="9">
        <f>SUM(T578+V578+X578+Z578+AB578)</f>
        <v>0</v>
      </c>
      <c r="Q578" s="28">
        <v>600000</v>
      </c>
      <c r="R578" s="28">
        <v>600000</v>
      </c>
      <c r="S578" s="48"/>
      <c r="T578" s="48"/>
      <c r="U578" s="48"/>
      <c r="V578" s="48"/>
      <c r="W578" s="48"/>
      <c r="X578" s="48"/>
      <c r="Y578" s="48"/>
      <c r="Z578" s="48"/>
      <c r="AA578" s="48"/>
      <c r="AB578" s="48"/>
    </row>
    <row r="579" spans="1:28" s="4" customFormat="1" ht="141.75" outlineLevel="1">
      <c r="A579" s="14" t="s">
        <v>635</v>
      </c>
      <c r="B579" s="80" t="s">
        <v>203</v>
      </c>
      <c r="C579" s="85" t="s">
        <v>634</v>
      </c>
      <c r="D579" s="80" t="s">
        <v>2</v>
      </c>
      <c r="E579" s="80" t="s">
        <v>2</v>
      </c>
      <c r="F579" s="90"/>
      <c r="G579" s="52">
        <f>SUM(G580)</f>
        <v>97080.07</v>
      </c>
      <c r="H579" s="52">
        <f t="shared" ref="H579:AB580" si="350">SUM(H580)</f>
        <v>0</v>
      </c>
      <c r="I579" s="52">
        <f t="shared" si="350"/>
        <v>0</v>
      </c>
      <c r="J579" s="52">
        <f t="shared" si="350"/>
        <v>0</v>
      </c>
      <c r="K579" s="52">
        <f t="shared" si="350"/>
        <v>97080.07</v>
      </c>
      <c r="L579" s="52">
        <f t="shared" si="350"/>
        <v>97080.07</v>
      </c>
      <c r="M579" s="52">
        <f t="shared" si="350"/>
        <v>0</v>
      </c>
      <c r="N579" s="52">
        <f t="shared" si="350"/>
        <v>0</v>
      </c>
      <c r="O579" s="52">
        <f t="shared" si="350"/>
        <v>0</v>
      </c>
      <c r="P579" s="52">
        <f t="shared" si="350"/>
        <v>97080.07</v>
      </c>
      <c r="Q579" s="52">
        <f t="shared" si="350"/>
        <v>0</v>
      </c>
      <c r="R579" s="52">
        <f t="shared" si="350"/>
        <v>0</v>
      </c>
      <c r="S579" s="52">
        <f t="shared" si="350"/>
        <v>0</v>
      </c>
      <c r="T579" s="52">
        <f t="shared" si="350"/>
        <v>0</v>
      </c>
      <c r="U579" s="52">
        <f t="shared" si="350"/>
        <v>97080.07</v>
      </c>
      <c r="V579" s="52">
        <f t="shared" si="350"/>
        <v>97080.07</v>
      </c>
      <c r="W579" s="52">
        <f t="shared" si="350"/>
        <v>0</v>
      </c>
      <c r="X579" s="52">
        <f t="shared" si="350"/>
        <v>0</v>
      </c>
      <c r="Y579" s="52">
        <f t="shared" si="350"/>
        <v>0</v>
      </c>
      <c r="Z579" s="52">
        <f t="shared" si="350"/>
        <v>0</v>
      </c>
      <c r="AA579" s="52">
        <f t="shared" si="350"/>
        <v>0</v>
      </c>
      <c r="AB579" s="52">
        <f t="shared" si="350"/>
        <v>0</v>
      </c>
    </row>
    <row r="580" spans="1:28" s="4" customFormat="1" ht="47.25" outlineLevel="1">
      <c r="A580" s="12" t="s">
        <v>459</v>
      </c>
      <c r="B580" s="22" t="s">
        <v>203</v>
      </c>
      <c r="C580" s="86" t="s">
        <v>634</v>
      </c>
      <c r="D580" s="22" t="s">
        <v>26</v>
      </c>
      <c r="E580" s="22" t="s">
        <v>2</v>
      </c>
      <c r="F580" s="90"/>
      <c r="G580" s="28">
        <f>SUM(G581)</f>
        <v>97080.07</v>
      </c>
      <c r="H580" s="28">
        <f t="shared" si="350"/>
        <v>0</v>
      </c>
      <c r="I580" s="28">
        <f t="shared" si="350"/>
        <v>0</v>
      </c>
      <c r="J580" s="28">
        <f t="shared" si="350"/>
        <v>0</v>
      </c>
      <c r="K580" s="28">
        <f t="shared" si="350"/>
        <v>97080.07</v>
      </c>
      <c r="L580" s="28">
        <f t="shared" si="350"/>
        <v>97080.07</v>
      </c>
      <c r="M580" s="28">
        <f t="shared" si="350"/>
        <v>0</v>
      </c>
      <c r="N580" s="28">
        <f t="shared" si="350"/>
        <v>0</v>
      </c>
      <c r="O580" s="28">
        <f t="shared" si="350"/>
        <v>0</v>
      </c>
      <c r="P580" s="28">
        <f t="shared" si="350"/>
        <v>97080.07</v>
      </c>
      <c r="Q580" s="28">
        <f t="shared" si="350"/>
        <v>0</v>
      </c>
      <c r="R580" s="28">
        <f t="shared" si="350"/>
        <v>0</v>
      </c>
      <c r="S580" s="28">
        <f t="shared" si="350"/>
        <v>0</v>
      </c>
      <c r="T580" s="28">
        <f t="shared" si="350"/>
        <v>0</v>
      </c>
      <c r="U580" s="28">
        <f t="shared" si="350"/>
        <v>97080.07</v>
      </c>
      <c r="V580" s="28">
        <f t="shared" si="350"/>
        <v>97080.07</v>
      </c>
      <c r="W580" s="28">
        <f t="shared" si="350"/>
        <v>0</v>
      </c>
      <c r="X580" s="28">
        <f t="shared" si="350"/>
        <v>0</v>
      </c>
      <c r="Y580" s="28">
        <f t="shared" si="350"/>
        <v>0</v>
      </c>
      <c r="Z580" s="28">
        <f t="shared" si="350"/>
        <v>0</v>
      </c>
      <c r="AA580" s="28">
        <f t="shared" si="350"/>
        <v>0</v>
      </c>
      <c r="AB580" s="28">
        <f t="shared" si="350"/>
        <v>0</v>
      </c>
    </row>
    <row r="581" spans="1:28" s="4" customFormat="1" ht="31.5" outlineLevel="1">
      <c r="A581" s="12" t="s">
        <v>460</v>
      </c>
      <c r="B581" s="22" t="s">
        <v>203</v>
      </c>
      <c r="C581" s="86" t="s">
        <v>634</v>
      </c>
      <c r="D581" s="22" t="s">
        <v>28</v>
      </c>
      <c r="E581" s="22" t="s">
        <v>2</v>
      </c>
      <c r="F581" s="90"/>
      <c r="G581" s="28">
        <f>SUM(G582:G583)</f>
        <v>97080.07</v>
      </c>
      <c r="H581" s="28">
        <f t="shared" ref="H581:AB581" si="351">SUM(H582:H583)</f>
        <v>0</v>
      </c>
      <c r="I581" s="28">
        <f t="shared" si="351"/>
        <v>0</v>
      </c>
      <c r="J581" s="28">
        <f t="shared" si="351"/>
        <v>0</v>
      </c>
      <c r="K581" s="28">
        <f t="shared" si="351"/>
        <v>97080.07</v>
      </c>
      <c r="L581" s="28">
        <f t="shared" si="351"/>
        <v>97080.07</v>
      </c>
      <c r="M581" s="28">
        <f t="shared" si="351"/>
        <v>0</v>
      </c>
      <c r="N581" s="28">
        <f t="shared" si="351"/>
        <v>0</v>
      </c>
      <c r="O581" s="28">
        <f t="shared" si="351"/>
        <v>0</v>
      </c>
      <c r="P581" s="28">
        <f t="shared" si="351"/>
        <v>97080.07</v>
      </c>
      <c r="Q581" s="28">
        <f t="shared" si="351"/>
        <v>0</v>
      </c>
      <c r="R581" s="28">
        <f t="shared" si="351"/>
        <v>0</v>
      </c>
      <c r="S581" s="28">
        <f t="shared" si="351"/>
        <v>0</v>
      </c>
      <c r="T581" s="28">
        <f t="shared" si="351"/>
        <v>0</v>
      </c>
      <c r="U581" s="28">
        <f t="shared" si="351"/>
        <v>97080.07</v>
      </c>
      <c r="V581" s="28">
        <f t="shared" si="351"/>
        <v>97080.07</v>
      </c>
      <c r="W581" s="28">
        <f t="shared" si="351"/>
        <v>0</v>
      </c>
      <c r="X581" s="28">
        <f t="shared" si="351"/>
        <v>0</v>
      </c>
      <c r="Y581" s="28">
        <f t="shared" si="351"/>
        <v>0</v>
      </c>
      <c r="Z581" s="28">
        <f t="shared" si="351"/>
        <v>0</v>
      </c>
      <c r="AA581" s="28">
        <f t="shared" si="351"/>
        <v>0</v>
      </c>
      <c r="AB581" s="28">
        <f t="shared" si="351"/>
        <v>0</v>
      </c>
    </row>
    <row r="582" spans="1:28" s="17" customFormat="1" outlineLevel="1">
      <c r="A582" s="12" t="s">
        <v>510</v>
      </c>
      <c r="B582" s="22" t="s">
        <v>203</v>
      </c>
      <c r="C582" s="86" t="s">
        <v>634</v>
      </c>
      <c r="D582" s="22">
        <v>244</v>
      </c>
      <c r="E582" s="22">
        <v>223</v>
      </c>
      <c r="F582" s="106"/>
      <c r="G582" s="28">
        <f>SUM(I582:K582)-H582</f>
        <v>1435.24</v>
      </c>
      <c r="H582" s="28"/>
      <c r="I582" s="28"/>
      <c r="J582" s="8">
        <f>SUM(Q582)</f>
        <v>0</v>
      </c>
      <c r="K582" s="9">
        <f>SUM(S582+U582+W582+Y582+AA582)</f>
        <v>1435.24</v>
      </c>
      <c r="L582" s="28">
        <f>SUM(N582:P582)-M582</f>
        <v>1435.24</v>
      </c>
      <c r="M582" s="59"/>
      <c r="N582" s="28"/>
      <c r="O582" s="8">
        <f>SUM(R582)</f>
        <v>0</v>
      </c>
      <c r="P582" s="9">
        <f>SUM(T582+V582+X582+Z582+AB582)</f>
        <v>1435.24</v>
      </c>
      <c r="Q582" s="28"/>
      <c r="R582" s="28"/>
      <c r="S582" s="28"/>
      <c r="T582" s="28"/>
      <c r="U582" s="28">
        <v>1435.24</v>
      </c>
      <c r="V582" s="28">
        <v>1435.24</v>
      </c>
      <c r="W582" s="28"/>
      <c r="X582" s="28"/>
      <c r="Y582" s="28"/>
      <c r="Z582" s="28"/>
      <c r="AA582" s="28"/>
      <c r="AB582" s="28"/>
    </row>
    <row r="583" spans="1:28" s="17" customFormat="1" outlineLevel="1">
      <c r="A583" s="12" t="s">
        <v>476</v>
      </c>
      <c r="B583" s="22" t="s">
        <v>203</v>
      </c>
      <c r="C583" s="86" t="s">
        <v>634</v>
      </c>
      <c r="D583" s="22">
        <v>244</v>
      </c>
      <c r="E583" s="22">
        <v>226</v>
      </c>
      <c r="F583" s="106"/>
      <c r="G583" s="28">
        <f>SUM(I583:K583)-H583</f>
        <v>95644.83</v>
      </c>
      <c r="H583" s="28"/>
      <c r="I583" s="28"/>
      <c r="J583" s="8">
        <f>SUM(Q583)</f>
        <v>0</v>
      </c>
      <c r="K583" s="9">
        <f>SUM(S583+U583+W583+Y583+AA583)</f>
        <v>95644.83</v>
      </c>
      <c r="L583" s="28">
        <f>SUM(N583:P583)-M583</f>
        <v>95644.83</v>
      </c>
      <c r="M583" s="59"/>
      <c r="N583" s="28"/>
      <c r="O583" s="8">
        <f>SUM(R583)</f>
        <v>0</v>
      </c>
      <c r="P583" s="9">
        <f>SUM(T583+V583+X583+Z583+AB583)</f>
        <v>95644.83</v>
      </c>
      <c r="Q583" s="28"/>
      <c r="R583" s="28"/>
      <c r="S583" s="28"/>
      <c r="T583" s="28"/>
      <c r="U583" s="28">
        <v>95644.83</v>
      </c>
      <c r="V583" s="28">
        <v>95644.83</v>
      </c>
      <c r="W583" s="28"/>
      <c r="X583" s="28"/>
      <c r="Y583" s="28"/>
      <c r="Z583" s="28"/>
      <c r="AA583" s="28"/>
      <c r="AB583" s="28"/>
    </row>
    <row r="584" spans="1:28" s="4" customFormat="1" outlineLevel="1">
      <c r="A584" s="14" t="s">
        <v>603</v>
      </c>
      <c r="B584" s="80" t="s">
        <v>203</v>
      </c>
      <c r="C584" s="80" t="s">
        <v>602</v>
      </c>
      <c r="D584" s="80" t="s">
        <v>2</v>
      </c>
      <c r="E584" s="80" t="s">
        <v>2</v>
      </c>
      <c r="F584" s="90"/>
      <c r="G584" s="52">
        <f>SUM(G585)</f>
        <v>959595.96</v>
      </c>
      <c r="H584" s="52">
        <f t="shared" ref="H584:AB586" si="352">SUM(H585)</f>
        <v>0</v>
      </c>
      <c r="I584" s="52">
        <f t="shared" si="352"/>
        <v>0</v>
      </c>
      <c r="J584" s="52">
        <f t="shared" si="352"/>
        <v>0</v>
      </c>
      <c r="K584" s="52">
        <f t="shared" si="352"/>
        <v>959595.96</v>
      </c>
      <c r="L584" s="52">
        <f t="shared" si="352"/>
        <v>959595.96</v>
      </c>
      <c r="M584" s="52">
        <f t="shared" si="352"/>
        <v>0</v>
      </c>
      <c r="N584" s="52">
        <f t="shared" si="352"/>
        <v>0</v>
      </c>
      <c r="O584" s="52">
        <f t="shared" si="352"/>
        <v>0</v>
      </c>
      <c r="P584" s="52">
        <f t="shared" si="352"/>
        <v>959595.96</v>
      </c>
      <c r="Q584" s="52">
        <f t="shared" si="352"/>
        <v>0</v>
      </c>
      <c r="R584" s="52">
        <f t="shared" si="352"/>
        <v>0</v>
      </c>
      <c r="S584" s="52">
        <f t="shared" si="352"/>
        <v>0</v>
      </c>
      <c r="T584" s="52">
        <f t="shared" si="352"/>
        <v>0</v>
      </c>
      <c r="U584" s="52">
        <f t="shared" si="352"/>
        <v>0</v>
      </c>
      <c r="V584" s="52">
        <f t="shared" si="352"/>
        <v>0</v>
      </c>
      <c r="W584" s="52">
        <f t="shared" si="352"/>
        <v>202020.2</v>
      </c>
      <c r="X584" s="52">
        <f t="shared" si="352"/>
        <v>202020.2</v>
      </c>
      <c r="Y584" s="52">
        <f t="shared" si="352"/>
        <v>757575.76</v>
      </c>
      <c r="Z584" s="52">
        <f t="shared" si="352"/>
        <v>757575.76</v>
      </c>
      <c r="AA584" s="52">
        <f t="shared" si="352"/>
        <v>0</v>
      </c>
      <c r="AB584" s="52">
        <f t="shared" si="352"/>
        <v>0</v>
      </c>
    </row>
    <row r="585" spans="1:28" s="4" customFormat="1" ht="47.25" outlineLevel="1">
      <c r="A585" s="12" t="s">
        <v>459</v>
      </c>
      <c r="B585" s="22" t="s">
        <v>203</v>
      </c>
      <c r="C585" s="22" t="s">
        <v>602</v>
      </c>
      <c r="D585" s="22" t="s">
        <v>26</v>
      </c>
      <c r="E585" s="22" t="s">
        <v>2</v>
      </c>
      <c r="F585" s="90"/>
      <c r="G585" s="28">
        <f>SUM(G586)</f>
        <v>959595.96</v>
      </c>
      <c r="H585" s="28">
        <f t="shared" si="352"/>
        <v>0</v>
      </c>
      <c r="I585" s="28">
        <f t="shared" si="352"/>
        <v>0</v>
      </c>
      <c r="J585" s="28">
        <f t="shared" si="352"/>
        <v>0</v>
      </c>
      <c r="K585" s="28">
        <f t="shared" si="352"/>
        <v>959595.96</v>
      </c>
      <c r="L585" s="28">
        <f t="shared" si="352"/>
        <v>959595.96</v>
      </c>
      <c r="M585" s="28">
        <f t="shared" si="352"/>
        <v>0</v>
      </c>
      <c r="N585" s="28">
        <f t="shared" si="352"/>
        <v>0</v>
      </c>
      <c r="O585" s="28">
        <f t="shared" si="352"/>
        <v>0</v>
      </c>
      <c r="P585" s="28">
        <f t="shared" si="352"/>
        <v>959595.96</v>
      </c>
      <c r="Q585" s="28">
        <f t="shared" si="352"/>
        <v>0</v>
      </c>
      <c r="R585" s="28">
        <f t="shared" si="352"/>
        <v>0</v>
      </c>
      <c r="S585" s="28">
        <f t="shared" si="352"/>
        <v>0</v>
      </c>
      <c r="T585" s="28">
        <f t="shared" si="352"/>
        <v>0</v>
      </c>
      <c r="U585" s="28">
        <f t="shared" si="352"/>
        <v>0</v>
      </c>
      <c r="V585" s="28">
        <f t="shared" si="352"/>
        <v>0</v>
      </c>
      <c r="W585" s="28">
        <f t="shared" si="352"/>
        <v>202020.2</v>
      </c>
      <c r="X585" s="28">
        <f t="shared" si="352"/>
        <v>202020.2</v>
      </c>
      <c r="Y585" s="28">
        <f t="shared" si="352"/>
        <v>757575.76</v>
      </c>
      <c r="Z585" s="28">
        <f t="shared" si="352"/>
        <v>757575.76</v>
      </c>
      <c r="AA585" s="28">
        <f t="shared" si="352"/>
        <v>0</v>
      </c>
      <c r="AB585" s="28">
        <f t="shared" si="352"/>
        <v>0</v>
      </c>
    </row>
    <row r="586" spans="1:28" s="4" customFormat="1" ht="31.5" outlineLevel="1">
      <c r="A586" s="12" t="s">
        <v>460</v>
      </c>
      <c r="B586" s="22" t="s">
        <v>203</v>
      </c>
      <c r="C586" s="22" t="s">
        <v>602</v>
      </c>
      <c r="D586" s="22" t="s">
        <v>28</v>
      </c>
      <c r="E586" s="22" t="s">
        <v>2</v>
      </c>
      <c r="F586" s="90"/>
      <c r="G586" s="28">
        <f>SUM(G587)</f>
        <v>959595.96</v>
      </c>
      <c r="H586" s="28">
        <f t="shared" si="352"/>
        <v>0</v>
      </c>
      <c r="I586" s="28">
        <f t="shared" si="352"/>
        <v>0</v>
      </c>
      <c r="J586" s="28">
        <f t="shared" si="352"/>
        <v>0</v>
      </c>
      <c r="K586" s="28">
        <f t="shared" si="352"/>
        <v>959595.96</v>
      </c>
      <c r="L586" s="28">
        <f t="shared" si="352"/>
        <v>959595.96</v>
      </c>
      <c r="M586" s="28">
        <f t="shared" si="352"/>
        <v>0</v>
      </c>
      <c r="N586" s="28">
        <f t="shared" si="352"/>
        <v>0</v>
      </c>
      <c r="O586" s="28">
        <f t="shared" si="352"/>
        <v>0</v>
      </c>
      <c r="P586" s="28">
        <f t="shared" si="352"/>
        <v>959595.96</v>
      </c>
      <c r="Q586" s="28">
        <f t="shared" si="352"/>
        <v>0</v>
      </c>
      <c r="R586" s="28">
        <f t="shared" si="352"/>
        <v>0</v>
      </c>
      <c r="S586" s="28">
        <f t="shared" si="352"/>
        <v>0</v>
      </c>
      <c r="T586" s="28">
        <f t="shared" si="352"/>
        <v>0</v>
      </c>
      <c r="U586" s="28">
        <f t="shared" si="352"/>
        <v>0</v>
      </c>
      <c r="V586" s="28">
        <f t="shared" si="352"/>
        <v>0</v>
      </c>
      <c r="W586" s="28">
        <f t="shared" si="352"/>
        <v>202020.2</v>
      </c>
      <c r="X586" s="28">
        <f t="shared" si="352"/>
        <v>202020.2</v>
      </c>
      <c r="Y586" s="28">
        <f t="shared" si="352"/>
        <v>757575.76</v>
      </c>
      <c r="Z586" s="28">
        <f t="shared" si="352"/>
        <v>757575.76</v>
      </c>
      <c r="AA586" s="28">
        <f t="shared" si="352"/>
        <v>0</v>
      </c>
      <c r="AB586" s="28">
        <f t="shared" si="352"/>
        <v>0</v>
      </c>
    </row>
    <row r="587" spans="1:28" s="17" customFormat="1" ht="31.5" outlineLevel="1">
      <c r="A587" s="12" t="s">
        <v>464</v>
      </c>
      <c r="B587" s="22" t="s">
        <v>203</v>
      </c>
      <c r="C587" s="22" t="s">
        <v>602</v>
      </c>
      <c r="D587" s="22" t="s">
        <v>28</v>
      </c>
      <c r="E587" s="22" t="s">
        <v>74</v>
      </c>
      <c r="F587" s="106">
        <v>24004053</v>
      </c>
      <c r="G587" s="28">
        <f>SUM(I587:K587)-H587</f>
        <v>959595.96</v>
      </c>
      <c r="H587" s="28"/>
      <c r="I587" s="28"/>
      <c r="J587" s="8">
        <f>SUM(Q587)</f>
        <v>0</v>
      </c>
      <c r="K587" s="9">
        <f>SUM(S587+U587+W587+Y587+AA587)</f>
        <v>959595.96</v>
      </c>
      <c r="L587" s="28">
        <f>SUM(N587:P587)-M587</f>
        <v>959595.96</v>
      </c>
      <c r="M587" s="59"/>
      <c r="N587" s="28"/>
      <c r="O587" s="8">
        <f>SUM(R587)</f>
        <v>0</v>
      </c>
      <c r="P587" s="9">
        <f>SUM(T587+V587+X587+Z587+AB587)</f>
        <v>959595.96</v>
      </c>
      <c r="Q587" s="28"/>
      <c r="R587" s="28"/>
      <c r="S587" s="28"/>
      <c r="T587" s="28"/>
      <c r="U587" s="28"/>
      <c r="V587" s="28"/>
      <c r="W587" s="28">
        <v>202020.2</v>
      </c>
      <c r="X587" s="28">
        <v>202020.2</v>
      </c>
      <c r="Y587" s="28">
        <v>757575.76</v>
      </c>
      <c r="Z587" s="28">
        <v>757575.76</v>
      </c>
      <c r="AA587" s="28"/>
      <c r="AB587" s="28"/>
    </row>
    <row r="588" spans="1:28" s="7" customFormat="1" ht="47.25" outlineLevel="1">
      <c r="A588" s="14" t="s">
        <v>530</v>
      </c>
      <c r="B588" s="80" t="s">
        <v>203</v>
      </c>
      <c r="C588" s="80" t="s">
        <v>531</v>
      </c>
      <c r="D588" s="80" t="s">
        <v>2</v>
      </c>
      <c r="E588" s="80" t="s">
        <v>2</v>
      </c>
      <c r="F588" s="107"/>
      <c r="G588" s="52">
        <f>SUM(G589)</f>
        <v>991889.42</v>
      </c>
      <c r="H588" s="52">
        <f t="shared" ref="H588:AB589" si="353">SUM(H589)</f>
        <v>0</v>
      </c>
      <c r="I588" s="52">
        <f t="shared" si="353"/>
        <v>0</v>
      </c>
      <c r="J588" s="52">
        <f t="shared" si="353"/>
        <v>991889.42</v>
      </c>
      <c r="K588" s="52">
        <f t="shared" si="353"/>
        <v>0</v>
      </c>
      <c r="L588" s="52">
        <f t="shared" si="353"/>
        <v>991889.42</v>
      </c>
      <c r="M588" s="52">
        <f t="shared" si="353"/>
        <v>0</v>
      </c>
      <c r="N588" s="52">
        <f t="shared" si="353"/>
        <v>0</v>
      </c>
      <c r="O588" s="52">
        <f t="shared" si="353"/>
        <v>991889.42</v>
      </c>
      <c r="P588" s="52">
        <f t="shared" si="353"/>
        <v>0</v>
      </c>
      <c r="Q588" s="52">
        <f t="shared" si="353"/>
        <v>991889.42</v>
      </c>
      <c r="R588" s="52">
        <f t="shared" si="353"/>
        <v>991889.42</v>
      </c>
      <c r="S588" s="52">
        <f t="shared" si="353"/>
        <v>0</v>
      </c>
      <c r="T588" s="52">
        <f t="shared" si="353"/>
        <v>0</v>
      </c>
      <c r="U588" s="52">
        <f t="shared" si="353"/>
        <v>0</v>
      </c>
      <c r="V588" s="52">
        <f t="shared" si="353"/>
        <v>0</v>
      </c>
      <c r="W588" s="52">
        <f t="shared" si="353"/>
        <v>0</v>
      </c>
      <c r="X588" s="52">
        <f t="shared" si="353"/>
        <v>0</v>
      </c>
      <c r="Y588" s="52">
        <f t="shared" si="353"/>
        <v>0</v>
      </c>
      <c r="Z588" s="52">
        <f t="shared" si="353"/>
        <v>0</v>
      </c>
      <c r="AA588" s="52">
        <f t="shared" si="353"/>
        <v>0</v>
      </c>
      <c r="AB588" s="52">
        <f t="shared" si="353"/>
        <v>0</v>
      </c>
    </row>
    <row r="589" spans="1:28" s="4" customFormat="1" ht="47.25" outlineLevel="1">
      <c r="A589" s="12" t="s">
        <v>493</v>
      </c>
      <c r="B589" s="22" t="s">
        <v>203</v>
      </c>
      <c r="C589" s="22" t="s">
        <v>531</v>
      </c>
      <c r="D589" s="22" t="s">
        <v>100</v>
      </c>
      <c r="E589" s="22" t="s">
        <v>2</v>
      </c>
      <c r="F589" s="100"/>
      <c r="G589" s="68">
        <f>SUM(G590)</f>
        <v>991889.42</v>
      </c>
      <c r="H589" s="68">
        <f t="shared" si="353"/>
        <v>0</v>
      </c>
      <c r="I589" s="68">
        <f t="shared" si="353"/>
        <v>0</v>
      </c>
      <c r="J589" s="68">
        <f t="shared" si="353"/>
        <v>991889.42</v>
      </c>
      <c r="K589" s="68">
        <f t="shared" si="353"/>
        <v>0</v>
      </c>
      <c r="L589" s="68">
        <f t="shared" si="353"/>
        <v>991889.42</v>
      </c>
      <c r="M589" s="68">
        <f t="shared" si="353"/>
        <v>0</v>
      </c>
      <c r="N589" s="68">
        <f t="shared" si="353"/>
        <v>0</v>
      </c>
      <c r="O589" s="68">
        <f t="shared" si="353"/>
        <v>991889.42</v>
      </c>
      <c r="P589" s="68">
        <f t="shared" si="353"/>
        <v>0</v>
      </c>
      <c r="Q589" s="68">
        <f t="shared" si="353"/>
        <v>991889.42</v>
      </c>
      <c r="R589" s="68">
        <f t="shared" si="353"/>
        <v>991889.42</v>
      </c>
      <c r="S589" s="68">
        <f t="shared" si="353"/>
        <v>0</v>
      </c>
      <c r="T589" s="68">
        <f t="shared" si="353"/>
        <v>0</v>
      </c>
      <c r="U589" s="68">
        <f t="shared" si="353"/>
        <v>0</v>
      </c>
      <c r="V589" s="68">
        <f t="shared" si="353"/>
        <v>0</v>
      </c>
      <c r="W589" s="68">
        <f t="shared" si="353"/>
        <v>0</v>
      </c>
      <c r="X589" s="68">
        <f t="shared" si="353"/>
        <v>0</v>
      </c>
      <c r="Y589" s="68">
        <f t="shared" si="353"/>
        <v>0</v>
      </c>
      <c r="Z589" s="68">
        <f t="shared" si="353"/>
        <v>0</v>
      </c>
      <c r="AA589" s="68">
        <f t="shared" si="353"/>
        <v>0</v>
      </c>
      <c r="AB589" s="68">
        <f t="shared" si="353"/>
        <v>0</v>
      </c>
    </row>
    <row r="590" spans="1:28" s="4" customFormat="1" ht="63" outlineLevel="1">
      <c r="A590" s="12" t="s">
        <v>494</v>
      </c>
      <c r="B590" s="22" t="s">
        <v>203</v>
      </c>
      <c r="C590" s="22" t="s">
        <v>531</v>
      </c>
      <c r="D590" s="22" t="s">
        <v>184</v>
      </c>
      <c r="E590" s="22" t="s">
        <v>2</v>
      </c>
      <c r="F590" s="100"/>
      <c r="G590" s="68">
        <f>SUM(G591:G592)</f>
        <v>991889.42</v>
      </c>
      <c r="H590" s="68">
        <f t="shared" ref="H590:AB590" si="354">SUM(H591:H592)</f>
        <v>0</v>
      </c>
      <c r="I590" s="68">
        <f t="shared" si="354"/>
        <v>0</v>
      </c>
      <c r="J590" s="68">
        <f t="shared" si="354"/>
        <v>991889.42</v>
      </c>
      <c r="K590" s="68">
        <f t="shared" si="354"/>
        <v>0</v>
      </c>
      <c r="L590" s="68">
        <f t="shared" si="354"/>
        <v>991889.42</v>
      </c>
      <c r="M590" s="68">
        <f t="shared" si="354"/>
        <v>0</v>
      </c>
      <c r="N590" s="68">
        <f t="shared" si="354"/>
        <v>0</v>
      </c>
      <c r="O590" s="68">
        <f t="shared" si="354"/>
        <v>991889.42</v>
      </c>
      <c r="P590" s="68">
        <f t="shared" si="354"/>
        <v>0</v>
      </c>
      <c r="Q590" s="68">
        <f t="shared" si="354"/>
        <v>991889.42</v>
      </c>
      <c r="R590" s="68">
        <f t="shared" si="354"/>
        <v>991889.42</v>
      </c>
      <c r="S590" s="68">
        <f t="shared" si="354"/>
        <v>0</v>
      </c>
      <c r="T590" s="68">
        <f t="shared" si="354"/>
        <v>0</v>
      </c>
      <c r="U590" s="68">
        <f t="shared" si="354"/>
        <v>0</v>
      </c>
      <c r="V590" s="68">
        <f t="shared" si="354"/>
        <v>0</v>
      </c>
      <c r="W590" s="68">
        <f t="shared" si="354"/>
        <v>0</v>
      </c>
      <c r="X590" s="68">
        <f t="shared" si="354"/>
        <v>0</v>
      </c>
      <c r="Y590" s="68">
        <f t="shared" si="354"/>
        <v>0</v>
      </c>
      <c r="Z590" s="68">
        <f t="shared" si="354"/>
        <v>0</v>
      </c>
      <c r="AA590" s="68">
        <f t="shared" si="354"/>
        <v>0</v>
      </c>
      <c r="AB590" s="68">
        <f t="shared" si="354"/>
        <v>0</v>
      </c>
    </row>
    <row r="591" spans="1:28" s="4" customFormat="1" outlineLevel="1">
      <c r="A591" s="12" t="s">
        <v>476</v>
      </c>
      <c r="B591" s="22" t="s">
        <v>203</v>
      </c>
      <c r="C591" s="22" t="s">
        <v>531</v>
      </c>
      <c r="D591" s="22" t="s">
        <v>184</v>
      </c>
      <c r="E591" s="22" t="s">
        <v>38</v>
      </c>
      <c r="F591" s="67">
        <v>24004210</v>
      </c>
      <c r="G591" s="28">
        <f>SUM(I591:K591)-H591</f>
        <v>27096</v>
      </c>
      <c r="H591" s="28"/>
      <c r="I591" s="28"/>
      <c r="J591" s="8">
        <f>SUM(Q591)</f>
        <v>27096</v>
      </c>
      <c r="K591" s="9">
        <f>SUM(S591+U591+W591+Y591+AA591)</f>
        <v>0</v>
      </c>
      <c r="L591" s="28">
        <f>SUM(N591:P591)-M591</f>
        <v>27096</v>
      </c>
      <c r="M591" s="38"/>
      <c r="N591" s="28"/>
      <c r="O591" s="8">
        <f>SUM(R591)</f>
        <v>27096</v>
      </c>
      <c r="P591" s="9">
        <f>SUM(T591+V591+X591+Z591+AB591)</f>
        <v>0</v>
      </c>
      <c r="Q591" s="28">
        <v>27096</v>
      </c>
      <c r="R591" s="28">
        <v>27096</v>
      </c>
      <c r="S591" s="48"/>
      <c r="T591" s="48"/>
      <c r="U591" s="48"/>
      <c r="V591" s="48"/>
      <c r="W591" s="48"/>
      <c r="X591" s="48"/>
      <c r="Y591" s="48"/>
      <c r="Z591" s="48"/>
      <c r="AA591" s="48"/>
      <c r="AB591" s="48"/>
    </row>
    <row r="592" spans="1:28" s="4" customFormat="1" ht="31.5" outlineLevel="1">
      <c r="A592" s="12" t="s">
        <v>495</v>
      </c>
      <c r="B592" s="22" t="s">
        <v>203</v>
      </c>
      <c r="C592" s="22" t="s">
        <v>531</v>
      </c>
      <c r="D592" s="22" t="s">
        <v>184</v>
      </c>
      <c r="E592" s="22" t="s">
        <v>56</v>
      </c>
      <c r="F592" s="67">
        <v>24004210</v>
      </c>
      <c r="G592" s="28">
        <f>SUM(I592:K592)-H592</f>
        <v>964793.42</v>
      </c>
      <c r="H592" s="28"/>
      <c r="I592" s="28"/>
      <c r="J592" s="8">
        <f>SUM(Q592)</f>
        <v>964793.42</v>
      </c>
      <c r="K592" s="9">
        <f>SUM(S592+U592+W592+Y592+AA592)</f>
        <v>0</v>
      </c>
      <c r="L592" s="28">
        <f>SUM(N592:P592)-M592</f>
        <v>964793.42</v>
      </c>
      <c r="M592" s="38"/>
      <c r="N592" s="28"/>
      <c r="O592" s="8">
        <f>SUM(R592)</f>
        <v>964793.42</v>
      </c>
      <c r="P592" s="9">
        <f>SUM(T592+V592+X592+Z592+AB592)</f>
        <v>0</v>
      </c>
      <c r="Q592" s="28">
        <v>964793.42</v>
      </c>
      <c r="R592" s="28">
        <v>964793.42</v>
      </c>
      <c r="S592" s="48"/>
      <c r="T592" s="48"/>
      <c r="U592" s="48"/>
      <c r="V592" s="48"/>
      <c r="W592" s="48"/>
      <c r="X592" s="48"/>
      <c r="Y592" s="48"/>
      <c r="Z592" s="48"/>
      <c r="AA592" s="48"/>
      <c r="AB592" s="48"/>
    </row>
    <row r="593" spans="1:28" s="7" customFormat="1" outlineLevel="1">
      <c r="A593" s="14" t="s">
        <v>532</v>
      </c>
      <c r="B593" s="80" t="s">
        <v>203</v>
      </c>
      <c r="C593" s="80" t="s">
        <v>533</v>
      </c>
      <c r="D593" s="80" t="s">
        <v>2</v>
      </c>
      <c r="E593" s="80" t="s">
        <v>2</v>
      </c>
      <c r="F593" s="101"/>
      <c r="G593" s="72">
        <f>SUM(G594)</f>
        <v>401108.58999999997</v>
      </c>
      <c r="H593" s="72">
        <f t="shared" ref="H593:AB594" si="355">SUM(H594)</f>
        <v>0</v>
      </c>
      <c r="I593" s="72">
        <f t="shared" si="355"/>
        <v>0</v>
      </c>
      <c r="J593" s="72">
        <f t="shared" si="355"/>
        <v>401108.58999999997</v>
      </c>
      <c r="K593" s="72">
        <f t="shared" si="355"/>
        <v>0</v>
      </c>
      <c r="L593" s="72">
        <f t="shared" si="355"/>
        <v>208108.59</v>
      </c>
      <c r="M593" s="72">
        <f t="shared" si="355"/>
        <v>0</v>
      </c>
      <c r="N593" s="72">
        <f t="shared" si="355"/>
        <v>0</v>
      </c>
      <c r="O593" s="72">
        <f t="shared" si="355"/>
        <v>208108.59</v>
      </c>
      <c r="P593" s="72">
        <f t="shared" si="355"/>
        <v>0</v>
      </c>
      <c r="Q593" s="72">
        <f t="shared" si="355"/>
        <v>401108.58999999997</v>
      </c>
      <c r="R593" s="72">
        <f t="shared" si="355"/>
        <v>208108.59</v>
      </c>
      <c r="S593" s="72">
        <f t="shared" si="355"/>
        <v>0</v>
      </c>
      <c r="T593" s="72">
        <f t="shared" si="355"/>
        <v>0</v>
      </c>
      <c r="U593" s="72">
        <f t="shared" si="355"/>
        <v>0</v>
      </c>
      <c r="V593" s="72">
        <f t="shared" si="355"/>
        <v>0</v>
      </c>
      <c r="W593" s="72">
        <f t="shared" si="355"/>
        <v>0</v>
      </c>
      <c r="X593" s="72">
        <f t="shared" si="355"/>
        <v>0</v>
      </c>
      <c r="Y593" s="72">
        <f t="shared" si="355"/>
        <v>0</v>
      </c>
      <c r="Z593" s="72">
        <f t="shared" si="355"/>
        <v>0</v>
      </c>
      <c r="AA593" s="72">
        <f t="shared" si="355"/>
        <v>0</v>
      </c>
      <c r="AB593" s="72">
        <f t="shared" si="355"/>
        <v>0</v>
      </c>
    </row>
    <row r="594" spans="1:28" s="4" customFormat="1" ht="47.25" outlineLevel="1">
      <c r="A594" s="12" t="s">
        <v>459</v>
      </c>
      <c r="B594" s="22" t="s">
        <v>203</v>
      </c>
      <c r="C594" s="22" t="s">
        <v>533</v>
      </c>
      <c r="D594" s="22" t="s">
        <v>26</v>
      </c>
      <c r="E594" s="22" t="s">
        <v>2</v>
      </c>
      <c r="F594" s="100"/>
      <c r="G594" s="68">
        <f>SUM(G595)</f>
        <v>401108.58999999997</v>
      </c>
      <c r="H594" s="68">
        <f t="shared" si="355"/>
        <v>0</v>
      </c>
      <c r="I594" s="68">
        <f t="shared" si="355"/>
        <v>0</v>
      </c>
      <c r="J594" s="68">
        <f t="shared" si="355"/>
        <v>401108.58999999997</v>
      </c>
      <c r="K594" s="68">
        <f t="shared" si="355"/>
        <v>0</v>
      </c>
      <c r="L594" s="68">
        <f t="shared" si="355"/>
        <v>208108.59</v>
      </c>
      <c r="M594" s="68">
        <f t="shared" si="355"/>
        <v>0</v>
      </c>
      <c r="N594" s="68">
        <f t="shared" si="355"/>
        <v>0</v>
      </c>
      <c r="O594" s="68">
        <f t="shared" si="355"/>
        <v>208108.59</v>
      </c>
      <c r="P594" s="68">
        <f t="shared" si="355"/>
        <v>0</v>
      </c>
      <c r="Q594" s="68">
        <f t="shared" si="355"/>
        <v>401108.58999999997</v>
      </c>
      <c r="R594" s="68">
        <f t="shared" si="355"/>
        <v>208108.59</v>
      </c>
      <c r="S594" s="68">
        <f t="shared" si="355"/>
        <v>0</v>
      </c>
      <c r="T594" s="68">
        <f t="shared" si="355"/>
        <v>0</v>
      </c>
      <c r="U594" s="68">
        <f t="shared" si="355"/>
        <v>0</v>
      </c>
      <c r="V594" s="68">
        <f t="shared" si="355"/>
        <v>0</v>
      </c>
      <c r="W594" s="68">
        <f t="shared" si="355"/>
        <v>0</v>
      </c>
      <c r="X594" s="68">
        <f t="shared" si="355"/>
        <v>0</v>
      </c>
      <c r="Y594" s="68">
        <f t="shared" si="355"/>
        <v>0</v>
      </c>
      <c r="Z594" s="68">
        <f t="shared" si="355"/>
        <v>0</v>
      </c>
      <c r="AA594" s="68">
        <f t="shared" si="355"/>
        <v>0</v>
      </c>
      <c r="AB594" s="68">
        <f t="shared" si="355"/>
        <v>0</v>
      </c>
    </row>
    <row r="595" spans="1:28" s="4" customFormat="1" ht="31.5" outlineLevel="1">
      <c r="A595" s="12" t="s">
        <v>460</v>
      </c>
      <c r="B595" s="22" t="s">
        <v>203</v>
      </c>
      <c r="C595" s="22" t="s">
        <v>533</v>
      </c>
      <c r="D595" s="22" t="s">
        <v>28</v>
      </c>
      <c r="E595" s="22" t="s">
        <v>2</v>
      </c>
      <c r="F595" s="100"/>
      <c r="G595" s="68">
        <f>SUM(G596:G597)</f>
        <v>401108.58999999997</v>
      </c>
      <c r="H595" s="68">
        <f t="shared" ref="H595:AB595" si="356">SUM(H596:H597)</f>
        <v>0</v>
      </c>
      <c r="I595" s="68">
        <f t="shared" si="356"/>
        <v>0</v>
      </c>
      <c r="J595" s="68">
        <f t="shared" si="356"/>
        <v>401108.58999999997</v>
      </c>
      <c r="K595" s="68">
        <f t="shared" si="356"/>
        <v>0</v>
      </c>
      <c r="L595" s="68">
        <f t="shared" si="356"/>
        <v>208108.59</v>
      </c>
      <c r="M595" s="68">
        <f t="shared" si="356"/>
        <v>0</v>
      </c>
      <c r="N595" s="68">
        <f t="shared" si="356"/>
        <v>0</v>
      </c>
      <c r="O595" s="68">
        <f t="shared" si="356"/>
        <v>208108.59</v>
      </c>
      <c r="P595" s="68">
        <f t="shared" si="356"/>
        <v>0</v>
      </c>
      <c r="Q595" s="68">
        <f t="shared" si="356"/>
        <v>401108.58999999997</v>
      </c>
      <c r="R595" s="68">
        <f t="shared" si="356"/>
        <v>208108.59</v>
      </c>
      <c r="S595" s="68">
        <f t="shared" si="356"/>
        <v>0</v>
      </c>
      <c r="T595" s="68">
        <f t="shared" si="356"/>
        <v>0</v>
      </c>
      <c r="U595" s="68">
        <f t="shared" si="356"/>
        <v>0</v>
      </c>
      <c r="V595" s="68">
        <f t="shared" si="356"/>
        <v>0</v>
      </c>
      <c r="W595" s="68">
        <f t="shared" si="356"/>
        <v>0</v>
      </c>
      <c r="X595" s="68">
        <f t="shared" si="356"/>
        <v>0</v>
      </c>
      <c r="Y595" s="68">
        <f t="shared" si="356"/>
        <v>0</v>
      </c>
      <c r="Z595" s="68">
        <f t="shared" si="356"/>
        <v>0</v>
      </c>
      <c r="AA595" s="68">
        <f t="shared" si="356"/>
        <v>0</v>
      </c>
      <c r="AB595" s="68">
        <f t="shared" si="356"/>
        <v>0</v>
      </c>
    </row>
    <row r="596" spans="1:28" s="4" customFormat="1" ht="31.5" outlineLevel="1">
      <c r="A596" s="12" t="s">
        <v>464</v>
      </c>
      <c r="B596" s="22" t="s">
        <v>203</v>
      </c>
      <c r="C596" s="22" t="s">
        <v>533</v>
      </c>
      <c r="D596" s="22" t="s">
        <v>28</v>
      </c>
      <c r="E596" s="22" t="s">
        <v>74</v>
      </c>
      <c r="F596" s="108"/>
      <c r="G596" s="26">
        <f>SUM(I596:K596)-H596</f>
        <v>41521.93</v>
      </c>
      <c r="H596" s="26"/>
      <c r="I596" s="26"/>
      <c r="J596" s="10">
        <f>SUM(Q596)</f>
        <v>41521.93</v>
      </c>
      <c r="K596" s="11">
        <f>SUM(S596+U596+W596+Y596+AA596)</f>
        <v>0</v>
      </c>
      <c r="L596" s="26">
        <f>SUM(N596:P596)-M596</f>
        <v>41521.93</v>
      </c>
      <c r="M596" s="56"/>
      <c r="N596" s="26"/>
      <c r="O596" s="10">
        <f>SUM(R596)</f>
        <v>41521.93</v>
      </c>
      <c r="P596" s="11">
        <f>SUM(T596+V596+X596+Z596+AB596)</f>
        <v>0</v>
      </c>
      <c r="Q596" s="26">
        <v>41521.93</v>
      </c>
      <c r="R596" s="26">
        <v>41521.93</v>
      </c>
      <c r="S596" s="109"/>
      <c r="T596" s="109"/>
      <c r="U596" s="109"/>
      <c r="V596" s="109"/>
      <c r="W596" s="109"/>
      <c r="X596" s="109"/>
      <c r="Y596" s="109"/>
      <c r="Z596" s="109"/>
      <c r="AA596" s="109"/>
      <c r="AB596" s="109"/>
    </row>
    <row r="597" spans="1:28" s="4" customFormat="1" outlineLevel="1">
      <c r="A597" s="12" t="s">
        <v>476</v>
      </c>
      <c r="B597" s="22" t="s">
        <v>203</v>
      </c>
      <c r="C597" s="22" t="s">
        <v>533</v>
      </c>
      <c r="D597" s="22" t="s">
        <v>28</v>
      </c>
      <c r="E597" s="87" t="s">
        <v>38</v>
      </c>
      <c r="F597" s="110"/>
      <c r="G597" s="28">
        <f>SUM(I597:K597)-H597</f>
        <v>359586.66</v>
      </c>
      <c r="H597" s="28"/>
      <c r="I597" s="28"/>
      <c r="J597" s="8">
        <f>SUM(Q597)</f>
        <v>359586.66</v>
      </c>
      <c r="K597" s="9">
        <f>SUM(S597+U597+W597+Y597+AA597)</f>
        <v>0</v>
      </c>
      <c r="L597" s="28">
        <f>SUM(N597:P597)-M597</f>
        <v>166586.66</v>
      </c>
      <c r="M597" s="38"/>
      <c r="N597" s="28"/>
      <c r="O597" s="8">
        <f>SUM(R597)</f>
        <v>166586.66</v>
      </c>
      <c r="P597" s="9">
        <f>SUM(T597+V597+X597+Z597+AB597)</f>
        <v>0</v>
      </c>
      <c r="Q597" s="28">
        <v>359586.66</v>
      </c>
      <c r="R597" s="28">
        <v>166586.66</v>
      </c>
      <c r="S597" s="48"/>
      <c r="T597" s="48"/>
      <c r="U597" s="48"/>
      <c r="V597" s="48"/>
      <c r="W597" s="48"/>
      <c r="X597" s="48"/>
      <c r="Y597" s="48"/>
      <c r="Z597" s="48"/>
      <c r="AA597" s="48"/>
      <c r="AB597" s="48"/>
    </row>
    <row r="598" spans="1:28" s="4" customFormat="1" ht="31.5" outlineLevel="1">
      <c r="A598" s="14" t="s">
        <v>606</v>
      </c>
      <c r="B598" s="80" t="s">
        <v>203</v>
      </c>
      <c r="C598" s="85" t="s">
        <v>605</v>
      </c>
      <c r="D598" s="80" t="s">
        <v>2</v>
      </c>
      <c r="E598" s="80" t="s">
        <v>2</v>
      </c>
      <c r="F598" s="110"/>
      <c r="G598" s="52">
        <f>SUM(G599)</f>
        <v>535919.93000000005</v>
      </c>
      <c r="H598" s="52">
        <f t="shared" ref="H598:AB599" si="357">SUM(H599)</f>
        <v>0</v>
      </c>
      <c r="I598" s="52">
        <f t="shared" si="357"/>
        <v>0</v>
      </c>
      <c r="J598" s="52">
        <f t="shared" si="357"/>
        <v>0</v>
      </c>
      <c r="K598" s="52">
        <f t="shared" si="357"/>
        <v>535919.93000000005</v>
      </c>
      <c r="L598" s="52">
        <f t="shared" si="357"/>
        <v>533390.61</v>
      </c>
      <c r="M598" s="52">
        <f t="shared" si="357"/>
        <v>0</v>
      </c>
      <c r="N598" s="52">
        <f t="shared" si="357"/>
        <v>0</v>
      </c>
      <c r="O598" s="52">
        <f t="shared" si="357"/>
        <v>0</v>
      </c>
      <c r="P598" s="52">
        <f t="shared" si="357"/>
        <v>533390.61</v>
      </c>
      <c r="Q598" s="52">
        <f t="shared" si="357"/>
        <v>0</v>
      </c>
      <c r="R598" s="52">
        <f t="shared" si="357"/>
        <v>0</v>
      </c>
      <c r="S598" s="52">
        <f t="shared" si="357"/>
        <v>124729.32</v>
      </c>
      <c r="T598" s="52">
        <f t="shared" si="357"/>
        <v>122200</v>
      </c>
      <c r="U598" s="52">
        <f t="shared" si="357"/>
        <v>84874.82</v>
      </c>
      <c r="V598" s="52">
        <f t="shared" si="357"/>
        <v>84874.82</v>
      </c>
      <c r="W598" s="52">
        <f t="shared" si="357"/>
        <v>120225.56</v>
      </c>
      <c r="X598" s="52">
        <f t="shared" si="357"/>
        <v>120225.56</v>
      </c>
      <c r="Y598" s="52">
        <f t="shared" si="357"/>
        <v>119624.06</v>
      </c>
      <c r="Z598" s="52">
        <f t="shared" si="357"/>
        <v>119624.06</v>
      </c>
      <c r="AA598" s="52">
        <f t="shared" si="357"/>
        <v>86466.17</v>
      </c>
      <c r="AB598" s="52">
        <f t="shared" si="357"/>
        <v>86466.17</v>
      </c>
    </row>
    <row r="599" spans="1:28" s="4" customFormat="1" ht="47.25" outlineLevel="1">
      <c r="A599" s="12" t="s">
        <v>459</v>
      </c>
      <c r="B599" s="22" t="s">
        <v>203</v>
      </c>
      <c r="C599" s="86" t="s">
        <v>605</v>
      </c>
      <c r="D599" s="22" t="s">
        <v>26</v>
      </c>
      <c r="E599" s="22" t="s">
        <v>2</v>
      </c>
      <c r="F599" s="110"/>
      <c r="G599" s="28">
        <f>SUM(G600)</f>
        <v>535919.93000000005</v>
      </c>
      <c r="H599" s="28">
        <f t="shared" si="357"/>
        <v>0</v>
      </c>
      <c r="I599" s="28">
        <f t="shared" si="357"/>
        <v>0</v>
      </c>
      <c r="J599" s="28">
        <f t="shared" si="357"/>
        <v>0</v>
      </c>
      <c r="K599" s="28">
        <f t="shared" si="357"/>
        <v>535919.93000000005</v>
      </c>
      <c r="L599" s="28">
        <f t="shared" si="357"/>
        <v>533390.61</v>
      </c>
      <c r="M599" s="28">
        <f t="shared" si="357"/>
        <v>0</v>
      </c>
      <c r="N599" s="28">
        <f t="shared" si="357"/>
        <v>0</v>
      </c>
      <c r="O599" s="28">
        <f t="shared" si="357"/>
        <v>0</v>
      </c>
      <c r="P599" s="28">
        <f t="shared" si="357"/>
        <v>533390.61</v>
      </c>
      <c r="Q599" s="28">
        <f t="shared" si="357"/>
        <v>0</v>
      </c>
      <c r="R599" s="28">
        <f t="shared" si="357"/>
        <v>0</v>
      </c>
      <c r="S599" s="28">
        <f t="shared" si="357"/>
        <v>124729.32</v>
      </c>
      <c r="T599" s="28">
        <f t="shared" si="357"/>
        <v>122200</v>
      </c>
      <c r="U599" s="28">
        <f t="shared" si="357"/>
        <v>84874.82</v>
      </c>
      <c r="V599" s="28">
        <f t="shared" si="357"/>
        <v>84874.82</v>
      </c>
      <c r="W599" s="28">
        <f t="shared" si="357"/>
        <v>120225.56</v>
      </c>
      <c r="X599" s="28">
        <f t="shared" si="357"/>
        <v>120225.56</v>
      </c>
      <c r="Y599" s="28">
        <f t="shared" si="357"/>
        <v>119624.06</v>
      </c>
      <c r="Z599" s="28">
        <f t="shared" si="357"/>
        <v>119624.06</v>
      </c>
      <c r="AA599" s="28">
        <f t="shared" si="357"/>
        <v>86466.17</v>
      </c>
      <c r="AB599" s="28">
        <f t="shared" si="357"/>
        <v>86466.17</v>
      </c>
    </row>
    <row r="600" spans="1:28" s="4" customFormat="1" ht="31.5" outlineLevel="1">
      <c r="A600" s="12" t="s">
        <v>460</v>
      </c>
      <c r="B600" s="22" t="s">
        <v>203</v>
      </c>
      <c r="C600" s="86" t="s">
        <v>605</v>
      </c>
      <c r="D600" s="22" t="s">
        <v>28</v>
      </c>
      <c r="E600" s="22" t="s">
        <v>2</v>
      </c>
      <c r="F600" s="110"/>
      <c r="G600" s="28">
        <f>SUM(G601:G604)</f>
        <v>535919.93000000005</v>
      </c>
      <c r="H600" s="28">
        <f t="shared" ref="H600:AB600" si="358">SUM(H601:H604)</f>
        <v>0</v>
      </c>
      <c r="I600" s="28">
        <f t="shared" si="358"/>
        <v>0</v>
      </c>
      <c r="J600" s="28">
        <f t="shared" si="358"/>
        <v>0</v>
      </c>
      <c r="K600" s="28">
        <f t="shared" si="358"/>
        <v>535919.93000000005</v>
      </c>
      <c r="L600" s="28">
        <f t="shared" si="358"/>
        <v>533390.61</v>
      </c>
      <c r="M600" s="28">
        <f t="shared" si="358"/>
        <v>0</v>
      </c>
      <c r="N600" s="28">
        <f t="shared" si="358"/>
        <v>0</v>
      </c>
      <c r="O600" s="28">
        <f t="shared" si="358"/>
        <v>0</v>
      </c>
      <c r="P600" s="28">
        <f t="shared" si="358"/>
        <v>533390.61</v>
      </c>
      <c r="Q600" s="28">
        <f t="shared" si="358"/>
        <v>0</v>
      </c>
      <c r="R600" s="28">
        <f t="shared" si="358"/>
        <v>0</v>
      </c>
      <c r="S600" s="28">
        <f t="shared" si="358"/>
        <v>124729.32</v>
      </c>
      <c r="T600" s="28">
        <f t="shared" si="358"/>
        <v>122200</v>
      </c>
      <c r="U600" s="28">
        <f t="shared" si="358"/>
        <v>84874.82</v>
      </c>
      <c r="V600" s="28">
        <f t="shared" si="358"/>
        <v>84874.82</v>
      </c>
      <c r="W600" s="28">
        <f t="shared" si="358"/>
        <v>120225.56</v>
      </c>
      <c r="X600" s="28">
        <f t="shared" si="358"/>
        <v>120225.56</v>
      </c>
      <c r="Y600" s="28">
        <f t="shared" si="358"/>
        <v>119624.06</v>
      </c>
      <c r="Z600" s="28">
        <f t="shared" si="358"/>
        <v>119624.06</v>
      </c>
      <c r="AA600" s="28">
        <f t="shared" si="358"/>
        <v>86466.17</v>
      </c>
      <c r="AB600" s="28">
        <f t="shared" si="358"/>
        <v>86466.17</v>
      </c>
    </row>
    <row r="601" spans="1:28" s="17" customFormat="1" outlineLevel="1">
      <c r="A601" s="12" t="s">
        <v>604</v>
      </c>
      <c r="B601" s="22" t="s">
        <v>203</v>
      </c>
      <c r="C601" s="86" t="s">
        <v>605</v>
      </c>
      <c r="D601" s="22" t="s">
        <v>28</v>
      </c>
      <c r="E601" s="22">
        <v>222</v>
      </c>
      <c r="F601" s="65"/>
      <c r="G601" s="28">
        <f>SUM(I601:K601)-H601</f>
        <v>6240</v>
      </c>
      <c r="H601" s="28"/>
      <c r="I601" s="28"/>
      <c r="J601" s="8">
        <f>SUM(Q601)</f>
        <v>0</v>
      </c>
      <c r="K601" s="9">
        <f>SUM(S601+U601+W601+Y601+AA601)</f>
        <v>6240</v>
      </c>
      <c r="L601" s="28">
        <f>SUM(N601:P601)-M601</f>
        <v>6240</v>
      </c>
      <c r="M601" s="59"/>
      <c r="N601" s="28"/>
      <c r="O601" s="8">
        <f>SUM(R601)</f>
        <v>0</v>
      </c>
      <c r="P601" s="9">
        <f>SUM(T601+V601+X601+Z601+AB601)</f>
        <v>6240</v>
      </c>
      <c r="Q601" s="28"/>
      <c r="R601" s="28"/>
      <c r="S601" s="28"/>
      <c r="T601" s="28"/>
      <c r="U601" s="28"/>
      <c r="V601" s="28"/>
      <c r="W601" s="28">
        <v>6240</v>
      </c>
      <c r="X601" s="28">
        <v>6240</v>
      </c>
      <c r="Y601" s="28"/>
      <c r="Z601" s="28"/>
      <c r="AA601" s="28"/>
      <c r="AB601" s="28"/>
    </row>
    <row r="602" spans="1:28" s="17" customFormat="1" outlineLevel="1">
      <c r="A602" s="12" t="s">
        <v>636</v>
      </c>
      <c r="B602" s="22" t="s">
        <v>203</v>
      </c>
      <c r="C602" s="86" t="s">
        <v>605</v>
      </c>
      <c r="D602" s="22" t="s">
        <v>28</v>
      </c>
      <c r="E602" s="22">
        <v>223</v>
      </c>
      <c r="F602" s="65"/>
      <c r="G602" s="28">
        <f>SUM(I602:K602)-H602</f>
        <v>24431.4</v>
      </c>
      <c r="H602" s="28"/>
      <c r="I602" s="28"/>
      <c r="J602" s="8">
        <f>SUM(Q602)</f>
        <v>0</v>
      </c>
      <c r="K602" s="9">
        <f>SUM(S602+U602+W602+Y602+AA602)</f>
        <v>24431.4</v>
      </c>
      <c r="L602" s="28">
        <f>SUM(N602:P602)-M602</f>
        <v>24431.4</v>
      </c>
      <c r="M602" s="59"/>
      <c r="N602" s="28"/>
      <c r="O602" s="8">
        <f>SUM(R602)</f>
        <v>0</v>
      </c>
      <c r="P602" s="9">
        <f>SUM(T602+V602+X602+Z602+AB602)</f>
        <v>24431.4</v>
      </c>
      <c r="Q602" s="28"/>
      <c r="R602" s="28"/>
      <c r="S602" s="28"/>
      <c r="T602" s="28"/>
      <c r="U602" s="28">
        <v>24431.4</v>
      </c>
      <c r="V602" s="28">
        <v>24431.4</v>
      </c>
      <c r="W602" s="28"/>
      <c r="X602" s="28"/>
      <c r="Y602" s="28"/>
      <c r="Z602" s="28"/>
      <c r="AA602" s="28"/>
      <c r="AB602" s="28"/>
    </row>
    <row r="603" spans="1:28" s="17" customFormat="1" ht="31.5" outlineLevel="1">
      <c r="A603" s="12" t="s">
        <v>464</v>
      </c>
      <c r="B603" s="22" t="s">
        <v>203</v>
      </c>
      <c r="C603" s="86" t="s">
        <v>605</v>
      </c>
      <c r="D603" s="22" t="s">
        <v>28</v>
      </c>
      <c r="E603" s="87">
        <v>225</v>
      </c>
      <c r="F603" s="65"/>
      <c r="G603" s="28">
        <f>SUM(I603:K603)-H603</f>
        <v>420106.02</v>
      </c>
      <c r="H603" s="28"/>
      <c r="I603" s="28"/>
      <c r="J603" s="8">
        <f>SUM(Q603)</f>
        <v>0</v>
      </c>
      <c r="K603" s="9">
        <f>SUM(S603+U603+W603+Y603+AA603)</f>
        <v>420106.02</v>
      </c>
      <c r="L603" s="28">
        <f>SUM(N603:P603)-M603</f>
        <v>417576.7</v>
      </c>
      <c r="M603" s="59"/>
      <c r="N603" s="28"/>
      <c r="O603" s="8">
        <f>SUM(R603)</f>
        <v>0</v>
      </c>
      <c r="P603" s="9">
        <f>SUM(T603+V603+X603+Z603+AB603)</f>
        <v>417576.7</v>
      </c>
      <c r="Q603" s="28"/>
      <c r="R603" s="28"/>
      <c r="S603" s="28">
        <v>124729.32</v>
      </c>
      <c r="T603" s="28">
        <v>122200</v>
      </c>
      <c r="U603" s="28"/>
      <c r="V603" s="28"/>
      <c r="W603" s="28">
        <v>113985.56</v>
      </c>
      <c r="X603" s="28">
        <v>113985.56</v>
      </c>
      <c r="Y603" s="28">
        <v>119624.06</v>
      </c>
      <c r="Z603" s="28">
        <v>119624.06</v>
      </c>
      <c r="AA603" s="28">
        <v>61767.08</v>
      </c>
      <c r="AB603" s="28">
        <v>61767.08</v>
      </c>
    </row>
    <row r="604" spans="1:28" s="17" customFormat="1" outlineLevel="1">
      <c r="A604" s="12" t="s">
        <v>476</v>
      </c>
      <c r="B604" s="22" t="s">
        <v>203</v>
      </c>
      <c r="C604" s="86" t="s">
        <v>605</v>
      </c>
      <c r="D604" s="22" t="s">
        <v>28</v>
      </c>
      <c r="E604" s="87">
        <v>226</v>
      </c>
      <c r="F604" s="65"/>
      <c r="G604" s="28">
        <f>SUM(I604:K604)-H604</f>
        <v>85142.51</v>
      </c>
      <c r="H604" s="28"/>
      <c r="I604" s="28"/>
      <c r="J604" s="8">
        <f>SUM(Q604)</f>
        <v>0</v>
      </c>
      <c r="K604" s="9">
        <f>SUM(S604+U604+W604+Y604+AA604)</f>
        <v>85142.51</v>
      </c>
      <c r="L604" s="28">
        <f>SUM(N604:P604)-M604</f>
        <v>85142.51</v>
      </c>
      <c r="M604" s="59"/>
      <c r="N604" s="28"/>
      <c r="O604" s="8">
        <f>SUM(R604)</f>
        <v>0</v>
      </c>
      <c r="P604" s="9">
        <f>SUM(T604+V604+X604+Z604+AB604)</f>
        <v>85142.51</v>
      </c>
      <c r="Q604" s="28"/>
      <c r="R604" s="28"/>
      <c r="S604" s="28"/>
      <c r="T604" s="28"/>
      <c r="U604" s="28">
        <v>60443.42</v>
      </c>
      <c r="V604" s="28">
        <v>60443.42</v>
      </c>
      <c r="W604" s="28"/>
      <c r="X604" s="28"/>
      <c r="Y604" s="28"/>
      <c r="Z604" s="28"/>
      <c r="AA604" s="28">
        <v>24699.09</v>
      </c>
      <c r="AB604" s="28">
        <v>24699.09</v>
      </c>
    </row>
    <row r="605" spans="1:28" s="7" customFormat="1" ht="47.25" outlineLevel="1">
      <c r="A605" s="14" t="s">
        <v>534</v>
      </c>
      <c r="B605" s="80" t="s">
        <v>203</v>
      </c>
      <c r="C605" s="80" t="s">
        <v>535</v>
      </c>
      <c r="D605" s="80" t="s">
        <v>2</v>
      </c>
      <c r="E605" s="103" t="s">
        <v>2</v>
      </c>
      <c r="F605" s="66"/>
      <c r="G605" s="52">
        <f>SUM(G606)</f>
        <v>4450071.43</v>
      </c>
      <c r="H605" s="52">
        <f t="shared" ref="H605:AA606" si="359">SUM(H606)</f>
        <v>0</v>
      </c>
      <c r="I605" s="52">
        <f t="shared" si="359"/>
        <v>0</v>
      </c>
      <c r="J605" s="52">
        <f t="shared" si="359"/>
        <v>4450071.43</v>
      </c>
      <c r="K605" s="52">
        <f t="shared" si="359"/>
        <v>0</v>
      </c>
      <c r="L605" s="52">
        <f t="shared" si="359"/>
        <v>4450071.43</v>
      </c>
      <c r="M605" s="52">
        <f t="shared" si="359"/>
        <v>0</v>
      </c>
      <c r="N605" s="52">
        <f t="shared" si="359"/>
        <v>0</v>
      </c>
      <c r="O605" s="52">
        <f t="shared" si="359"/>
        <v>4450071.43</v>
      </c>
      <c r="P605" s="52">
        <f t="shared" si="359"/>
        <v>0</v>
      </c>
      <c r="Q605" s="52">
        <f t="shared" si="359"/>
        <v>4450071.43</v>
      </c>
      <c r="R605" s="52">
        <f t="shared" si="359"/>
        <v>4450071.43</v>
      </c>
      <c r="S605" s="52">
        <f t="shared" si="359"/>
        <v>0</v>
      </c>
      <c r="T605" s="52">
        <f t="shared" si="359"/>
        <v>0</v>
      </c>
      <c r="U605" s="52">
        <f t="shared" si="359"/>
        <v>0</v>
      </c>
      <c r="V605" s="52">
        <f t="shared" si="359"/>
        <v>0</v>
      </c>
      <c r="W605" s="52">
        <f t="shared" si="359"/>
        <v>0</v>
      </c>
      <c r="X605" s="52">
        <f t="shared" si="359"/>
        <v>0</v>
      </c>
      <c r="Y605" s="52">
        <f t="shared" si="359"/>
        <v>0</v>
      </c>
      <c r="Z605" s="52">
        <f t="shared" si="359"/>
        <v>0</v>
      </c>
      <c r="AA605" s="52">
        <f t="shared" si="359"/>
        <v>0</v>
      </c>
      <c r="AB605" s="52">
        <f>SUM(AB606)</f>
        <v>0</v>
      </c>
    </row>
    <row r="606" spans="1:28" s="4" customFormat="1" ht="47.25" outlineLevel="1">
      <c r="A606" s="12" t="s">
        <v>459</v>
      </c>
      <c r="B606" s="22" t="s">
        <v>203</v>
      </c>
      <c r="C606" s="22" t="s">
        <v>535</v>
      </c>
      <c r="D606" s="22" t="s">
        <v>26</v>
      </c>
      <c r="E606" s="22" t="s">
        <v>2</v>
      </c>
      <c r="F606" s="100"/>
      <c r="G606" s="68">
        <f>SUM(G607)</f>
        <v>4450071.43</v>
      </c>
      <c r="H606" s="68">
        <f t="shared" si="359"/>
        <v>0</v>
      </c>
      <c r="I606" s="68">
        <f t="shared" si="359"/>
        <v>0</v>
      </c>
      <c r="J606" s="68">
        <f t="shared" si="359"/>
        <v>4450071.43</v>
      </c>
      <c r="K606" s="68">
        <f t="shared" si="359"/>
        <v>0</v>
      </c>
      <c r="L606" s="68">
        <f t="shared" si="359"/>
        <v>4450071.43</v>
      </c>
      <c r="M606" s="68">
        <f t="shared" si="359"/>
        <v>0</v>
      </c>
      <c r="N606" s="68">
        <f t="shared" si="359"/>
        <v>0</v>
      </c>
      <c r="O606" s="68">
        <f t="shared" si="359"/>
        <v>4450071.43</v>
      </c>
      <c r="P606" s="68">
        <f t="shared" si="359"/>
        <v>0</v>
      </c>
      <c r="Q606" s="68">
        <f t="shared" si="359"/>
        <v>4450071.43</v>
      </c>
      <c r="R606" s="68">
        <f t="shared" si="359"/>
        <v>4450071.43</v>
      </c>
      <c r="S606" s="68">
        <f t="shared" si="359"/>
        <v>0</v>
      </c>
      <c r="T606" s="68">
        <f t="shared" si="359"/>
        <v>0</v>
      </c>
      <c r="U606" s="68">
        <f t="shared" si="359"/>
        <v>0</v>
      </c>
      <c r="V606" s="68">
        <f t="shared" si="359"/>
        <v>0</v>
      </c>
      <c r="W606" s="68">
        <f t="shared" si="359"/>
        <v>0</v>
      </c>
      <c r="X606" s="68">
        <f t="shared" si="359"/>
        <v>0</v>
      </c>
      <c r="Y606" s="68">
        <f t="shared" si="359"/>
        <v>0</v>
      </c>
      <c r="Z606" s="68">
        <f t="shared" si="359"/>
        <v>0</v>
      </c>
      <c r="AA606" s="68">
        <f t="shared" si="359"/>
        <v>0</v>
      </c>
      <c r="AB606" s="68">
        <f>SUM(AB607)</f>
        <v>0</v>
      </c>
    </row>
    <row r="607" spans="1:28" s="4" customFormat="1" ht="31.5" outlineLevel="1">
      <c r="A607" s="12" t="s">
        <v>460</v>
      </c>
      <c r="B607" s="22" t="s">
        <v>203</v>
      </c>
      <c r="C607" s="22" t="s">
        <v>535</v>
      </c>
      <c r="D607" s="22" t="s">
        <v>28</v>
      </c>
      <c r="E607" s="22" t="s">
        <v>2</v>
      </c>
      <c r="F607" s="100"/>
      <c r="G607" s="68">
        <f>SUM(G608:G609)</f>
        <v>4450071.43</v>
      </c>
      <c r="H607" s="68">
        <f t="shared" ref="H607:AA607" si="360">SUM(H608:H609)</f>
        <v>0</v>
      </c>
      <c r="I607" s="68">
        <f t="shared" si="360"/>
        <v>0</v>
      </c>
      <c r="J607" s="68">
        <f t="shared" si="360"/>
        <v>4450071.43</v>
      </c>
      <c r="K607" s="68">
        <f t="shared" si="360"/>
        <v>0</v>
      </c>
      <c r="L607" s="68">
        <f t="shared" si="360"/>
        <v>4450071.43</v>
      </c>
      <c r="M607" s="68">
        <f t="shared" si="360"/>
        <v>0</v>
      </c>
      <c r="N607" s="68">
        <f t="shared" si="360"/>
        <v>0</v>
      </c>
      <c r="O607" s="68">
        <f t="shared" si="360"/>
        <v>4450071.43</v>
      </c>
      <c r="P607" s="68">
        <f t="shared" si="360"/>
        <v>0</v>
      </c>
      <c r="Q607" s="68">
        <f t="shared" si="360"/>
        <v>4450071.43</v>
      </c>
      <c r="R607" s="68">
        <f t="shared" si="360"/>
        <v>4450071.43</v>
      </c>
      <c r="S607" s="68">
        <f t="shared" si="360"/>
        <v>0</v>
      </c>
      <c r="T607" s="68">
        <f t="shared" si="360"/>
        <v>0</v>
      </c>
      <c r="U607" s="68">
        <f t="shared" si="360"/>
        <v>0</v>
      </c>
      <c r="V607" s="68">
        <f t="shared" si="360"/>
        <v>0</v>
      </c>
      <c r="W607" s="68">
        <f t="shared" si="360"/>
        <v>0</v>
      </c>
      <c r="X607" s="68">
        <f t="shared" si="360"/>
        <v>0</v>
      </c>
      <c r="Y607" s="68">
        <f t="shared" si="360"/>
        <v>0</v>
      </c>
      <c r="Z607" s="68">
        <f t="shared" si="360"/>
        <v>0</v>
      </c>
      <c r="AA607" s="68">
        <f t="shared" si="360"/>
        <v>0</v>
      </c>
      <c r="AB607" s="68">
        <f>SUM(AB608:AB609)</f>
        <v>0</v>
      </c>
    </row>
    <row r="608" spans="1:28" s="4" customFormat="1" outlineLevel="1">
      <c r="A608" s="12" t="s">
        <v>476</v>
      </c>
      <c r="B608" s="22" t="s">
        <v>203</v>
      </c>
      <c r="C608" s="22" t="s">
        <v>535</v>
      </c>
      <c r="D608" s="22" t="s">
        <v>28</v>
      </c>
      <c r="E608" s="22" t="s">
        <v>38</v>
      </c>
      <c r="F608" s="67" t="s">
        <v>538</v>
      </c>
      <c r="G608" s="28">
        <f>SUM(I608:K608)-H608</f>
        <v>152638.67000000001</v>
      </c>
      <c r="H608" s="28"/>
      <c r="I608" s="28"/>
      <c r="J608" s="8">
        <f>SUM(Q608)</f>
        <v>152638.67000000001</v>
      </c>
      <c r="K608" s="9">
        <f>SUM(S608+U608+W608+Y608+AA608)</f>
        <v>0</v>
      </c>
      <c r="L608" s="28">
        <f>SUM(N608:P608)-M608</f>
        <v>152638.67000000001</v>
      </c>
      <c r="M608" s="38"/>
      <c r="N608" s="28"/>
      <c r="O608" s="8">
        <f>SUM(R608)</f>
        <v>152638.67000000001</v>
      </c>
      <c r="P608" s="9">
        <f>SUM(T608+V608+X608+Z608+AB608)</f>
        <v>0</v>
      </c>
      <c r="Q608" s="28">
        <v>152638.67000000001</v>
      </c>
      <c r="R608" s="28">
        <v>152638.67000000001</v>
      </c>
      <c r="S608" s="48"/>
      <c r="T608" s="48"/>
      <c r="U608" s="48"/>
      <c r="V608" s="48"/>
      <c r="W608" s="48"/>
      <c r="X608" s="48"/>
      <c r="Y608" s="48"/>
      <c r="Z608" s="48"/>
      <c r="AA608" s="48"/>
      <c r="AB608" s="48"/>
    </row>
    <row r="609" spans="1:28" s="4" customFormat="1" ht="31.5" outlineLevel="1">
      <c r="A609" s="12" t="s">
        <v>495</v>
      </c>
      <c r="B609" s="289" t="s">
        <v>203</v>
      </c>
      <c r="C609" s="289" t="s">
        <v>535</v>
      </c>
      <c r="D609" s="289" t="s">
        <v>28</v>
      </c>
      <c r="E609" s="289" t="s">
        <v>56</v>
      </c>
      <c r="F609" s="102" t="s">
        <v>538</v>
      </c>
      <c r="G609" s="26">
        <f>SUM(I609:K609)-H609</f>
        <v>4297432.76</v>
      </c>
      <c r="H609" s="26"/>
      <c r="I609" s="26"/>
      <c r="J609" s="10">
        <f>SUM(Q609)</f>
        <v>4297432.76</v>
      </c>
      <c r="K609" s="11">
        <f>SUM(S609+U609+W609+Y609+AA609)</f>
        <v>0</v>
      </c>
      <c r="L609" s="26">
        <f>SUM(N609:P609)-M609</f>
        <v>4297432.76</v>
      </c>
      <c r="M609" s="56"/>
      <c r="N609" s="26"/>
      <c r="O609" s="10">
        <f>SUM(R609)</f>
        <v>4297432.76</v>
      </c>
      <c r="P609" s="11">
        <f>SUM(T609+V609+X609+Z609+AB609)</f>
        <v>0</v>
      </c>
      <c r="Q609" s="26">
        <v>4297432.76</v>
      </c>
      <c r="R609" s="26">
        <v>4297432.76</v>
      </c>
      <c r="S609" s="109"/>
      <c r="T609" s="109"/>
      <c r="U609" s="109"/>
      <c r="V609" s="109"/>
      <c r="W609" s="109"/>
      <c r="X609" s="109"/>
      <c r="Y609" s="109"/>
      <c r="Z609" s="109"/>
      <c r="AA609" s="109"/>
      <c r="AB609" s="109"/>
    </row>
    <row r="610" spans="1:28" s="271" customFormat="1" outlineLevel="1">
      <c r="A610" s="263" t="s">
        <v>1087</v>
      </c>
      <c r="B610" s="291"/>
      <c r="C610" s="291"/>
      <c r="D610" s="291"/>
      <c r="E610" s="291"/>
      <c r="F610" s="287"/>
      <c r="G610" s="78"/>
      <c r="H610" s="78"/>
      <c r="I610" s="78"/>
      <c r="J610" s="267"/>
      <c r="K610" s="268"/>
      <c r="L610" s="78"/>
      <c r="M610" s="270"/>
      <c r="N610" s="78"/>
      <c r="O610" s="267"/>
      <c r="P610" s="268"/>
      <c r="Q610" s="78">
        <v>3667543.22</v>
      </c>
      <c r="R610" s="78">
        <v>3667543.22</v>
      </c>
      <c r="S610" s="78"/>
      <c r="T610" s="78"/>
      <c r="U610" s="78"/>
      <c r="V610" s="78"/>
      <c r="W610" s="78"/>
      <c r="X610" s="78"/>
      <c r="Y610" s="78"/>
      <c r="Z610" s="78"/>
      <c r="AA610" s="78"/>
      <c r="AB610" s="78"/>
    </row>
    <row r="611" spans="1:28" s="271" customFormat="1" outlineLevel="1">
      <c r="A611" s="263" t="s">
        <v>1088</v>
      </c>
      <c r="B611" s="291"/>
      <c r="C611" s="291"/>
      <c r="D611" s="291"/>
      <c r="E611" s="291"/>
      <c r="F611" s="287"/>
      <c r="G611" s="78"/>
      <c r="H611" s="78"/>
      <c r="I611" s="78"/>
      <c r="J611" s="267"/>
      <c r="K611" s="268"/>
      <c r="L611" s="78"/>
      <c r="M611" s="270"/>
      <c r="N611" s="78"/>
      <c r="O611" s="267"/>
      <c r="P611" s="268"/>
      <c r="Q611" s="78">
        <v>37045.89</v>
      </c>
      <c r="R611" s="78">
        <v>37045.89</v>
      </c>
      <c r="S611" s="78"/>
      <c r="T611" s="78"/>
      <c r="U611" s="78"/>
      <c r="V611" s="78"/>
      <c r="W611" s="78"/>
      <c r="X611" s="78"/>
      <c r="Y611" s="78"/>
      <c r="Z611" s="78"/>
      <c r="AA611" s="78"/>
      <c r="AB611" s="78"/>
    </row>
    <row r="612" spans="1:28" s="271" customFormat="1" outlineLevel="1">
      <c r="A612" s="263" t="s">
        <v>1089</v>
      </c>
      <c r="B612" s="291"/>
      <c r="C612" s="291"/>
      <c r="D612" s="291"/>
      <c r="E612" s="291"/>
      <c r="F612" s="287"/>
      <c r="G612" s="78"/>
      <c r="H612" s="78"/>
      <c r="I612" s="78"/>
      <c r="J612" s="267"/>
      <c r="K612" s="268"/>
      <c r="L612" s="78"/>
      <c r="M612" s="270"/>
      <c r="N612" s="78"/>
      <c r="O612" s="267"/>
      <c r="P612" s="268"/>
      <c r="Q612" s="78">
        <v>745482.32</v>
      </c>
      <c r="R612" s="78">
        <v>745482.32</v>
      </c>
      <c r="S612" s="78"/>
      <c r="T612" s="78"/>
      <c r="U612" s="78"/>
      <c r="V612" s="78"/>
      <c r="W612" s="78"/>
      <c r="X612" s="78"/>
      <c r="Y612" s="78"/>
      <c r="Z612" s="78"/>
      <c r="AA612" s="78"/>
      <c r="AB612" s="78"/>
    </row>
    <row r="613" spans="1:28" s="7" customFormat="1" ht="220.5" outlineLevel="1">
      <c r="A613" s="14" t="s">
        <v>536</v>
      </c>
      <c r="B613" s="290" t="s">
        <v>203</v>
      </c>
      <c r="C613" s="290" t="s">
        <v>537</v>
      </c>
      <c r="D613" s="290" t="s">
        <v>2</v>
      </c>
      <c r="E613" s="290" t="s">
        <v>2</v>
      </c>
      <c r="F613" s="101"/>
      <c r="G613" s="72">
        <f>SUM(G614)</f>
        <v>1558913.46</v>
      </c>
      <c r="H613" s="72">
        <f t="shared" ref="H613:AB614" si="361">SUM(H614)</f>
        <v>0</v>
      </c>
      <c r="I613" s="72">
        <f t="shared" si="361"/>
        <v>0</v>
      </c>
      <c r="J613" s="72">
        <f t="shared" si="361"/>
        <v>1558913.46</v>
      </c>
      <c r="K613" s="72">
        <f t="shared" si="361"/>
        <v>0</v>
      </c>
      <c r="L613" s="72">
        <f t="shared" si="361"/>
        <v>1522773.1600000001</v>
      </c>
      <c r="M613" s="72">
        <f t="shared" si="361"/>
        <v>0</v>
      </c>
      <c r="N613" s="72">
        <f t="shared" si="361"/>
        <v>0</v>
      </c>
      <c r="O613" s="72">
        <f t="shared" si="361"/>
        <v>1522773.1600000001</v>
      </c>
      <c r="P613" s="72">
        <f t="shared" si="361"/>
        <v>0</v>
      </c>
      <c r="Q613" s="72">
        <f t="shared" si="361"/>
        <v>1558913.46</v>
      </c>
      <c r="R613" s="72">
        <f t="shared" si="361"/>
        <v>1522773.1600000001</v>
      </c>
      <c r="S613" s="72">
        <f t="shared" si="361"/>
        <v>0</v>
      </c>
      <c r="T613" s="72">
        <f t="shared" si="361"/>
        <v>0</v>
      </c>
      <c r="U613" s="72">
        <f t="shared" si="361"/>
        <v>0</v>
      </c>
      <c r="V613" s="72">
        <f t="shared" si="361"/>
        <v>0</v>
      </c>
      <c r="W613" s="72">
        <f t="shared" si="361"/>
        <v>0</v>
      </c>
      <c r="X613" s="72">
        <f t="shared" si="361"/>
        <v>0</v>
      </c>
      <c r="Y613" s="72">
        <f t="shared" si="361"/>
        <v>0</v>
      </c>
      <c r="Z613" s="72">
        <f t="shared" si="361"/>
        <v>0</v>
      </c>
      <c r="AA613" s="72">
        <f t="shared" si="361"/>
        <v>0</v>
      </c>
      <c r="AB613" s="72">
        <f t="shared" si="361"/>
        <v>0</v>
      </c>
    </row>
    <row r="614" spans="1:28" s="4" customFormat="1" ht="47.25" outlineLevel="1">
      <c r="A614" s="12" t="s">
        <v>459</v>
      </c>
      <c r="B614" s="22" t="s">
        <v>203</v>
      </c>
      <c r="C614" s="22" t="s">
        <v>537</v>
      </c>
      <c r="D614" s="22" t="s">
        <v>26</v>
      </c>
      <c r="E614" s="22" t="s">
        <v>2</v>
      </c>
      <c r="F614" s="100"/>
      <c r="G614" s="68">
        <f>SUM(G615)</f>
        <v>1558913.46</v>
      </c>
      <c r="H614" s="68">
        <f t="shared" si="361"/>
        <v>0</v>
      </c>
      <c r="I614" s="68">
        <f t="shared" si="361"/>
        <v>0</v>
      </c>
      <c r="J614" s="68">
        <f t="shared" si="361"/>
        <v>1558913.46</v>
      </c>
      <c r="K614" s="68">
        <f t="shared" si="361"/>
        <v>0</v>
      </c>
      <c r="L614" s="68">
        <f t="shared" si="361"/>
        <v>1522773.1600000001</v>
      </c>
      <c r="M614" s="68">
        <f t="shared" si="361"/>
        <v>0</v>
      </c>
      <c r="N614" s="68">
        <f t="shared" si="361"/>
        <v>0</v>
      </c>
      <c r="O614" s="68">
        <f t="shared" si="361"/>
        <v>1522773.1600000001</v>
      </c>
      <c r="P614" s="68">
        <f t="shared" si="361"/>
        <v>0</v>
      </c>
      <c r="Q614" s="68">
        <f t="shared" si="361"/>
        <v>1558913.46</v>
      </c>
      <c r="R614" s="68">
        <f t="shared" si="361"/>
        <v>1522773.1600000001</v>
      </c>
      <c r="S614" s="68">
        <f t="shared" si="361"/>
        <v>0</v>
      </c>
      <c r="T614" s="68">
        <f t="shared" si="361"/>
        <v>0</v>
      </c>
      <c r="U614" s="68">
        <f t="shared" si="361"/>
        <v>0</v>
      </c>
      <c r="V614" s="68">
        <f t="shared" si="361"/>
        <v>0</v>
      </c>
      <c r="W614" s="68">
        <f t="shared" si="361"/>
        <v>0</v>
      </c>
      <c r="X614" s="68">
        <f t="shared" si="361"/>
        <v>0</v>
      </c>
      <c r="Y614" s="68">
        <f t="shared" si="361"/>
        <v>0</v>
      </c>
      <c r="Z614" s="68">
        <f t="shared" si="361"/>
        <v>0</v>
      </c>
      <c r="AA614" s="68">
        <f t="shared" si="361"/>
        <v>0</v>
      </c>
      <c r="AB614" s="68">
        <f t="shared" si="361"/>
        <v>0</v>
      </c>
    </row>
    <row r="615" spans="1:28" s="4" customFormat="1" ht="31.5" outlineLevel="1">
      <c r="A615" s="12" t="s">
        <v>460</v>
      </c>
      <c r="B615" s="22" t="s">
        <v>203</v>
      </c>
      <c r="C615" s="22" t="s">
        <v>537</v>
      </c>
      <c r="D615" s="22" t="s">
        <v>28</v>
      </c>
      <c r="E615" s="22" t="s">
        <v>2</v>
      </c>
      <c r="F615" s="100"/>
      <c r="G615" s="68">
        <f>SUM(G616:G617)</f>
        <v>1558913.46</v>
      </c>
      <c r="H615" s="68">
        <f t="shared" ref="H615:AB615" si="362">SUM(H616:H617)</f>
        <v>0</v>
      </c>
      <c r="I615" s="68">
        <f t="shared" si="362"/>
        <v>0</v>
      </c>
      <c r="J615" s="68">
        <f t="shared" si="362"/>
        <v>1558913.46</v>
      </c>
      <c r="K615" s="68">
        <f t="shared" si="362"/>
        <v>0</v>
      </c>
      <c r="L615" s="68">
        <f t="shared" si="362"/>
        <v>1522773.1600000001</v>
      </c>
      <c r="M615" s="68">
        <f t="shared" si="362"/>
        <v>0</v>
      </c>
      <c r="N615" s="68">
        <f t="shared" si="362"/>
        <v>0</v>
      </c>
      <c r="O615" s="68">
        <f t="shared" si="362"/>
        <v>1522773.1600000001</v>
      </c>
      <c r="P615" s="68">
        <f t="shared" si="362"/>
        <v>0</v>
      </c>
      <c r="Q615" s="68">
        <f t="shared" si="362"/>
        <v>1558913.46</v>
      </c>
      <c r="R615" s="68">
        <f t="shared" si="362"/>
        <v>1522773.1600000001</v>
      </c>
      <c r="S615" s="68">
        <f t="shared" si="362"/>
        <v>0</v>
      </c>
      <c r="T615" s="68">
        <f t="shared" si="362"/>
        <v>0</v>
      </c>
      <c r="U615" s="68">
        <f t="shared" si="362"/>
        <v>0</v>
      </c>
      <c r="V615" s="68">
        <f t="shared" si="362"/>
        <v>0</v>
      </c>
      <c r="W615" s="68">
        <f t="shared" si="362"/>
        <v>0</v>
      </c>
      <c r="X615" s="68">
        <f t="shared" si="362"/>
        <v>0</v>
      </c>
      <c r="Y615" s="68">
        <f t="shared" si="362"/>
        <v>0</v>
      </c>
      <c r="Z615" s="68">
        <f t="shared" si="362"/>
        <v>0</v>
      </c>
      <c r="AA615" s="68">
        <f t="shared" si="362"/>
        <v>0</v>
      </c>
      <c r="AB615" s="68">
        <f t="shared" si="362"/>
        <v>0</v>
      </c>
    </row>
    <row r="616" spans="1:28" s="4" customFormat="1" outlineLevel="1">
      <c r="A616" s="12" t="s">
        <v>476</v>
      </c>
      <c r="B616" s="22" t="s">
        <v>203</v>
      </c>
      <c r="C616" s="22" t="s">
        <v>537</v>
      </c>
      <c r="D616" s="22" t="s">
        <v>28</v>
      </c>
      <c r="E616" s="22" t="s">
        <v>38</v>
      </c>
      <c r="F616" s="67"/>
      <c r="G616" s="28">
        <f>SUM(I616:K616)-H616</f>
        <v>588682.98</v>
      </c>
      <c r="H616" s="28"/>
      <c r="I616" s="28"/>
      <c r="J616" s="8">
        <f>SUM(Q616)</f>
        <v>588682.98</v>
      </c>
      <c r="K616" s="9">
        <f>SUM(S616+U616+W616+Y616+AA616)</f>
        <v>0</v>
      </c>
      <c r="L616" s="28">
        <f>SUM(N616:P616)-M616</f>
        <v>552542.68000000005</v>
      </c>
      <c r="M616" s="38"/>
      <c r="N616" s="28"/>
      <c r="O616" s="8">
        <f>SUM(R616)</f>
        <v>552542.68000000005</v>
      </c>
      <c r="P616" s="9">
        <f>SUM(T616+V616+X616+Z616+AB616)</f>
        <v>0</v>
      </c>
      <c r="Q616" s="28">
        <v>588682.98</v>
      </c>
      <c r="R616" s="28">
        <v>552542.68000000005</v>
      </c>
      <c r="S616" s="48"/>
      <c r="T616" s="48"/>
      <c r="U616" s="48"/>
      <c r="V616" s="48"/>
      <c r="W616" s="48"/>
      <c r="X616" s="48"/>
      <c r="Y616" s="48"/>
      <c r="Z616" s="48"/>
      <c r="AA616" s="48"/>
      <c r="AB616" s="48"/>
    </row>
    <row r="617" spans="1:28" s="4" customFormat="1" ht="31.5" outlineLevel="1">
      <c r="A617" s="12" t="s">
        <v>495</v>
      </c>
      <c r="B617" s="22" t="s">
        <v>203</v>
      </c>
      <c r="C617" s="22" t="s">
        <v>537</v>
      </c>
      <c r="D617" s="22" t="s">
        <v>28</v>
      </c>
      <c r="E617" s="22" t="s">
        <v>56</v>
      </c>
      <c r="F617" s="67" t="s">
        <v>539</v>
      </c>
      <c r="G617" s="28">
        <f>SUM(I617:K617)-H617</f>
        <v>970230.48</v>
      </c>
      <c r="H617" s="28"/>
      <c r="I617" s="28"/>
      <c r="J617" s="8">
        <f>SUM(Q617)</f>
        <v>970230.48</v>
      </c>
      <c r="K617" s="9">
        <f>SUM(S617+U617+W617+Y617+AA617)</f>
        <v>0</v>
      </c>
      <c r="L617" s="28">
        <f>SUM(N617:P617)-M617</f>
        <v>970230.48</v>
      </c>
      <c r="M617" s="38"/>
      <c r="N617" s="28"/>
      <c r="O617" s="8">
        <f>SUM(R617)</f>
        <v>970230.48</v>
      </c>
      <c r="P617" s="9">
        <f>SUM(T617+V617+X617+Z617+AB617)</f>
        <v>0</v>
      </c>
      <c r="Q617" s="28">
        <v>970230.48</v>
      </c>
      <c r="R617" s="28">
        <v>970230.48</v>
      </c>
      <c r="S617" s="48"/>
      <c r="T617" s="48"/>
      <c r="U617" s="48"/>
      <c r="V617" s="48"/>
      <c r="W617" s="48"/>
      <c r="X617" s="48"/>
      <c r="Y617" s="48"/>
      <c r="Z617" s="48"/>
      <c r="AA617" s="48"/>
      <c r="AB617" s="48"/>
    </row>
    <row r="618" spans="1:28" s="7" customFormat="1" ht="94.5" outlineLevel="2">
      <c r="A618" s="6" t="s">
        <v>204</v>
      </c>
      <c r="B618" s="49" t="s">
        <v>203</v>
      </c>
      <c r="C618" s="49" t="s">
        <v>205</v>
      </c>
      <c r="D618" s="49" t="s">
        <v>2</v>
      </c>
      <c r="E618" s="49" t="s">
        <v>2</v>
      </c>
      <c r="F618" s="49"/>
      <c r="G618" s="50">
        <f>SUM(G619+G622)</f>
        <v>499918.64</v>
      </c>
      <c r="H618" s="50">
        <f>SUM(H619+H622)</f>
        <v>0</v>
      </c>
      <c r="I618" s="51">
        <f>SUM(I619+I622)</f>
        <v>499918.64</v>
      </c>
      <c r="J618" s="51">
        <f t="shared" ref="J618:AB618" si="363">SUM(J619+J622)</f>
        <v>0</v>
      </c>
      <c r="K618" s="51">
        <f t="shared" si="363"/>
        <v>0</v>
      </c>
      <c r="L618" s="51">
        <f t="shared" si="363"/>
        <v>499690.3</v>
      </c>
      <c r="M618" s="51">
        <f t="shared" si="363"/>
        <v>0</v>
      </c>
      <c r="N618" s="51">
        <f t="shared" si="363"/>
        <v>499690.3</v>
      </c>
      <c r="O618" s="52">
        <f t="shared" si="363"/>
        <v>0</v>
      </c>
      <c r="P618" s="52">
        <f t="shared" si="363"/>
        <v>0</v>
      </c>
      <c r="Q618" s="52">
        <f t="shared" si="363"/>
        <v>0</v>
      </c>
      <c r="R618" s="52">
        <f t="shared" si="363"/>
        <v>0</v>
      </c>
      <c r="S618" s="52">
        <f t="shared" si="363"/>
        <v>0</v>
      </c>
      <c r="T618" s="52">
        <f t="shared" si="363"/>
        <v>0</v>
      </c>
      <c r="U618" s="52">
        <f t="shared" si="363"/>
        <v>0</v>
      </c>
      <c r="V618" s="52">
        <f t="shared" si="363"/>
        <v>0</v>
      </c>
      <c r="W618" s="52">
        <f t="shared" si="363"/>
        <v>0</v>
      </c>
      <c r="X618" s="52">
        <f t="shared" si="363"/>
        <v>0</v>
      </c>
      <c r="Y618" s="52">
        <f t="shared" si="363"/>
        <v>0</v>
      </c>
      <c r="Z618" s="52">
        <f t="shared" si="363"/>
        <v>0</v>
      </c>
      <c r="AA618" s="52">
        <f t="shared" si="363"/>
        <v>0</v>
      </c>
      <c r="AB618" s="52">
        <f t="shared" si="363"/>
        <v>0</v>
      </c>
    </row>
    <row r="619" spans="1:28" ht="47.25" outlineLevel="3">
      <c r="A619" s="2" t="s">
        <v>25</v>
      </c>
      <c r="B619" s="23" t="s">
        <v>203</v>
      </c>
      <c r="C619" s="23" t="s">
        <v>205</v>
      </c>
      <c r="D619" s="23" t="s">
        <v>26</v>
      </c>
      <c r="E619" s="23" t="s">
        <v>2</v>
      </c>
      <c r="F619" s="23"/>
      <c r="G619" s="24">
        <f t="shared" ref="G619:I620" si="364">SUM(G620)</f>
        <v>299918.64</v>
      </c>
      <c r="H619" s="24">
        <f t="shared" si="364"/>
        <v>0</v>
      </c>
      <c r="I619" s="36">
        <f t="shared" si="364"/>
        <v>299918.64</v>
      </c>
      <c r="J619" s="36">
        <f t="shared" ref="J619:S620" si="365">SUM(J620)</f>
        <v>0</v>
      </c>
      <c r="K619" s="36">
        <f t="shared" si="365"/>
        <v>0</v>
      </c>
      <c r="L619" s="36">
        <f t="shared" si="365"/>
        <v>299690.3</v>
      </c>
      <c r="M619" s="36">
        <f t="shared" si="365"/>
        <v>0</v>
      </c>
      <c r="N619" s="36">
        <f t="shared" si="365"/>
        <v>299690.3</v>
      </c>
      <c r="O619" s="28">
        <f t="shared" si="365"/>
        <v>0</v>
      </c>
      <c r="P619" s="28">
        <f t="shared" si="365"/>
        <v>0</v>
      </c>
      <c r="Q619" s="28">
        <f t="shared" si="365"/>
        <v>0</v>
      </c>
      <c r="R619" s="28">
        <f t="shared" si="365"/>
        <v>0</v>
      </c>
      <c r="S619" s="28">
        <f t="shared" si="365"/>
        <v>0</v>
      </c>
      <c r="T619" s="28">
        <f t="shared" ref="T619:AB620" si="366">SUM(T620)</f>
        <v>0</v>
      </c>
      <c r="U619" s="28">
        <f t="shared" si="366"/>
        <v>0</v>
      </c>
      <c r="V619" s="28">
        <f t="shared" si="366"/>
        <v>0</v>
      </c>
      <c r="W619" s="28">
        <f t="shared" si="366"/>
        <v>0</v>
      </c>
      <c r="X619" s="28">
        <f t="shared" si="366"/>
        <v>0</v>
      </c>
      <c r="Y619" s="28">
        <f t="shared" si="366"/>
        <v>0</v>
      </c>
      <c r="Z619" s="28">
        <f t="shared" si="366"/>
        <v>0</v>
      </c>
      <c r="AA619" s="28">
        <f t="shared" si="366"/>
        <v>0</v>
      </c>
      <c r="AB619" s="28">
        <f t="shared" si="366"/>
        <v>0</v>
      </c>
    </row>
    <row r="620" spans="1:28" ht="31.5" outlineLevel="4">
      <c r="A620" s="2" t="s">
        <v>27</v>
      </c>
      <c r="B620" s="23" t="s">
        <v>203</v>
      </c>
      <c r="C620" s="23" t="s">
        <v>205</v>
      </c>
      <c r="D620" s="23" t="s">
        <v>28</v>
      </c>
      <c r="E620" s="23" t="s">
        <v>2</v>
      </c>
      <c r="F620" s="23"/>
      <c r="G620" s="24">
        <f t="shared" si="364"/>
        <v>299918.64</v>
      </c>
      <c r="H620" s="24">
        <f t="shared" si="364"/>
        <v>0</v>
      </c>
      <c r="I620" s="36">
        <f t="shared" si="364"/>
        <v>299918.64</v>
      </c>
      <c r="J620" s="36">
        <f t="shared" si="365"/>
        <v>0</v>
      </c>
      <c r="K620" s="36">
        <f t="shared" si="365"/>
        <v>0</v>
      </c>
      <c r="L620" s="36">
        <f t="shared" si="365"/>
        <v>299690.3</v>
      </c>
      <c r="M620" s="36">
        <f t="shared" si="365"/>
        <v>0</v>
      </c>
      <c r="N620" s="36">
        <f t="shared" si="365"/>
        <v>299690.3</v>
      </c>
      <c r="O620" s="28">
        <f t="shared" si="365"/>
        <v>0</v>
      </c>
      <c r="P620" s="28">
        <f t="shared" si="365"/>
        <v>0</v>
      </c>
      <c r="Q620" s="28">
        <f t="shared" si="365"/>
        <v>0</v>
      </c>
      <c r="R620" s="28">
        <f t="shared" si="365"/>
        <v>0</v>
      </c>
      <c r="S620" s="28">
        <f t="shared" si="365"/>
        <v>0</v>
      </c>
      <c r="T620" s="28">
        <f t="shared" si="366"/>
        <v>0</v>
      </c>
      <c r="U620" s="28">
        <f t="shared" si="366"/>
        <v>0</v>
      </c>
      <c r="V620" s="28">
        <f t="shared" si="366"/>
        <v>0</v>
      </c>
      <c r="W620" s="28">
        <f t="shared" si="366"/>
        <v>0</v>
      </c>
      <c r="X620" s="28">
        <f t="shared" si="366"/>
        <v>0</v>
      </c>
      <c r="Y620" s="28">
        <f t="shared" si="366"/>
        <v>0</v>
      </c>
      <c r="Z620" s="28">
        <f t="shared" si="366"/>
        <v>0</v>
      </c>
      <c r="AA620" s="28">
        <f t="shared" si="366"/>
        <v>0</v>
      </c>
      <c r="AB620" s="28">
        <f t="shared" si="366"/>
        <v>0</v>
      </c>
    </row>
    <row r="621" spans="1:28" outlineLevel="5">
      <c r="A621" s="2" t="s">
        <v>37</v>
      </c>
      <c r="B621" s="23" t="s">
        <v>203</v>
      </c>
      <c r="C621" s="23" t="s">
        <v>205</v>
      </c>
      <c r="D621" s="23" t="s">
        <v>28</v>
      </c>
      <c r="E621" s="23" t="s">
        <v>38</v>
      </c>
      <c r="F621" s="23"/>
      <c r="G621" s="24">
        <f>SUM(I621:K621)-H621</f>
        <v>299918.64</v>
      </c>
      <c r="H621" s="24"/>
      <c r="I621" s="36">
        <v>299918.64</v>
      </c>
      <c r="J621" s="8">
        <f>SUM(Q621)</f>
        <v>0</v>
      </c>
      <c r="K621" s="9">
        <f>SUM(S621+U621+W621+Y621+AA621)</f>
        <v>0</v>
      </c>
      <c r="L621" s="28">
        <f>SUM(N621:P621)-M621</f>
        <v>299690.3</v>
      </c>
      <c r="M621" s="38"/>
      <c r="N621" s="37">
        <v>299690.3</v>
      </c>
      <c r="O621" s="8">
        <f>SUM(R621)</f>
        <v>0</v>
      </c>
      <c r="P621" s="9">
        <f>SUM(T621+V621+X621+Z621+AB621)</f>
        <v>0</v>
      </c>
      <c r="Q621" s="9"/>
      <c r="R621" s="9"/>
      <c r="S621" s="9"/>
      <c r="T621" s="9"/>
      <c r="U621" s="9"/>
      <c r="V621" s="9"/>
      <c r="W621" s="9"/>
      <c r="X621" s="9"/>
      <c r="Y621" s="9"/>
      <c r="Z621" s="9"/>
      <c r="AA621" s="9"/>
      <c r="AB621" s="9"/>
    </row>
    <row r="622" spans="1:28" ht="47.25" outlineLevel="3">
      <c r="A622" s="2" t="s">
        <v>99</v>
      </c>
      <c r="B622" s="23" t="s">
        <v>203</v>
      </c>
      <c r="C622" s="23" t="s">
        <v>205</v>
      </c>
      <c r="D622" s="23" t="s">
        <v>100</v>
      </c>
      <c r="E622" s="23" t="s">
        <v>2</v>
      </c>
      <c r="F622" s="23"/>
      <c r="G622" s="24">
        <f t="shared" ref="G622:I623" si="367">SUM(G623)</f>
        <v>200000</v>
      </c>
      <c r="H622" s="24">
        <f t="shared" si="367"/>
        <v>0</v>
      </c>
      <c r="I622" s="36">
        <f t="shared" si="367"/>
        <v>200000</v>
      </c>
      <c r="J622" s="36">
        <f t="shared" ref="J622:S623" si="368">SUM(J623)</f>
        <v>0</v>
      </c>
      <c r="K622" s="36">
        <f t="shared" si="368"/>
        <v>0</v>
      </c>
      <c r="L622" s="36">
        <f t="shared" si="368"/>
        <v>200000</v>
      </c>
      <c r="M622" s="36">
        <f t="shared" si="368"/>
        <v>0</v>
      </c>
      <c r="N622" s="36">
        <f t="shared" si="368"/>
        <v>200000</v>
      </c>
      <c r="O622" s="28">
        <f t="shared" si="368"/>
        <v>0</v>
      </c>
      <c r="P622" s="28">
        <f t="shared" si="368"/>
        <v>0</v>
      </c>
      <c r="Q622" s="28">
        <f t="shared" si="368"/>
        <v>0</v>
      </c>
      <c r="R622" s="28">
        <f t="shared" si="368"/>
        <v>0</v>
      </c>
      <c r="S622" s="28">
        <f t="shared" si="368"/>
        <v>0</v>
      </c>
      <c r="T622" s="28">
        <f t="shared" ref="T622:AB623" si="369">SUM(T623)</f>
        <v>0</v>
      </c>
      <c r="U622" s="28">
        <f t="shared" si="369"/>
        <v>0</v>
      </c>
      <c r="V622" s="28">
        <f t="shared" si="369"/>
        <v>0</v>
      </c>
      <c r="W622" s="28">
        <f t="shared" si="369"/>
        <v>0</v>
      </c>
      <c r="X622" s="28">
        <f t="shared" si="369"/>
        <v>0</v>
      </c>
      <c r="Y622" s="28">
        <f t="shared" si="369"/>
        <v>0</v>
      </c>
      <c r="Z622" s="28">
        <f t="shared" si="369"/>
        <v>0</v>
      </c>
      <c r="AA622" s="28">
        <f t="shared" si="369"/>
        <v>0</v>
      </c>
      <c r="AB622" s="28">
        <f t="shared" si="369"/>
        <v>0</v>
      </c>
    </row>
    <row r="623" spans="1:28" ht="63" outlineLevel="4">
      <c r="A623" s="2" t="s">
        <v>183</v>
      </c>
      <c r="B623" s="23" t="s">
        <v>203</v>
      </c>
      <c r="C623" s="23" t="s">
        <v>205</v>
      </c>
      <c r="D623" s="23" t="s">
        <v>184</v>
      </c>
      <c r="E623" s="23" t="s">
        <v>2</v>
      </c>
      <c r="F623" s="23"/>
      <c r="G623" s="24">
        <f t="shared" si="367"/>
        <v>200000</v>
      </c>
      <c r="H623" s="24">
        <f t="shared" si="367"/>
        <v>0</v>
      </c>
      <c r="I623" s="36">
        <f t="shared" si="367"/>
        <v>200000</v>
      </c>
      <c r="J623" s="36">
        <f t="shared" si="368"/>
        <v>0</v>
      </c>
      <c r="K623" s="36">
        <f t="shared" si="368"/>
        <v>0</v>
      </c>
      <c r="L623" s="36">
        <f t="shared" si="368"/>
        <v>200000</v>
      </c>
      <c r="M623" s="36">
        <f t="shared" si="368"/>
        <v>0</v>
      </c>
      <c r="N623" s="36">
        <f t="shared" si="368"/>
        <v>200000</v>
      </c>
      <c r="O623" s="28">
        <f t="shared" si="368"/>
        <v>0</v>
      </c>
      <c r="P623" s="28">
        <f t="shared" si="368"/>
        <v>0</v>
      </c>
      <c r="Q623" s="28">
        <f t="shared" si="368"/>
        <v>0</v>
      </c>
      <c r="R623" s="28">
        <f t="shared" si="368"/>
        <v>0</v>
      </c>
      <c r="S623" s="28">
        <f t="shared" si="368"/>
        <v>0</v>
      </c>
      <c r="T623" s="28">
        <f t="shared" si="369"/>
        <v>0</v>
      </c>
      <c r="U623" s="28">
        <f t="shared" si="369"/>
        <v>0</v>
      </c>
      <c r="V623" s="28">
        <f t="shared" si="369"/>
        <v>0</v>
      </c>
      <c r="W623" s="28">
        <f t="shared" si="369"/>
        <v>0</v>
      </c>
      <c r="X623" s="28">
        <f t="shared" si="369"/>
        <v>0</v>
      </c>
      <c r="Y623" s="28">
        <f t="shared" si="369"/>
        <v>0</v>
      </c>
      <c r="Z623" s="28">
        <f t="shared" si="369"/>
        <v>0</v>
      </c>
      <c r="AA623" s="28">
        <f t="shared" si="369"/>
        <v>0</v>
      </c>
      <c r="AB623" s="28">
        <f t="shared" si="369"/>
        <v>0</v>
      </c>
    </row>
    <row r="624" spans="1:28" ht="31.5" outlineLevel="5">
      <c r="A624" s="2" t="s">
        <v>55</v>
      </c>
      <c r="B624" s="23" t="s">
        <v>203</v>
      </c>
      <c r="C624" s="23" t="s">
        <v>205</v>
      </c>
      <c r="D624" s="23" t="s">
        <v>184</v>
      </c>
      <c r="E624" s="23" t="s">
        <v>56</v>
      </c>
      <c r="F624" s="23"/>
      <c r="G624" s="24">
        <f>SUM(I624:K624)-H624</f>
        <v>200000</v>
      </c>
      <c r="H624" s="24"/>
      <c r="I624" s="36">
        <v>200000</v>
      </c>
      <c r="J624" s="8">
        <f>SUM(Q624)</f>
        <v>0</v>
      </c>
      <c r="K624" s="9">
        <f>SUM(S624+U624+W624+Y624+AA624)</f>
        <v>0</v>
      </c>
      <c r="L624" s="28">
        <f>SUM(N624:P624)-M624</f>
        <v>200000</v>
      </c>
      <c r="M624" s="38"/>
      <c r="N624" s="37">
        <v>200000</v>
      </c>
      <c r="O624" s="8">
        <f>SUM(R624)</f>
        <v>0</v>
      </c>
      <c r="P624" s="9">
        <f>SUM(T624+V624+X624+Z624+AB624)</f>
        <v>0</v>
      </c>
      <c r="Q624" s="9"/>
      <c r="R624" s="9"/>
      <c r="S624" s="9"/>
      <c r="T624" s="9"/>
      <c r="U624" s="9"/>
      <c r="V624" s="9"/>
      <c r="W624" s="9"/>
      <c r="X624" s="9"/>
      <c r="Y624" s="9"/>
      <c r="Z624" s="9"/>
      <c r="AA624" s="9"/>
      <c r="AB624" s="9"/>
    </row>
    <row r="625" spans="1:28" s="7" customFormat="1" ht="31.5" outlineLevel="2">
      <c r="A625" s="6" t="s">
        <v>206</v>
      </c>
      <c r="B625" s="49" t="s">
        <v>203</v>
      </c>
      <c r="C625" s="49" t="s">
        <v>207</v>
      </c>
      <c r="D625" s="49" t="s">
        <v>2</v>
      </c>
      <c r="E625" s="49" t="s">
        <v>2</v>
      </c>
      <c r="F625" s="49"/>
      <c r="G625" s="50">
        <f t="shared" ref="G625:I627" si="370">SUM(G626)</f>
        <v>0</v>
      </c>
      <c r="H625" s="50">
        <f t="shared" si="370"/>
        <v>535919.93000000005</v>
      </c>
      <c r="I625" s="51">
        <f t="shared" si="370"/>
        <v>535919.93000000005</v>
      </c>
      <c r="J625" s="51">
        <f t="shared" ref="J625:AB627" si="371">SUM(J626)</f>
        <v>0</v>
      </c>
      <c r="K625" s="51">
        <f t="shared" si="371"/>
        <v>0</v>
      </c>
      <c r="L625" s="51">
        <f t="shared" si="371"/>
        <v>0</v>
      </c>
      <c r="M625" s="51">
        <f t="shared" si="371"/>
        <v>533390.61</v>
      </c>
      <c r="N625" s="51">
        <f t="shared" si="371"/>
        <v>533390.61</v>
      </c>
      <c r="O625" s="52">
        <f t="shared" si="371"/>
        <v>0</v>
      </c>
      <c r="P625" s="52">
        <f t="shared" si="371"/>
        <v>0</v>
      </c>
      <c r="Q625" s="52">
        <f t="shared" si="371"/>
        <v>0</v>
      </c>
      <c r="R625" s="52">
        <f t="shared" si="371"/>
        <v>0</v>
      </c>
      <c r="S625" s="52">
        <f t="shared" si="371"/>
        <v>0</v>
      </c>
      <c r="T625" s="52">
        <f t="shared" si="371"/>
        <v>0</v>
      </c>
      <c r="U625" s="52">
        <f t="shared" si="371"/>
        <v>0</v>
      </c>
      <c r="V625" s="52">
        <f t="shared" si="371"/>
        <v>0</v>
      </c>
      <c r="W625" s="52">
        <f t="shared" si="371"/>
        <v>0</v>
      </c>
      <c r="X625" s="52">
        <f t="shared" si="371"/>
        <v>0</v>
      </c>
      <c r="Y625" s="52">
        <f t="shared" si="371"/>
        <v>0</v>
      </c>
      <c r="Z625" s="52">
        <f t="shared" si="371"/>
        <v>0</v>
      </c>
      <c r="AA625" s="52">
        <f t="shared" si="371"/>
        <v>0</v>
      </c>
      <c r="AB625" s="52">
        <f t="shared" si="371"/>
        <v>0</v>
      </c>
    </row>
    <row r="626" spans="1:28" outlineLevel="3">
      <c r="A626" s="2" t="s">
        <v>149</v>
      </c>
      <c r="B626" s="23" t="s">
        <v>203</v>
      </c>
      <c r="C626" s="23" t="s">
        <v>207</v>
      </c>
      <c r="D626" s="23" t="s">
        <v>150</v>
      </c>
      <c r="E626" s="23" t="s">
        <v>2</v>
      </c>
      <c r="F626" s="23"/>
      <c r="G626" s="24">
        <f t="shared" si="370"/>
        <v>0</v>
      </c>
      <c r="H626" s="24">
        <f t="shared" si="370"/>
        <v>535919.93000000005</v>
      </c>
      <c r="I626" s="36">
        <f t="shared" si="370"/>
        <v>535919.93000000005</v>
      </c>
      <c r="J626" s="36">
        <f t="shared" si="371"/>
        <v>0</v>
      </c>
      <c r="K626" s="36">
        <f t="shared" si="371"/>
        <v>0</v>
      </c>
      <c r="L626" s="36">
        <f t="shared" si="371"/>
        <v>0</v>
      </c>
      <c r="M626" s="36">
        <f t="shared" si="371"/>
        <v>533390.61</v>
      </c>
      <c r="N626" s="36">
        <f t="shared" si="371"/>
        <v>533390.61</v>
      </c>
      <c r="O626" s="28">
        <f t="shared" si="371"/>
        <v>0</v>
      </c>
      <c r="P626" s="28">
        <f t="shared" si="371"/>
        <v>0</v>
      </c>
      <c r="Q626" s="28">
        <f t="shared" si="371"/>
        <v>0</v>
      </c>
      <c r="R626" s="28">
        <f t="shared" si="371"/>
        <v>0</v>
      </c>
      <c r="S626" s="28">
        <f t="shared" si="371"/>
        <v>0</v>
      </c>
      <c r="T626" s="28">
        <f t="shared" si="371"/>
        <v>0</v>
      </c>
      <c r="U626" s="28">
        <f t="shared" si="371"/>
        <v>0</v>
      </c>
      <c r="V626" s="28">
        <f t="shared" si="371"/>
        <v>0</v>
      </c>
      <c r="W626" s="28">
        <f t="shared" si="371"/>
        <v>0</v>
      </c>
      <c r="X626" s="28">
        <f t="shared" si="371"/>
        <v>0</v>
      </c>
      <c r="Y626" s="28">
        <f t="shared" si="371"/>
        <v>0</v>
      </c>
      <c r="Z626" s="28">
        <f t="shared" si="371"/>
        <v>0</v>
      </c>
      <c r="AA626" s="28">
        <f t="shared" si="371"/>
        <v>0</v>
      </c>
      <c r="AB626" s="28">
        <f t="shared" si="371"/>
        <v>0</v>
      </c>
    </row>
    <row r="627" spans="1:28" ht="31.5" outlineLevel="4">
      <c r="A627" s="2" t="s">
        <v>151</v>
      </c>
      <c r="B627" s="23" t="s">
        <v>203</v>
      </c>
      <c r="C627" s="23" t="s">
        <v>207</v>
      </c>
      <c r="D627" s="23" t="s">
        <v>152</v>
      </c>
      <c r="E627" s="23" t="s">
        <v>2</v>
      </c>
      <c r="F627" s="23"/>
      <c r="G627" s="24">
        <f t="shared" si="370"/>
        <v>0</v>
      </c>
      <c r="H627" s="24">
        <f t="shared" si="370"/>
        <v>535919.93000000005</v>
      </c>
      <c r="I627" s="36">
        <f t="shared" si="370"/>
        <v>535919.93000000005</v>
      </c>
      <c r="J627" s="36">
        <f t="shared" si="371"/>
        <v>0</v>
      </c>
      <c r="K627" s="36">
        <f t="shared" si="371"/>
        <v>0</v>
      </c>
      <c r="L627" s="36">
        <f t="shared" si="371"/>
        <v>0</v>
      </c>
      <c r="M627" s="25">
        <f t="shared" si="371"/>
        <v>533390.61</v>
      </c>
      <c r="N627" s="25">
        <f t="shared" si="371"/>
        <v>533390.61</v>
      </c>
      <c r="O627" s="28">
        <f t="shared" si="371"/>
        <v>0</v>
      </c>
      <c r="P627" s="28">
        <f t="shared" si="371"/>
        <v>0</v>
      </c>
      <c r="Q627" s="28">
        <f t="shared" si="371"/>
        <v>0</v>
      </c>
      <c r="R627" s="28">
        <f t="shared" si="371"/>
        <v>0</v>
      </c>
      <c r="S627" s="28">
        <f t="shared" si="371"/>
        <v>0</v>
      </c>
      <c r="T627" s="28">
        <f t="shared" si="371"/>
        <v>0</v>
      </c>
      <c r="U627" s="28">
        <f t="shared" si="371"/>
        <v>0</v>
      </c>
      <c r="V627" s="28">
        <f t="shared" si="371"/>
        <v>0</v>
      </c>
      <c r="W627" s="28">
        <f t="shared" si="371"/>
        <v>0</v>
      </c>
      <c r="X627" s="28">
        <f t="shared" si="371"/>
        <v>0</v>
      </c>
      <c r="Y627" s="28">
        <f t="shared" si="371"/>
        <v>0</v>
      </c>
      <c r="Z627" s="28">
        <f t="shared" si="371"/>
        <v>0</v>
      </c>
      <c r="AA627" s="28">
        <f t="shared" si="371"/>
        <v>0</v>
      </c>
      <c r="AB627" s="28">
        <f t="shared" si="371"/>
        <v>0</v>
      </c>
    </row>
    <row r="628" spans="1:28" ht="47.25" outlineLevel="5">
      <c r="A628" s="2" t="s">
        <v>153</v>
      </c>
      <c r="B628" s="23" t="s">
        <v>203</v>
      </c>
      <c r="C628" s="23" t="s">
        <v>207</v>
      </c>
      <c r="D628" s="23" t="s">
        <v>152</v>
      </c>
      <c r="E628" s="23" t="s">
        <v>154</v>
      </c>
      <c r="F628" s="23"/>
      <c r="G628" s="24">
        <f>SUM(I628:K628)-H628</f>
        <v>0</v>
      </c>
      <c r="H628" s="24">
        <v>535919.93000000005</v>
      </c>
      <c r="I628" s="36">
        <v>535919.93000000005</v>
      </c>
      <c r="J628" s="8">
        <f>SUM(Q628)</f>
        <v>0</v>
      </c>
      <c r="K628" s="9">
        <f>SUM(S628+U628+W628+Y628+AA628)</f>
        <v>0</v>
      </c>
      <c r="L628" s="28">
        <f>SUM(N628:P628)-M628</f>
        <v>0</v>
      </c>
      <c r="M628" s="28">
        <v>533390.61</v>
      </c>
      <c r="N628" s="28">
        <v>533390.61</v>
      </c>
      <c r="O628" s="8">
        <f>SUM(R628)</f>
        <v>0</v>
      </c>
      <c r="P628" s="9">
        <f>SUM(T628+V628+X628+Z628+AB628)</f>
        <v>0</v>
      </c>
      <c r="Q628" s="9"/>
      <c r="R628" s="9"/>
      <c r="S628" s="9"/>
      <c r="T628" s="9"/>
      <c r="U628" s="9"/>
      <c r="V628" s="9"/>
      <c r="W628" s="9"/>
      <c r="X628" s="9"/>
      <c r="Y628" s="9"/>
      <c r="Z628" s="9"/>
      <c r="AA628" s="9"/>
      <c r="AB628" s="9"/>
    </row>
    <row r="629" spans="1:28" s="7" customFormat="1" ht="47.25" outlineLevel="2">
      <c r="A629" s="6" t="s">
        <v>208</v>
      </c>
      <c r="B629" s="49" t="s">
        <v>203</v>
      </c>
      <c r="C629" s="49" t="s">
        <v>209</v>
      </c>
      <c r="D629" s="49" t="s">
        <v>2</v>
      </c>
      <c r="E629" s="49" t="s">
        <v>2</v>
      </c>
      <c r="F629" s="49"/>
      <c r="G629" s="50">
        <f t="shared" ref="G629:I630" si="372">SUM(G630)</f>
        <v>860102.66</v>
      </c>
      <c r="H629" s="50">
        <f t="shared" si="372"/>
        <v>0</v>
      </c>
      <c r="I629" s="51">
        <f t="shared" si="372"/>
        <v>860102.66</v>
      </c>
      <c r="J629" s="51">
        <f t="shared" ref="J629:S630" si="373">SUM(J630)</f>
        <v>0</v>
      </c>
      <c r="K629" s="51">
        <f t="shared" si="373"/>
        <v>0</v>
      </c>
      <c r="L629" s="51">
        <f t="shared" si="373"/>
        <v>860102.66</v>
      </c>
      <c r="M629" s="73">
        <f t="shared" si="373"/>
        <v>0</v>
      </c>
      <c r="N629" s="73">
        <f t="shared" si="373"/>
        <v>860102.66</v>
      </c>
      <c r="O629" s="52">
        <f t="shared" si="373"/>
        <v>0</v>
      </c>
      <c r="P629" s="52">
        <f t="shared" si="373"/>
        <v>0</v>
      </c>
      <c r="Q629" s="52">
        <f t="shared" si="373"/>
        <v>0</v>
      </c>
      <c r="R629" s="52">
        <f t="shared" si="373"/>
        <v>0</v>
      </c>
      <c r="S629" s="52">
        <f t="shared" si="373"/>
        <v>0</v>
      </c>
      <c r="T629" s="52">
        <f t="shared" ref="T629:AB630" si="374">SUM(T630)</f>
        <v>0</v>
      </c>
      <c r="U629" s="52">
        <f t="shared" si="374"/>
        <v>0</v>
      </c>
      <c r="V629" s="52">
        <f t="shared" si="374"/>
        <v>0</v>
      </c>
      <c r="W629" s="52">
        <f t="shared" si="374"/>
        <v>0</v>
      </c>
      <c r="X629" s="52">
        <f t="shared" si="374"/>
        <v>0</v>
      </c>
      <c r="Y629" s="52">
        <f t="shared" si="374"/>
        <v>0</v>
      </c>
      <c r="Z629" s="52">
        <f t="shared" si="374"/>
        <v>0</v>
      </c>
      <c r="AA629" s="52">
        <f t="shared" si="374"/>
        <v>0</v>
      </c>
      <c r="AB629" s="52">
        <f t="shared" si="374"/>
        <v>0</v>
      </c>
    </row>
    <row r="630" spans="1:28" ht="47.25" outlineLevel="3">
      <c r="A630" s="2" t="s">
        <v>99</v>
      </c>
      <c r="B630" s="23" t="s">
        <v>203</v>
      </c>
      <c r="C630" s="23" t="s">
        <v>209</v>
      </c>
      <c r="D630" s="23" t="s">
        <v>100</v>
      </c>
      <c r="E630" s="23" t="s">
        <v>2</v>
      </c>
      <c r="F630" s="23"/>
      <c r="G630" s="24">
        <f t="shared" si="372"/>
        <v>860102.66</v>
      </c>
      <c r="H630" s="24">
        <f t="shared" si="372"/>
        <v>0</v>
      </c>
      <c r="I630" s="36">
        <f t="shared" si="372"/>
        <v>860102.66</v>
      </c>
      <c r="J630" s="36">
        <f t="shared" si="373"/>
        <v>0</v>
      </c>
      <c r="K630" s="36">
        <f t="shared" si="373"/>
        <v>0</v>
      </c>
      <c r="L630" s="36">
        <f t="shared" si="373"/>
        <v>860102.66</v>
      </c>
      <c r="M630" s="36">
        <f t="shared" si="373"/>
        <v>0</v>
      </c>
      <c r="N630" s="36">
        <f t="shared" si="373"/>
        <v>860102.66</v>
      </c>
      <c r="O630" s="28">
        <f t="shared" si="373"/>
        <v>0</v>
      </c>
      <c r="P630" s="28">
        <f t="shared" si="373"/>
        <v>0</v>
      </c>
      <c r="Q630" s="28">
        <f t="shared" si="373"/>
        <v>0</v>
      </c>
      <c r="R630" s="28">
        <f t="shared" si="373"/>
        <v>0</v>
      </c>
      <c r="S630" s="28">
        <f t="shared" si="373"/>
        <v>0</v>
      </c>
      <c r="T630" s="28">
        <f t="shared" si="374"/>
        <v>0</v>
      </c>
      <c r="U630" s="28">
        <f t="shared" si="374"/>
        <v>0</v>
      </c>
      <c r="V630" s="28">
        <f t="shared" si="374"/>
        <v>0</v>
      </c>
      <c r="W630" s="28">
        <f t="shared" si="374"/>
        <v>0</v>
      </c>
      <c r="X630" s="28">
        <f t="shared" si="374"/>
        <v>0</v>
      </c>
      <c r="Y630" s="28">
        <f t="shared" si="374"/>
        <v>0</v>
      </c>
      <c r="Z630" s="28">
        <f t="shared" si="374"/>
        <v>0</v>
      </c>
      <c r="AA630" s="28">
        <f t="shared" si="374"/>
        <v>0</v>
      </c>
      <c r="AB630" s="28">
        <f t="shared" si="374"/>
        <v>0</v>
      </c>
    </row>
    <row r="631" spans="1:28" ht="63" outlineLevel="4">
      <c r="A631" s="2" t="s">
        <v>183</v>
      </c>
      <c r="B631" s="23" t="s">
        <v>203</v>
      </c>
      <c r="C631" s="23" t="s">
        <v>209</v>
      </c>
      <c r="D631" s="23" t="s">
        <v>184</v>
      </c>
      <c r="E631" s="23" t="s">
        <v>2</v>
      </c>
      <c r="F631" s="23"/>
      <c r="G631" s="24">
        <f>SUM(G632:G633)</f>
        <v>860102.66</v>
      </c>
      <c r="H631" s="24">
        <f>SUM(H632:H633)</f>
        <v>0</v>
      </c>
      <c r="I631" s="36">
        <f>SUM(I632:I633)</f>
        <v>860102.66</v>
      </c>
      <c r="J631" s="36">
        <f t="shared" ref="J631:AB631" si="375">SUM(J632:J633)</f>
        <v>0</v>
      </c>
      <c r="K631" s="36">
        <f t="shared" si="375"/>
        <v>0</v>
      </c>
      <c r="L631" s="36">
        <f t="shared" si="375"/>
        <v>860102.66</v>
      </c>
      <c r="M631" s="36">
        <f t="shared" si="375"/>
        <v>0</v>
      </c>
      <c r="N631" s="36">
        <f t="shared" si="375"/>
        <v>860102.66</v>
      </c>
      <c r="O631" s="28">
        <f t="shared" si="375"/>
        <v>0</v>
      </c>
      <c r="P631" s="28">
        <f t="shared" si="375"/>
        <v>0</v>
      </c>
      <c r="Q631" s="28">
        <f t="shared" si="375"/>
        <v>0</v>
      </c>
      <c r="R631" s="28">
        <f t="shared" si="375"/>
        <v>0</v>
      </c>
      <c r="S631" s="28">
        <f t="shared" si="375"/>
        <v>0</v>
      </c>
      <c r="T631" s="28">
        <f t="shared" si="375"/>
        <v>0</v>
      </c>
      <c r="U631" s="28">
        <f t="shared" si="375"/>
        <v>0</v>
      </c>
      <c r="V631" s="28">
        <f t="shared" si="375"/>
        <v>0</v>
      </c>
      <c r="W631" s="28">
        <f t="shared" si="375"/>
        <v>0</v>
      </c>
      <c r="X631" s="28">
        <f t="shared" si="375"/>
        <v>0</v>
      </c>
      <c r="Y631" s="28">
        <f t="shared" si="375"/>
        <v>0</v>
      </c>
      <c r="Z631" s="28">
        <f t="shared" si="375"/>
        <v>0</v>
      </c>
      <c r="AA631" s="28">
        <f t="shared" si="375"/>
        <v>0</v>
      </c>
      <c r="AB631" s="28">
        <f t="shared" si="375"/>
        <v>0</v>
      </c>
    </row>
    <row r="632" spans="1:28" outlineLevel="5">
      <c r="A632" s="2" t="s">
        <v>37</v>
      </c>
      <c r="B632" s="23" t="s">
        <v>203</v>
      </c>
      <c r="C632" s="23" t="s">
        <v>209</v>
      </c>
      <c r="D632" s="23" t="s">
        <v>184</v>
      </c>
      <c r="E632" s="23" t="s">
        <v>38</v>
      </c>
      <c r="F632" s="23"/>
      <c r="G632" s="24">
        <f>SUM(I632:K632)-H632</f>
        <v>12096</v>
      </c>
      <c r="H632" s="24"/>
      <c r="I632" s="36">
        <v>12096</v>
      </c>
      <c r="J632" s="8">
        <f>SUM(Q632)</f>
        <v>0</v>
      </c>
      <c r="K632" s="9">
        <f>SUM(S632+U632+W632+Y632+AA632)</f>
        <v>0</v>
      </c>
      <c r="L632" s="28">
        <f>SUM(N632:P632)-M632</f>
        <v>12096</v>
      </c>
      <c r="M632" s="38"/>
      <c r="N632" s="37">
        <v>12096</v>
      </c>
      <c r="O632" s="8">
        <f>SUM(R632)</f>
        <v>0</v>
      </c>
      <c r="P632" s="9">
        <f>SUM(T632+V632+X632+Z632+AB632)</f>
        <v>0</v>
      </c>
      <c r="Q632" s="9"/>
      <c r="R632" s="9"/>
      <c r="S632" s="9"/>
      <c r="T632" s="9"/>
      <c r="U632" s="9"/>
      <c r="V632" s="9"/>
      <c r="W632" s="9"/>
      <c r="X632" s="9"/>
      <c r="Y632" s="9"/>
      <c r="Z632" s="9"/>
      <c r="AA632" s="9"/>
      <c r="AB632" s="9"/>
    </row>
    <row r="633" spans="1:28" ht="31.5" outlineLevel="5">
      <c r="A633" s="2" t="s">
        <v>55</v>
      </c>
      <c r="B633" s="23" t="s">
        <v>203</v>
      </c>
      <c r="C633" s="23" t="s">
        <v>209</v>
      </c>
      <c r="D633" s="23" t="s">
        <v>184</v>
      </c>
      <c r="E633" s="23" t="s">
        <v>56</v>
      </c>
      <c r="F633" s="23"/>
      <c r="G633" s="24">
        <f>SUM(I633:K633)-H633</f>
        <v>848006.66</v>
      </c>
      <c r="H633" s="24"/>
      <c r="I633" s="36">
        <v>848006.66</v>
      </c>
      <c r="J633" s="8">
        <f>SUM(Q633)</f>
        <v>0</v>
      </c>
      <c r="K633" s="9">
        <f>SUM(S633+U633+W633+Y633+AA633)</f>
        <v>0</v>
      </c>
      <c r="L633" s="28">
        <f>SUM(N633:P633)-M633</f>
        <v>848006.66</v>
      </c>
      <c r="M633" s="38"/>
      <c r="N633" s="37">
        <v>848006.66</v>
      </c>
      <c r="O633" s="8">
        <f>SUM(R633)</f>
        <v>0</v>
      </c>
      <c r="P633" s="9">
        <f>SUM(T633+V633+X633+Z633+AB633)</f>
        <v>0</v>
      </c>
      <c r="Q633" s="9"/>
      <c r="R633" s="9"/>
      <c r="S633" s="9"/>
      <c r="T633" s="9"/>
      <c r="U633" s="9"/>
      <c r="V633" s="9"/>
      <c r="W633" s="9"/>
      <c r="X633" s="9"/>
      <c r="Y633" s="9"/>
      <c r="Z633" s="9"/>
      <c r="AA633" s="9"/>
      <c r="AB633" s="9"/>
    </row>
    <row r="634" spans="1:28" s="7" customFormat="1" ht="141.75" outlineLevel="2">
      <c r="A634" s="6" t="s">
        <v>210</v>
      </c>
      <c r="B634" s="49" t="s">
        <v>203</v>
      </c>
      <c r="C634" s="49" t="s">
        <v>211</v>
      </c>
      <c r="D634" s="49" t="s">
        <v>2</v>
      </c>
      <c r="E634" s="49" t="s">
        <v>2</v>
      </c>
      <c r="F634" s="49"/>
      <c r="G634" s="50">
        <f t="shared" ref="G634:I636" si="376">SUM(G635)</f>
        <v>0</v>
      </c>
      <c r="H634" s="50">
        <f t="shared" si="376"/>
        <v>97080.07</v>
      </c>
      <c r="I634" s="51">
        <f t="shared" si="376"/>
        <v>97080.07</v>
      </c>
      <c r="J634" s="51">
        <f t="shared" ref="J634:AB636" si="377">SUM(J635)</f>
        <v>0</v>
      </c>
      <c r="K634" s="51">
        <f t="shared" si="377"/>
        <v>0</v>
      </c>
      <c r="L634" s="51">
        <f t="shared" si="377"/>
        <v>0</v>
      </c>
      <c r="M634" s="51">
        <f t="shared" si="377"/>
        <v>97080.07</v>
      </c>
      <c r="N634" s="51">
        <f t="shared" si="377"/>
        <v>97080.07</v>
      </c>
      <c r="O634" s="52">
        <f t="shared" si="377"/>
        <v>0</v>
      </c>
      <c r="P634" s="52">
        <f t="shared" si="377"/>
        <v>0</v>
      </c>
      <c r="Q634" s="52">
        <f t="shared" si="377"/>
        <v>0</v>
      </c>
      <c r="R634" s="52">
        <f t="shared" si="377"/>
        <v>0</v>
      </c>
      <c r="S634" s="52">
        <f t="shared" si="377"/>
        <v>0</v>
      </c>
      <c r="T634" s="52">
        <f t="shared" si="377"/>
        <v>0</v>
      </c>
      <c r="U634" s="52">
        <f t="shared" si="377"/>
        <v>0</v>
      </c>
      <c r="V634" s="52">
        <f t="shared" si="377"/>
        <v>0</v>
      </c>
      <c r="W634" s="52">
        <f t="shared" si="377"/>
        <v>0</v>
      </c>
      <c r="X634" s="52">
        <f t="shared" si="377"/>
        <v>0</v>
      </c>
      <c r="Y634" s="52">
        <f t="shared" si="377"/>
        <v>0</v>
      </c>
      <c r="Z634" s="52">
        <f t="shared" si="377"/>
        <v>0</v>
      </c>
      <c r="AA634" s="52">
        <f t="shared" si="377"/>
        <v>0</v>
      </c>
      <c r="AB634" s="52">
        <f t="shared" si="377"/>
        <v>0</v>
      </c>
    </row>
    <row r="635" spans="1:28" outlineLevel="3">
      <c r="A635" s="2" t="s">
        <v>149</v>
      </c>
      <c r="B635" s="23" t="s">
        <v>203</v>
      </c>
      <c r="C635" s="23" t="s">
        <v>211</v>
      </c>
      <c r="D635" s="23" t="s">
        <v>150</v>
      </c>
      <c r="E635" s="23" t="s">
        <v>2</v>
      </c>
      <c r="F635" s="23"/>
      <c r="G635" s="24">
        <f t="shared" si="376"/>
        <v>0</v>
      </c>
      <c r="H635" s="24">
        <f t="shared" si="376"/>
        <v>97080.07</v>
      </c>
      <c r="I635" s="36">
        <f t="shared" si="376"/>
        <v>97080.07</v>
      </c>
      <c r="J635" s="36">
        <f t="shared" si="377"/>
        <v>0</v>
      </c>
      <c r="K635" s="36">
        <f t="shared" si="377"/>
        <v>0</v>
      </c>
      <c r="L635" s="36">
        <f t="shared" si="377"/>
        <v>0</v>
      </c>
      <c r="M635" s="36">
        <f t="shared" si="377"/>
        <v>97080.07</v>
      </c>
      <c r="N635" s="36">
        <f t="shared" si="377"/>
        <v>97080.07</v>
      </c>
      <c r="O635" s="28">
        <f t="shared" si="377"/>
        <v>0</v>
      </c>
      <c r="P635" s="28">
        <f t="shared" si="377"/>
        <v>0</v>
      </c>
      <c r="Q635" s="28">
        <f t="shared" si="377"/>
        <v>0</v>
      </c>
      <c r="R635" s="28">
        <f t="shared" si="377"/>
        <v>0</v>
      </c>
      <c r="S635" s="28">
        <f t="shared" si="377"/>
        <v>0</v>
      </c>
      <c r="T635" s="28">
        <f t="shared" si="377"/>
        <v>0</v>
      </c>
      <c r="U635" s="28">
        <f t="shared" si="377"/>
        <v>0</v>
      </c>
      <c r="V635" s="28">
        <f t="shared" si="377"/>
        <v>0</v>
      </c>
      <c r="W635" s="28">
        <f t="shared" si="377"/>
        <v>0</v>
      </c>
      <c r="X635" s="28">
        <f t="shared" si="377"/>
        <v>0</v>
      </c>
      <c r="Y635" s="28">
        <f t="shared" si="377"/>
        <v>0</v>
      </c>
      <c r="Z635" s="28">
        <f t="shared" si="377"/>
        <v>0</v>
      </c>
      <c r="AA635" s="28">
        <f t="shared" si="377"/>
        <v>0</v>
      </c>
      <c r="AB635" s="28">
        <f t="shared" si="377"/>
        <v>0</v>
      </c>
    </row>
    <row r="636" spans="1:28" ht="31.5" outlineLevel="4">
      <c r="A636" s="2" t="s">
        <v>151</v>
      </c>
      <c r="B636" s="23" t="s">
        <v>203</v>
      </c>
      <c r="C636" s="23" t="s">
        <v>211</v>
      </c>
      <c r="D636" s="23" t="s">
        <v>152</v>
      </c>
      <c r="E636" s="23" t="s">
        <v>2</v>
      </c>
      <c r="F636" s="23"/>
      <c r="G636" s="24">
        <f t="shared" si="376"/>
        <v>0</v>
      </c>
      <c r="H636" s="24">
        <f t="shared" si="376"/>
        <v>97080.07</v>
      </c>
      <c r="I636" s="36">
        <f t="shared" si="376"/>
        <v>97080.07</v>
      </c>
      <c r="J636" s="36">
        <f t="shared" si="377"/>
        <v>0</v>
      </c>
      <c r="K636" s="36">
        <f t="shared" si="377"/>
        <v>0</v>
      </c>
      <c r="L636" s="36">
        <f t="shared" si="377"/>
        <v>0</v>
      </c>
      <c r="M636" s="25">
        <f t="shared" si="377"/>
        <v>97080.07</v>
      </c>
      <c r="N636" s="25">
        <f t="shared" si="377"/>
        <v>97080.07</v>
      </c>
      <c r="O636" s="28">
        <f t="shared" si="377"/>
        <v>0</v>
      </c>
      <c r="P636" s="28">
        <f t="shared" si="377"/>
        <v>0</v>
      </c>
      <c r="Q636" s="28">
        <f t="shared" si="377"/>
        <v>0</v>
      </c>
      <c r="R636" s="28">
        <f t="shared" si="377"/>
        <v>0</v>
      </c>
      <c r="S636" s="28">
        <f t="shared" si="377"/>
        <v>0</v>
      </c>
      <c r="T636" s="28">
        <f t="shared" si="377"/>
        <v>0</v>
      </c>
      <c r="U636" s="28">
        <f t="shared" si="377"/>
        <v>0</v>
      </c>
      <c r="V636" s="28">
        <f t="shared" si="377"/>
        <v>0</v>
      </c>
      <c r="W636" s="28">
        <f t="shared" si="377"/>
        <v>0</v>
      </c>
      <c r="X636" s="28">
        <f t="shared" si="377"/>
        <v>0</v>
      </c>
      <c r="Y636" s="28">
        <f t="shared" si="377"/>
        <v>0</v>
      </c>
      <c r="Z636" s="28">
        <f t="shared" si="377"/>
        <v>0</v>
      </c>
      <c r="AA636" s="28">
        <f t="shared" si="377"/>
        <v>0</v>
      </c>
      <c r="AB636" s="28">
        <f t="shared" si="377"/>
        <v>0</v>
      </c>
    </row>
    <row r="637" spans="1:28" ht="47.25" outlineLevel="5">
      <c r="A637" s="2" t="s">
        <v>153</v>
      </c>
      <c r="B637" s="23" t="s">
        <v>203</v>
      </c>
      <c r="C637" s="23" t="s">
        <v>211</v>
      </c>
      <c r="D637" s="23" t="s">
        <v>152</v>
      </c>
      <c r="E637" s="23" t="s">
        <v>154</v>
      </c>
      <c r="F637" s="23"/>
      <c r="G637" s="24">
        <f>SUM(I637:K637)-H637</f>
        <v>0</v>
      </c>
      <c r="H637" s="24">
        <v>97080.07</v>
      </c>
      <c r="I637" s="36">
        <v>97080.07</v>
      </c>
      <c r="J637" s="8">
        <f>SUM(Q637)</f>
        <v>0</v>
      </c>
      <c r="K637" s="9">
        <f>SUM(S637+U637+W637+Y637+AA637)</f>
        <v>0</v>
      </c>
      <c r="L637" s="28">
        <f>SUM(N637:P637)-M637</f>
        <v>0</v>
      </c>
      <c r="M637" s="28">
        <v>97080.07</v>
      </c>
      <c r="N637" s="28">
        <v>97080.07</v>
      </c>
      <c r="O637" s="8">
        <f>SUM(R637)</f>
        <v>0</v>
      </c>
      <c r="P637" s="9">
        <f>SUM(T637+V637+X637+Z637+AB637)</f>
        <v>0</v>
      </c>
      <c r="Q637" s="9"/>
      <c r="R637" s="9"/>
      <c r="S637" s="9"/>
      <c r="T637" s="9"/>
      <c r="U637" s="9"/>
      <c r="V637" s="9"/>
      <c r="W637" s="9"/>
      <c r="X637" s="9"/>
      <c r="Y637" s="9"/>
      <c r="Z637" s="9"/>
      <c r="AA637" s="9"/>
      <c r="AB637" s="9"/>
    </row>
    <row r="638" spans="1:28" s="4" customFormat="1">
      <c r="A638" s="3" t="s">
        <v>212</v>
      </c>
      <c r="B638" s="41" t="s">
        <v>213</v>
      </c>
      <c r="C638" s="41" t="s">
        <v>4</v>
      </c>
      <c r="D638" s="41" t="s">
        <v>2</v>
      </c>
      <c r="E638" s="41" t="s">
        <v>2</v>
      </c>
      <c r="F638" s="41"/>
      <c r="G638" s="42">
        <f t="shared" ref="G638:AB638" si="378">SUM(G639+G734+G950+G1008+G1024+G1050)</f>
        <v>271656219.44999999</v>
      </c>
      <c r="H638" s="42">
        <f t="shared" si="378"/>
        <v>180000</v>
      </c>
      <c r="I638" s="43">
        <f t="shared" si="378"/>
        <v>271656219.44999999</v>
      </c>
      <c r="J638" s="43">
        <f t="shared" si="378"/>
        <v>180000</v>
      </c>
      <c r="K638" s="43">
        <f t="shared" si="378"/>
        <v>0</v>
      </c>
      <c r="L638" s="43">
        <f t="shared" si="378"/>
        <v>263148556.09</v>
      </c>
      <c r="M638" s="299">
        <f t="shared" si="378"/>
        <v>180000</v>
      </c>
      <c r="N638" s="299">
        <f t="shared" si="378"/>
        <v>263148556.09</v>
      </c>
      <c r="O638" s="44">
        <f t="shared" si="378"/>
        <v>180000</v>
      </c>
      <c r="P638" s="44">
        <f t="shared" si="378"/>
        <v>0</v>
      </c>
      <c r="Q638" s="44">
        <f t="shared" si="378"/>
        <v>180000</v>
      </c>
      <c r="R638" s="44">
        <f t="shared" si="378"/>
        <v>180000</v>
      </c>
      <c r="S638" s="44">
        <f t="shared" si="378"/>
        <v>0</v>
      </c>
      <c r="T638" s="44">
        <f t="shared" si="378"/>
        <v>0</v>
      </c>
      <c r="U638" s="44">
        <f t="shared" si="378"/>
        <v>0</v>
      </c>
      <c r="V638" s="44">
        <f t="shared" si="378"/>
        <v>0</v>
      </c>
      <c r="W638" s="44">
        <f t="shared" si="378"/>
        <v>0</v>
      </c>
      <c r="X638" s="44">
        <f t="shared" si="378"/>
        <v>0</v>
      </c>
      <c r="Y638" s="44">
        <f t="shared" si="378"/>
        <v>0</v>
      </c>
      <c r="Z638" s="44">
        <f t="shared" si="378"/>
        <v>0</v>
      </c>
      <c r="AA638" s="44">
        <f t="shared" si="378"/>
        <v>0</v>
      </c>
      <c r="AB638" s="44">
        <f t="shared" si="378"/>
        <v>0</v>
      </c>
    </row>
    <row r="639" spans="1:28" s="4" customFormat="1" outlineLevel="1">
      <c r="A639" s="5" t="s">
        <v>214</v>
      </c>
      <c r="B639" s="45" t="s">
        <v>215</v>
      </c>
      <c r="C639" s="45" t="s">
        <v>4</v>
      </c>
      <c r="D639" s="45" t="s">
        <v>2</v>
      </c>
      <c r="E639" s="45" t="s">
        <v>2</v>
      </c>
      <c r="F639" s="45"/>
      <c r="G639" s="46">
        <f>SUM(G640+G667+G673+G685+G689+G695+G699+G706+G713+G721+G725+G729)</f>
        <v>57813920.389999993</v>
      </c>
      <c r="H639" s="46">
        <f>SUM(H640+H667+H673+H685+H689+H695+H699+H706+H713+H721+H725+H729)</f>
        <v>0</v>
      </c>
      <c r="I639" s="47">
        <f>SUM(I640+I667+I673+I685+I689+I695+I699+I706+I713+I721+I725+I729)</f>
        <v>57813920.389999993</v>
      </c>
      <c r="J639" s="47">
        <f t="shared" ref="J639:AB639" si="379">SUM(J640+J667+J673+J685+J689+J695+J699+J706+J713+J721+J725+J729)</f>
        <v>0</v>
      </c>
      <c r="K639" s="47">
        <f t="shared" si="379"/>
        <v>0</v>
      </c>
      <c r="L639" s="47">
        <f t="shared" si="379"/>
        <v>57082384.700000003</v>
      </c>
      <c r="M639" s="47">
        <f t="shared" si="379"/>
        <v>0</v>
      </c>
      <c r="N639" s="47">
        <f t="shared" si="379"/>
        <v>57082384.700000003</v>
      </c>
      <c r="O639" s="48">
        <f t="shared" si="379"/>
        <v>0</v>
      </c>
      <c r="P639" s="48">
        <f t="shared" si="379"/>
        <v>0</v>
      </c>
      <c r="Q639" s="48">
        <f t="shared" si="379"/>
        <v>0</v>
      </c>
      <c r="R639" s="48">
        <f t="shared" si="379"/>
        <v>0</v>
      </c>
      <c r="S639" s="48">
        <f t="shared" si="379"/>
        <v>0</v>
      </c>
      <c r="T639" s="48">
        <f t="shared" si="379"/>
        <v>0</v>
      </c>
      <c r="U639" s="48">
        <f t="shared" si="379"/>
        <v>0</v>
      </c>
      <c r="V639" s="48">
        <f t="shared" si="379"/>
        <v>0</v>
      </c>
      <c r="W639" s="48">
        <f t="shared" si="379"/>
        <v>0</v>
      </c>
      <c r="X639" s="48">
        <f t="shared" si="379"/>
        <v>0</v>
      </c>
      <c r="Y639" s="48">
        <f t="shared" si="379"/>
        <v>0</v>
      </c>
      <c r="Z639" s="48">
        <f t="shared" si="379"/>
        <v>0</v>
      </c>
      <c r="AA639" s="48">
        <f t="shared" si="379"/>
        <v>0</v>
      </c>
      <c r="AB639" s="48">
        <f t="shared" si="379"/>
        <v>0</v>
      </c>
    </row>
    <row r="640" spans="1:28" s="7" customFormat="1" ht="47.25" outlineLevel="2">
      <c r="A640" s="6" t="s">
        <v>216</v>
      </c>
      <c r="B640" s="49" t="s">
        <v>215</v>
      </c>
      <c r="C640" s="49" t="s">
        <v>217</v>
      </c>
      <c r="D640" s="49" t="s">
        <v>2</v>
      </c>
      <c r="E640" s="49" t="s">
        <v>2</v>
      </c>
      <c r="F640" s="49"/>
      <c r="G640" s="50">
        <f>SUM(G641+G647+G662)</f>
        <v>25406776.689999998</v>
      </c>
      <c r="H640" s="50">
        <f>SUM(H641+H647+H662)</f>
        <v>0</v>
      </c>
      <c r="I640" s="51">
        <f>SUM(I641+I647+I662)</f>
        <v>25406776.689999998</v>
      </c>
      <c r="J640" s="51">
        <f t="shared" ref="J640:AB640" si="380">SUM(J641+J647+J662)</f>
        <v>0</v>
      </c>
      <c r="K640" s="51">
        <f t="shared" si="380"/>
        <v>0</v>
      </c>
      <c r="L640" s="51">
        <f t="shared" si="380"/>
        <v>24761778.620000001</v>
      </c>
      <c r="M640" s="51">
        <f t="shared" si="380"/>
        <v>0</v>
      </c>
      <c r="N640" s="51">
        <f t="shared" si="380"/>
        <v>24761778.620000001</v>
      </c>
      <c r="O640" s="52">
        <f t="shared" si="380"/>
        <v>0</v>
      </c>
      <c r="P640" s="52">
        <f t="shared" si="380"/>
        <v>0</v>
      </c>
      <c r="Q640" s="52">
        <f t="shared" si="380"/>
        <v>0</v>
      </c>
      <c r="R640" s="52">
        <f t="shared" si="380"/>
        <v>0</v>
      </c>
      <c r="S640" s="52">
        <f t="shared" si="380"/>
        <v>0</v>
      </c>
      <c r="T640" s="52">
        <f t="shared" si="380"/>
        <v>0</v>
      </c>
      <c r="U640" s="52">
        <f t="shared" si="380"/>
        <v>0</v>
      </c>
      <c r="V640" s="52">
        <f t="shared" si="380"/>
        <v>0</v>
      </c>
      <c r="W640" s="52">
        <f t="shared" si="380"/>
        <v>0</v>
      </c>
      <c r="X640" s="52">
        <f t="shared" si="380"/>
        <v>0</v>
      </c>
      <c r="Y640" s="52">
        <f t="shared" si="380"/>
        <v>0</v>
      </c>
      <c r="Z640" s="52">
        <f t="shared" si="380"/>
        <v>0</v>
      </c>
      <c r="AA640" s="52">
        <f t="shared" si="380"/>
        <v>0</v>
      </c>
      <c r="AB640" s="52">
        <f t="shared" si="380"/>
        <v>0</v>
      </c>
    </row>
    <row r="641" spans="1:28" ht="110.25" outlineLevel="3">
      <c r="A641" s="2" t="s">
        <v>9</v>
      </c>
      <c r="B641" s="23" t="s">
        <v>215</v>
      </c>
      <c r="C641" s="23" t="s">
        <v>217</v>
      </c>
      <c r="D641" s="23" t="s">
        <v>10</v>
      </c>
      <c r="E641" s="23" t="s">
        <v>2</v>
      </c>
      <c r="F641" s="23"/>
      <c r="G641" s="24">
        <f>SUM(G642+G645)</f>
        <v>13735834.18</v>
      </c>
      <c r="H641" s="24">
        <f>SUM(H642+H645)</f>
        <v>0</v>
      </c>
      <c r="I641" s="36">
        <f>SUM(I642+I645)</f>
        <v>13735834.18</v>
      </c>
      <c r="J641" s="36">
        <f t="shared" ref="J641:AB641" si="381">SUM(J642+J645)</f>
        <v>0</v>
      </c>
      <c r="K641" s="36">
        <f t="shared" si="381"/>
        <v>0</v>
      </c>
      <c r="L641" s="36">
        <f t="shared" si="381"/>
        <v>13735260.93</v>
      </c>
      <c r="M641" s="36">
        <f t="shared" si="381"/>
        <v>0</v>
      </c>
      <c r="N641" s="36">
        <f t="shared" si="381"/>
        <v>13735260.93</v>
      </c>
      <c r="O641" s="28">
        <f t="shared" si="381"/>
        <v>0</v>
      </c>
      <c r="P641" s="28">
        <f t="shared" si="381"/>
        <v>0</v>
      </c>
      <c r="Q641" s="28">
        <f t="shared" si="381"/>
        <v>0</v>
      </c>
      <c r="R641" s="28">
        <f t="shared" si="381"/>
        <v>0</v>
      </c>
      <c r="S641" s="28">
        <f t="shared" si="381"/>
        <v>0</v>
      </c>
      <c r="T641" s="28">
        <f t="shared" si="381"/>
        <v>0</v>
      </c>
      <c r="U641" s="28">
        <f t="shared" si="381"/>
        <v>0</v>
      </c>
      <c r="V641" s="28">
        <f t="shared" si="381"/>
        <v>0</v>
      </c>
      <c r="W641" s="28">
        <f t="shared" si="381"/>
        <v>0</v>
      </c>
      <c r="X641" s="28">
        <f t="shared" si="381"/>
        <v>0</v>
      </c>
      <c r="Y641" s="28">
        <f t="shared" si="381"/>
        <v>0</v>
      </c>
      <c r="Z641" s="28">
        <f t="shared" si="381"/>
        <v>0</v>
      </c>
      <c r="AA641" s="28">
        <f t="shared" si="381"/>
        <v>0</v>
      </c>
      <c r="AB641" s="28">
        <f t="shared" si="381"/>
        <v>0</v>
      </c>
    </row>
    <row r="642" spans="1:28" ht="31.5" outlineLevel="4">
      <c r="A642" s="2" t="s">
        <v>67</v>
      </c>
      <c r="B642" s="23" t="s">
        <v>215</v>
      </c>
      <c r="C642" s="23" t="s">
        <v>217</v>
      </c>
      <c r="D642" s="23" t="s">
        <v>68</v>
      </c>
      <c r="E642" s="23" t="s">
        <v>2</v>
      </c>
      <c r="F642" s="23"/>
      <c r="G642" s="24">
        <f>SUM(G643:G644)</f>
        <v>10372649.77</v>
      </c>
      <c r="H642" s="24">
        <f>SUM(H643:H644)</f>
        <v>0</v>
      </c>
      <c r="I642" s="36">
        <f>SUM(I643:I644)</f>
        <v>10372649.77</v>
      </c>
      <c r="J642" s="36">
        <f t="shared" ref="J642:AB642" si="382">SUM(J643:J644)</f>
        <v>0</v>
      </c>
      <c r="K642" s="36">
        <f t="shared" si="382"/>
        <v>0</v>
      </c>
      <c r="L642" s="36">
        <f t="shared" si="382"/>
        <v>10372649.77</v>
      </c>
      <c r="M642" s="36">
        <f t="shared" si="382"/>
        <v>0</v>
      </c>
      <c r="N642" s="36">
        <f t="shared" si="382"/>
        <v>10372649.77</v>
      </c>
      <c r="O642" s="28">
        <f t="shared" si="382"/>
        <v>0</v>
      </c>
      <c r="P642" s="28">
        <f t="shared" si="382"/>
        <v>0</v>
      </c>
      <c r="Q642" s="28">
        <f t="shared" si="382"/>
        <v>0</v>
      </c>
      <c r="R642" s="28">
        <f t="shared" si="382"/>
        <v>0</v>
      </c>
      <c r="S642" s="28">
        <f t="shared" si="382"/>
        <v>0</v>
      </c>
      <c r="T642" s="28">
        <f t="shared" si="382"/>
        <v>0</v>
      </c>
      <c r="U642" s="28">
        <f t="shared" si="382"/>
        <v>0</v>
      </c>
      <c r="V642" s="28">
        <f t="shared" si="382"/>
        <v>0</v>
      </c>
      <c r="W642" s="28">
        <f t="shared" si="382"/>
        <v>0</v>
      </c>
      <c r="X642" s="28">
        <f t="shared" si="382"/>
        <v>0</v>
      </c>
      <c r="Y642" s="28">
        <f t="shared" si="382"/>
        <v>0</v>
      </c>
      <c r="Z642" s="28">
        <f t="shared" si="382"/>
        <v>0</v>
      </c>
      <c r="AA642" s="28">
        <f t="shared" si="382"/>
        <v>0</v>
      </c>
      <c r="AB642" s="28">
        <f t="shared" si="382"/>
        <v>0</v>
      </c>
    </row>
    <row r="643" spans="1:28" outlineLevel="5">
      <c r="A643" s="2" t="s">
        <v>13</v>
      </c>
      <c r="B643" s="23" t="s">
        <v>215</v>
      </c>
      <c r="C643" s="23" t="s">
        <v>217</v>
      </c>
      <c r="D643" s="23" t="s">
        <v>68</v>
      </c>
      <c r="E643" s="23" t="s">
        <v>14</v>
      </c>
      <c r="F643" s="23"/>
      <c r="G643" s="24">
        <f>SUM(I643:K643)-H643</f>
        <v>10319264.91</v>
      </c>
      <c r="H643" s="24"/>
      <c r="I643" s="36">
        <v>10319264.91</v>
      </c>
      <c r="J643" s="8">
        <f>SUM(Q643)</f>
        <v>0</v>
      </c>
      <c r="K643" s="9">
        <f>SUM(S643+U643+W643+Y643+AA643)</f>
        <v>0</v>
      </c>
      <c r="L643" s="28">
        <f>SUM(N643:P643)-M643</f>
        <v>10319264.91</v>
      </c>
      <c r="M643" s="38"/>
      <c r="N643" s="37">
        <v>10319264.91</v>
      </c>
      <c r="O643" s="8">
        <f>SUM(R643)</f>
        <v>0</v>
      </c>
      <c r="P643" s="9">
        <f>SUM(T643+V643+X643+Z643+AB643)</f>
        <v>0</v>
      </c>
      <c r="Q643" s="9"/>
      <c r="R643" s="9"/>
      <c r="S643" s="9"/>
      <c r="T643" s="9"/>
      <c r="U643" s="9"/>
      <c r="V643" s="9"/>
      <c r="W643" s="9"/>
      <c r="X643" s="9"/>
      <c r="Y643" s="9"/>
      <c r="Z643" s="9"/>
      <c r="AA643" s="9"/>
      <c r="AB643" s="9"/>
    </row>
    <row r="644" spans="1:28" ht="47.25" outlineLevel="5">
      <c r="A644" s="2" t="s">
        <v>23</v>
      </c>
      <c r="B644" s="23" t="s">
        <v>215</v>
      </c>
      <c r="C644" s="23" t="s">
        <v>217</v>
      </c>
      <c r="D644" s="23" t="s">
        <v>68</v>
      </c>
      <c r="E644" s="23" t="s">
        <v>24</v>
      </c>
      <c r="F644" s="23"/>
      <c r="G644" s="24">
        <f>SUM(I644:K644)-H644</f>
        <v>53384.86</v>
      </c>
      <c r="H644" s="24"/>
      <c r="I644" s="36">
        <v>53384.86</v>
      </c>
      <c r="J644" s="8">
        <f>SUM(Q644)</f>
        <v>0</v>
      </c>
      <c r="K644" s="9">
        <f>SUM(S644+U644+W644+Y644+AA644)</f>
        <v>0</v>
      </c>
      <c r="L644" s="28">
        <f>SUM(N644:P644)-M644</f>
        <v>53384.86</v>
      </c>
      <c r="M644" s="38"/>
      <c r="N644" s="37">
        <v>53384.86</v>
      </c>
      <c r="O644" s="8">
        <f>SUM(R644)</f>
        <v>0</v>
      </c>
      <c r="P644" s="9">
        <f>SUM(T644+V644+X644+Z644+AB644)</f>
        <v>0</v>
      </c>
      <c r="Q644" s="9"/>
      <c r="R644" s="9"/>
      <c r="S644" s="9"/>
      <c r="T644" s="9"/>
      <c r="U644" s="9"/>
      <c r="V644" s="9"/>
      <c r="W644" s="9"/>
      <c r="X644" s="9"/>
      <c r="Y644" s="9"/>
      <c r="Z644" s="9"/>
      <c r="AA644" s="9"/>
      <c r="AB644" s="9"/>
    </row>
    <row r="645" spans="1:28" ht="78.75" outlineLevel="4">
      <c r="A645" s="2" t="s">
        <v>69</v>
      </c>
      <c r="B645" s="23" t="s">
        <v>215</v>
      </c>
      <c r="C645" s="23" t="s">
        <v>217</v>
      </c>
      <c r="D645" s="23" t="s">
        <v>70</v>
      </c>
      <c r="E645" s="23" t="s">
        <v>2</v>
      </c>
      <c r="F645" s="23"/>
      <c r="G645" s="24">
        <f>SUM(G646)</f>
        <v>3363184.41</v>
      </c>
      <c r="H645" s="24">
        <f>SUM(H646)</f>
        <v>0</v>
      </c>
      <c r="I645" s="36">
        <f>SUM(I646)</f>
        <v>3363184.41</v>
      </c>
      <c r="J645" s="36">
        <f t="shared" ref="J645:AB645" si="383">SUM(J646)</f>
        <v>0</v>
      </c>
      <c r="K645" s="36">
        <f t="shared" si="383"/>
        <v>0</v>
      </c>
      <c r="L645" s="36">
        <f t="shared" si="383"/>
        <v>3362611.16</v>
      </c>
      <c r="M645" s="36">
        <f t="shared" si="383"/>
        <v>0</v>
      </c>
      <c r="N645" s="36">
        <f t="shared" si="383"/>
        <v>3362611.16</v>
      </c>
      <c r="O645" s="28">
        <f t="shared" si="383"/>
        <v>0</v>
      </c>
      <c r="P645" s="28">
        <f t="shared" si="383"/>
        <v>0</v>
      </c>
      <c r="Q645" s="28">
        <f t="shared" si="383"/>
        <v>0</v>
      </c>
      <c r="R645" s="28">
        <f t="shared" si="383"/>
        <v>0</v>
      </c>
      <c r="S645" s="28">
        <f t="shared" si="383"/>
        <v>0</v>
      </c>
      <c r="T645" s="28">
        <f t="shared" si="383"/>
        <v>0</v>
      </c>
      <c r="U645" s="28">
        <f t="shared" si="383"/>
        <v>0</v>
      </c>
      <c r="V645" s="28">
        <f t="shared" si="383"/>
        <v>0</v>
      </c>
      <c r="W645" s="28">
        <f t="shared" si="383"/>
        <v>0</v>
      </c>
      <c r="X645" s="28">
        <f t="shared" si="383"/>
        <v>0</v>
      </c>
      <c r="Y645" s="28">
        <f t="shared" si="383"/>
        <v>0</v>
      </c>
      <c r="Z645" s="28">
        <f t="shared" si="383"/>
        <v>0</v>
      </c>
      <c r="AA645" s="28">
        <f t="shared" si="383"/>
        <v>0</v>
      </c>
      <c r="AB645" s="28">
        <f t="shared" si="383"/>
        <v>0</v>
      </c>
    </row>
    <row r="646" spans="1:28" ht="31.5" outlineLevel="5">
      <c r="A646" s="2" t="s">
        <v>17</v>
      </c>
      <c r="B646" s="23" t="s">
        <v>215</v>
      </c>
      <c r="C646" s="23" t="s">
        <v>217</v>
      </c>
      <c r="D646" s="23" t="s">
        <v>70</v>
      </c>
      <c r="E646" s="23" t="s">
        <v>18</v>
      </c>
      <c r="F646" s="23"/>
      <c r="G646" s="24">
        <f>SUM(I646:K646)-H646</f>
        <v>3363184.41</v>
      </c>
      <c r="H646" s="24"/>
      <c r="I646" s="36">
        <v>3363184.41</v>
      </c>
      <c r="J646" s="8">
        <f>SUM(Q646)</f>
        <v>0</v>
      </c>
      <c r="K646" s="9">
        <f>SUM(S646+U646+W646+Y646+AA646)</f>
        <v>0</v>
      </c>
      <c r="L646" s="28">
        <f>SUM(N646:P646)-M646</f>
        <v>3362611.16</v>
      </c>
      <c r="M646" s="38"/>
      <c r="N646" s="37">
        <v>3362611.16</v>
      </c>
      <c r="O646" s="8">
        <f>SUM(R646)</f>
        <v>0</v>
      </c>
      <c r="P646" s="9">
        <f>SUM(T646+V646+X646+Z646+AB646)</f>
        <v>0</v>
      </c>
      <c r="Q646" s="9"/>
      <c r="R646" s="9"/>
      <c r="S646" s="9"/>
      <c r="T646" s="9"/>
      <c r="U646" s="9"/>
      <c r="V646" s="9"/>
      <c r="W646" s="9"/>
      <c r="X646" s="9"/>
      <c r="Y646" s="9"/>
      <c r="Z646" s="9"/>
      <c r="AA646" s="9"/>
      <c r="AB646" s="9"/>
    </row>
    <row r="647" spans="1:28" ht="47.25" outlineLevel="3">
      <c r="A647" s="2" t="s">
        <v>25</v>
      </c>
      <c r="B647" s="23" t="s">
        <v>215</v>
      </c>
      <c r="C647" s="23" t="s">
        <v>217</v>
      </c>
      <c r="D647" s="23" t="s">
        <v>26</v>
      </c>
      <c r="E647" s="23" t="s">
        <v>2</v>
      </c>
      <c r="F647" s="23"/>
      <c r="G647" s="24">
        <f>SUM(G648+G650+G660)</f>
        <v>11503428.51</v>
      </c>
      <c r="H647" s="24">
        <f>SUM(H648+H650+H660)</f>
        <v>0</v>
      </c>
      <c r="I647" s="24">
        <f t="shared" ref="I647:AB647" si="384">SUM(I648+I650+I660)</f>
        <v>11503428.51</v>
      </c>
      <c r="J647" s="24">
        <f t="shared" si="384"/>
        <v>0</v>
      </c>
      <c r="K647" s="24">
        <f t="shared" si="384"/>
        <v>0</v>
      </c>
      <c r="L647" s="24">
        <f t="shared" si="384"/>
        <v>10859003.690000001</v>
      </c>
      <c r="M647" s="24">
        <f t="shared" si="384"/>
        <v>0</v>
      </c>
      <c r="N647" s="36">
        <f t="shared" si="384"/>
        <v>10859003.690000001</v>
      </c>
      <c r="O647" s="28">
        <f t="shared" si="384"/>
        <v>0</v>
      </c>
      <c r="P647" s="28">
        <f t="shared" si="384"/>
        <v>0</v>
      </c>
      <c r="Q647" s="28">
        <f t="shared" si="384"/>
        <v>0</v>
      </c>
      <c r="R647" s="28">
        <f t="shared" si="384"/>
        <v>0</v>
      </c>
      <c r="S647" s="28">
        <f t="shared" si="384"/>
        <v>0</v>
      </c>
      <c r="T647" s="28">
        <f t="shared" si="384"/>
        <v>0</v>
      </c>
      <c r="U647" s="28">
        <f t="shared" si="384"/>
        <v>0</v>
      </c>
      <c r="V647" s="28">
        <f t="shared" si="384"/>
        <v>0</v>
      </c>
      <c r="W647" s="28">
        <f t="shared" si="384"/>
        <v>0</v>
      </c>
      <c r="X647" s="28">
        <f t="shared" si="384"/>
        <v>0</v>
      </c>
      <c r="Y647" s="28">
        <f t="shared" si="384"/>
        <v>0</v>
      </c>
      <c r="Z647" s="28">
        <f t="shared" si="384"/>
        <v>0</v>
      </c>
      <c r="AA647" s="28">
        <f t="shared" si="384"/>
        <v>0</v>
      </c>
      <c r="AB647" s="28">
        <f t="shared" si="384"/>
        <v>0</v>
      </c>
    </row>
    <row r="648" spans="1:28" ht="63" outlineLevel="4">
      <c r="A648" s="2" t="s">
        <v>218</v>
      </c>
      <c r="B648" s="23" t="s">
        <v>215</v>
      </c>
      <c r="C648" s="23" t="s">
        <v>217</v>
      </c>
      <c r="D648" s="23" t="s">
        <v>219</v>
      </c>
      <c r="E648" s="23" t="s">
        <v>2</v>
      </c>
      <c r="F648" s="23"/>
      <c r="G648" s="24">
        <f>SUM(G649)</f>
        <v>587631.37</v>
      </c>
      <c r="H648" s="24">
        <f>SUM(H649)</f>
        <v>0</v>
      </c>
      <c r="I648" s="24">
        <f t="shared" ref="I648:AB648" si="385">SUM(I649)</f>
        <v>587631.37</v>
      </c>
      <c r="J648" s="24">
        <f t="shared" si="385"/>
        <v>0</v>
      </c>
      <c r="K648" s="24">
        <f t="shared" si="385"/>
        <v>0</v>
      </c>
      <c r="L648" s="24">
        <f t="shared" si="385"/>
        <v>452642.32</v>
      </c>
      <c r="M648" s="24">
        <f t="shared" si="385"/>
        <v>0</v>
      </c>
      <c r="N648" s="36">
        <f t="shared" si="385"/>
        <v>452642.32</v>
      </c>
      <c r="O648" s="28">
        <f t="shared" si="385"/>
        <v>0</v>
      </c>
      <c r="P648" s="28">
        <f t="shared" si="385"/>
        <v>0</v>
      </c>
      <c r="Q648" s="28">
        <f t="shared" si="385"/>
        <v>0</v>
      </c>
      <c r="R648" s="28">
        <f t="shared" si="385"/>
        <v>0</v>
      </c>
      <c r="S648" s="28">
        <f t="shared" si="385"/>
        <v>0</v>
      </c>
      <c r="T648" s="28">
        <f t="shared" si="385"/>
        <v>0</v>
      </c>
      <c r="U648" s="28">
        <f t="shared" si="385"/>
        <v>0</v>
      </c>
      <c r="V648" s="28">
        <f t="shared" si="385"/>
        <v>0</v>
      </c>
      <c r="W648" s="28">
        <f t="shared" si="385"/>
        <v>0</v>
      </c>
      <c r="X648" s="28">
        <f t="shared" si="385"/>
        <v>0</v>
      </c>
      <c r="Y648" s="28">
        <f t="shared" si="385"/>
        <v>0</v>
      </c>
      <c r="Z648" s="28">
        <f t="shared" si="385"/>
        <v>0</v>
      </c>
      <c r="AA648" s="28">
        <f t="shared" si="385"/>
        <v>0</v>
      </c>
      <c r="AB648" s="28">
        <f t="shared" si="385"/>
        <v>0</v>
      </c>
    </row>
    <row r="649" spans="1:28" outlineLevel="5">
      <c r="A649" s="2" t="s">
        <v>37</v>
      </c>
      <c r="B649" s="23" t="s">
        <v>215</v>
      </c>
      <c r="C649" s="23" t="s">
        <v>217</v>
      </c>
      <c r="D649" s="23" t="s">
        <v>219</v>
      </c>
      <c r="E649" s="23" t="s">
        <v>38</v>
      </c>
      <c r="F649" s="23"/>
      <c r="G649" s="24">
        <f>SUM(I649:K649)-H649</f>
        <v>587631.37</v>
      </c>
      <c r="H649" s="24"/>
      <c r="I649" s="36">
        <v>587631.37</v>
      </c>
      <c r="J649" s="8">
        <f>SUM(Q649)</f>
        <v>0</v>
      </c>
      <c r="K649" s="9">
        <f>SUM(S649+U649+W649+Y649+AA649)</f>
        <v>0</v>
      </c>
      <c r="L649" s="28">
        <f>SUM(N649:P649)-M649</f>
        <v>452642.32</v>
      </c>
      <c r="M649" s="38"/>
      <c r="N649" s="37">
        <v>452642.32</v>
      </c>
      <c r="O649" s="8">
        <f>SUM(R649)</f>
        <v>0</v>
      </c>
      <c r="P649" s="9">
        <f>SUM(T649+V649+X649+Z649+AB649)</f>
        <v>0</v>
      </c>
      <c r="Q649" s="9"/>
      <c r="R649" s="9"/>
      <c r="S649" s="9"/>
      <c r="T649" s="9"/>
      <c r="U649" s="9"/>
      <c r="V649" s="9"/>
      <c r="W649" s="9"/>
      <c r="X649" s="9"/>
      <c r="Y649" s="9"/>
      <c r="Z649" s="9"/>
      <c r="AA649" s="9"/>
      <c r="AB649" s="9"/>
    </row>
    <row r="650" spans="1:28" ht="31.5" outlineLevel="4">
      <c r="A650" s="2" t="s">
        <v>27</v>
      </c>
      <c r="B650" s="23" t="s">
        <v>215</v>
      </c>
      <c r="C650" s="23" t="s">
        <v>217</v>
      </c>
      <c r="D650" s="23" t="s">
        <v>28</v>
      </c>
      <c r="E650" s="23" t="s">
        <v>2</v>
      </c>
      <c r="F650" s="23"/>
      <c r="G650" s="24">
        <f>SUM(G651:G659)</f>
        <v>5764170.5299999993</v>
      </c>
      <c r="H650" s="24">
        <f>SUM(H651:H659)</f>
        <v>0</v>
      </c>
      <c r="I650" s="24">
        <f t="shared" ref="I650:AB650" si="386">SUM(I651:I659)</f>
        <v>5764170.5299999993</v>
      </c>
      <c r="J650" s="24">
        <f t="shared" si="386"/>
        <v>0</v>
      </c>
      <c r="K650" s="24">
        <f t="shared" si="386"/>
        <v>0</v>
      </c>
      <c r="L650" s="24">
        <f t="shared" si="386"/>
        <v>5331539.42</v>
      </c>
      <c r="M650" s="24">
        <f t="shared" si="386"/>
        <v>0</v>
      </c>
      <c r="N650" s="36">
        <f t="shared" si="386"/>
        <v>5331539.42</v>
      </c>
      <c r="O650" s="28">
        <f t="shared" si="386"/>
        <v>0</v>
      </c>
      <c r="P650" s="28">
        <f t="shared" si="386"/>
        <v>0</v>
      </c>
      <c r="Q650" s="28">
        <f t="shared" si="386"/>
        <v>0</v>
      </c>
      <c r="R650" s="28">
        <f t="shared" si="386"/>
        <v>0</v>
      </c>
      <c r="S650" s="28">
        <f t="shared" si="386"/>
        <v>0</v>
      </c>
      <c r="T650" s="28">
        <f t="shared" si="386"/>
        <v>0</v>
      </c>
      <c r="U650" s="28">
        <f t="shared" si="386"/>
        <v>0</v>
      </c>
      <c r="V650" s="28">
        <f t="shared" si="386"/>
        <v>0</v>
      </c>
      <c r="W650" s="28">
        <f t="shared" si="386"/>
        <v>0</v>
      </c>
      <c r="X650" s="28">
        <f t="shared" si="386"/>
        <v>0</v>
      </c>
      <c r="Y650" s="28">
        <f t="shared" si="386"/>
        <v>0</v>
      </c>
      <c r="Z650" s="28">
        <f t="shared" si="386"/>
        <v>0</v>
      </c>
      <c r="AA650" s="28">
        <f t="shared" si="386"/>
        <v>0</v>
      </c>
      <c r="AB650" s="28">
        <f t="shared" si="386"/>
        <v>0</v>
      </c>
    </row>
    <row r="651" spans="1:28" outlineLevel="5">
      <c r="A651" s="2" t="s">
        <v>29</v>
      </c>
      <c r="B651" s="23" t="s">
        <v>215</v>
      </c>
      <c r="C651" s="23" t="s">
        <v>217</v>
      </c>
      <c r="D651" s="23" t="s">
        <v>28</v>
      </c>
      <c r="E651" s="23" t="s">
        <v>30</v>
      </c>
      <c r="F651" s="23"/>
      <c r="G651" s="24">
        <f t="shared" ref="G651:G659" si="387">SUM(I651:K651)-H651</f>
        <v>134260.88</v>
      </c>
      <c r="H651" s="24"/>
      <c r="I651" s="36">
        <v>134260.88</v>
      </c>
      <c r="J651" s="8">
        <f t="shared" ref="J651:J659" si="388">SUM(Q651)</f>
        <v>0</v>
      </c>
      <c r="K651" s="9">
        <f t="shared" ref="K651:K659" si="389">SUM(S651+U651+W651+Y651+AA651)</f>
        <v>0</v>
      </c>
      <c r="L651" s="28">
        <f t="shared" ref="L651:L659" si="390">SUM(N651:P651)-M651</f>
        <v>117738.91</v>
      </c>
      <c r="M651" s="38"/>
      <c r="N651" s="37">
        <v>117738.91</v>
      </c>
      <c r="O651" s="8">
        <f t="shared" ref="O651:O659" si="391">SUM(R651)</f>
        <v>0</v>
      </c>
      <c r="P651" s="9">
        <f t="shared" ref="P651:P659" si="392">SUM(T651+V651+X651+Z651+AB651)</f>
        <v>0</v>
      </c>
      <c r="Q651" s="9"/>
      <c r="R651" s="9"/>
      <c r="S651" s="9"/>
      <c r="T651" s="9"/>
      <c r="U651" s="9"/>
      <c r="V651" s="9"/>
      <c r="W651" s="9"/>
      <c r="X651" s="9"/>
      <c r="Y651" s="9"/>
      <c r="Z651" s="9"/>
      <c r="AA651" s="9"/>
      <c r="AB651" s="9"/>
    </row>
    <row r="652" spans="1:28" outlineLevel="5">
      <c r="A652" s="2" t="s">
        <v>91</v>
      </c>
      <c r="B652" s="23" t="s">
        <v>215</v>
      </c>
      <c r="C652" s="23" t="s">
        <v>217</v>
      </c>
      <c r="D652" s="23" t="s">
        <v>28</v>
      </c>
      <c r="E652" s="23" t="s">
        <v>92</v>
      </c>
      <c r="F652" s="23"/>
      <c r="G652" s="24">
        <f t="shared" si="387"/>
        <v>307671</v>
      </c>
      <c r="H652" s="24"/>
      <c r="I652" s="36">
        <v>307671</v>
      </c>
      <c r="J652" s="8">
        <f t="shared" si="388"/>
        <v>0</v>
      </c>
      <c r="K652" s="9">
        <f t="shared" si="389"/>
        <v>0</v>
      </c>
      <c r="L652" s="28">
        <f t="shared" si="390"/>
        <v>304258.28000000003</v>
      </c>
      <c r="M652" s="38"/>
      <c r="N652" s="37">
        <v>304258.28000000003</v>
      </c>
      <c r="O652" s="8">
        <f t="shared" si="391"/>
        <v>0</v>
      </c>
      <c r="P652" s="9">
        <f t="shared" si="392"/>
        <v>0</v>
      </c>
      <c r="Q652" s="9"/>
      <c r="R652" s="9"/>
      <c r="S652" s="9"/>
      <c r="T652" s="9"/>
      <c r="U652" s="9"/>
      <c r="V652" s="9"/>
      <c r="W652" s="9"/>
      <c r="X652" s="9"/>
      <c r="Y652" s="9"/>
      <c r="Z652" s="9"/>
      <c r="AA652" s="9"/>
      <c r="AB652" s="9"/>
    </row>
    <row r="653" spans="1:28" ht="31.5" outlineLevel="5">
      <c r="A653" s="2" t="s">
        <v>73</v>
      </c>
      <c r="B653" s="23" t="s">
        <v>215</v>
      </c>
      <c r="C653" s="23" t="s">
        <v>217</v>
      </c>
      <c r="D653" s="23" t="s">
        <v>28</v>
      </c>
      <c r="E653" s="23" t="s">
        <v>74</v>
      </c>
      <c r="F653" s="23"/>
      <c r="G653" s="24">
        <f t="shared" si="387"/>
        <v>871924.54</v>
      </c>
      <c r="H653" s="24"/>
      <c r="I653" s="36">
        <v>871924.54</v>
      </c>
      <c r="J653" s="8">
        <f t="shared" si="388"/>
        <v>0</v>
      </c>
      <c r="K653" s="9">
        <f t="shared" si="389"/>
        <v>0</v>
      </c>
      <c r="L653" s="28">
        <f t="shared" si="390"/>
        <v>871924.54</v>
      </c>
      <c r="M653" s="38"/>
      <c r="N653" s="37">
        <v>871924.54</v>
      </c>
      <c r="O653" s="8">
        <f t="shared" si="391"/>
        <v>0</v>
      </c>
      <c r="P653" s="9">
        <f t="shared" si="392"/>
        <v>0</v>
      </c>
      <c r="Q653" s="9"/>
      <c r="R653" s="9"/>
      <c r="S653" s="9"/>
      <c r="T653" s="9"/>
      <c r="U653" s="9"/>
      <c r="V653" s="9"/>
      <c r="W653" s="9"/>
      <c r="X653" s="9"/>
      <c r="Y653" s="9"/>
      <c r="Z653" s="9"/>
      <c r="AA653" s="9"/>
      <c r="AB653" s="9"/>
    </row>
    <row r="654" spans="1:28" outlineLevel="5">
      <c r="A654" s="2" t="s">
        <v>37</v>
      </c>
      <c r="B654" s="23" t="s">
        <v>215</v>
      </c>
      <c r="C654" s="23" t="s">
        <v>217</v>
      </c>
      <c r="D654" s="23" t="s">
        <v>28</v>
      </c>
      <c r="E654" s="23" t="s">
        <v>38</v>
      </c>
      <c r="F654" s="23"/>
      <c r="G654" s="24">
        <f t="shared" si="387"/>
        <v>258570.5</v>
      </c>
      <c r="H654" s="24"/>
      <c r="I654" s="36">
        <v>258570.5</v>
      </c>
      <c r="J654" s="8">
        <f t="shared" si="388"/>
        <v>0</v>
      </c>
      <c r="K654" s="9">
        <f t="shared" si="389"/>
        <v>0</v>
      </c>
      <c r="L654" s="28">
        <f t="shared" si="390"/>
        <v>204425.17</v>
      </c>
      <c r="M654" s="38"/>
      <c r="N654" s="37">
        <v>204425.17</v>
      </c>
      <c r="O654" s="8">
        <f t="shared" si="391"/>
        <v>0</v>
      </c>
      <c r="P654" s="9">
        <f t="shared" si="392"/>
        <v>0</v>
      </c>
      <c r="Q654" s="9"/>
      <c r="R654" s="9"/>
      <c r="S654" s="9"/>
      <c r="T654" s="9"/>
      <c r="U654" s="9"/>
      <c r="V654" s="9"/>
      <c r="W654" s="9"/>
      <c r="X654" s="9"/>
      <c r="Y654" s="9"/>
      <c r="Z654" s="9"/>
      <c r="AA654" s="9"/>
      <c r="AB654" s="9"/>
    </row>
    <row r="655" spans="1:28" ht="31.5" outlineLevel="5">
      <c r="A655" s="2" t="s">
        <v>55</v>
      </c>
      <c r="B655" s="23" t="s">
        <v>215</v>
      </c>
      <c r="C655" s="23" t="s">
        <v>217</v>
      </c>
      <c r="D655" s="23" t="s">
        <v>28</v>
      </c>
      <c r="E655" s="23" t="s">
        <v>56</v>
      </c>
      <c r="F655" s="23"/>
      <c r="G655" s="24">
        <f t="shared" si="387"/>
        <v>172445.02</v>
      </c>
      <c r="H655" s="24"/>
      <c r="I655" s="36">
        <v>172445.02</v>
      </c>
      <c r="J655" s="8">
        <f t="shared" si="388"/>
        <v>0</v>
      </c>
      <c r="K655" s="9">
        <f t="shared" si="389"/>
        <v>0</v>
      </c>
      <c r="L655" s="28">
        <f t="shared" si="390"/>
        <v>172445.02</v>
      </c>
      <c r="M655" s="38"/>
      <c r="N655" s="37">
        <v>172445.02</v>
      </c>
      <c r="O655" s="8">
        <f t="shared" si="391"/>
        <v>0</v>
      </c>
      <c r="P655" s="9">
        <f t="shared" si="392"/>
        <v>0</v>
      </c>
      <c r="Q655" s="9"/>
      <c r="R655" s="9"/>
      <c r="S655" s="9"/>
      <c r="T655" s="9"/>
      <c r="U655" s="9"/>
      <c r="V655" s="9"/>
      <c r="W655" s="9"/>
      <c r="X655" s="9"/>
      <c r="Y655" s="9"/>
      <c r="Z655" s="9"/>
      <c r="AA655" s="9"/>
      <c r="AB655" s="9"/>
    </row>
    <row r="656" spans="1:28" ht="31.5" outlineLevel="5">
      <c r="A656" s="2" t="s">
        <v>220</v>
      </c>
      <c r="B656" s="23" t="s">
        <v>215</v>
      </c>
      <c r="C656" s="23" t="s">
        <v>217</v>
      </c>
      <c r="D656" s="23" t="s">
        <v>28</v>
      </c>
      <c r="E656" s="23" t="s">
        <v>221</v>
      </c>
      <c r="F656" s="23"/>
      <c r="G656" s="24">
        <f t="shared" si="387"/>
        <v>3103649.91</v>
      </c>
      <c r="H656" s="24"/>
      <c r="I656" s="36">
        <v>3103649.91</v>
      </c>
      <c r="J656" s="8">
        <f t="shared" si="388"/>
        <v>0</v>
      </c>
      <c r="K656" s="9">
        <f t="shared" si="389"/>
        <v>0</v>
      </c>
      <c r="L656" s="28">
        <f t="shared" si="390"/>
        <v>2775098.82</v>
      </c>
      <c r="M656" s="38"/>
      <c r="N656" s="37">
        <v>2775098.82</v>
      </c>
      <c r="O656" s="8">
        <f t="shared" si="391"/>
        <v>0</v>
      </c>
      <c r="P656" s="9">
        <f t="shared" si="392"/>
        <v>0</v>
      </c>
      <c r="Q656" s="9"/>
      <c r="R656" s="9"/>
      <c r="S656" s="9"/>
      <c r="T656" s="9"/>
      <c r="U656" s="9"/>
      <c r="V656" s="9"/>
      <c r="W656" s="9"/>
      <c r="X656" s="9"/>
      <c r="Y656" s="9"/>
      <c r="Z656" s="9"/>
      <c r="AA656" s="9"/>
      <c r="AB656" s="9"/>
    </row>
    <row r="657" spans="1:28" ht="31.5" outlineLevel="5">
      <c r="A657" s="2" t="s">
        <v>93</v>
      </c>
      <c r="B657" s="23" t="s">
        <v>215</v>
      </c>
      <c r="C657" s="23" t="s">
        <v>217</v>
      </c>
      <c r="D657" s="23" t="s">
        <v>28</v>
      </c>
      <c r="E657" s="23" t="s">
        <v>94</v>
      </c>
      <c r="F657" s="23"/>
      <c r="G657" s="24">
        <f t="shared" si="387"/>
        <v>684410</v>
      </c>
      <c r="H657" s="24"/>
      <c r="I657" s="36">
        <v>684410</v>
      </c>
      <c r="J657" s="8">
        <f t="shared" si="388"/>
        <v>0</v>
      </c>
      <c r="K657" s="9">
        <f t="shared" si="389"/>
        <v>0</v>
      </c>
      <c r="L657" s="28">
        <f t="shared" si="390"/>
        <v>684410</v>
      </c>
      <c r="M657" s="38"/>
      <c r="N657" s="37">
        <v>684410</v>
      </c>
      <c r="O657" s="8">
        <f t="shared" si="391"/>
        <v>0</v>
      </c>
      <c r="P657" s="9">
        <f t="shared" si="392"/>
        <v>0</v>
      </c>
      <c r="Q657" s="9"/>
      <c r="R657" s="9"/>
      <c r="S657" s="9"/>
      <c r="T657" s="9"/>
      <c r="U657" s="9"/>
      <c r="V657" s="9"/>
      <c r="W657" s="9"/>
      <c r="X657" s="9"/>
      <c r="Y657" s="9"/>
      <c r="Z657" s="9"/>
      <c r="AA657" s="9"/>
      <c r="AB657" s="9"/>
    </row>
    <row r="658" spans="1:28" ht="31.5" outlineLevel="5">
      <c r="A658" s="2" t="s">
        <v>222</v>
      </c>
      <c r="B658" s="23" t="s">
        <v>215</v>
      </c>
      <c r="C658" s="23" t="s">
        <v>217</v>
      </c>
      <c r="D658" s="23" t="s">
        <v>28</v>
      </c>
      <c r="E658" s="23" t="s">
        <v>223</v>
      </c>
      <c r="F658" s="23"/>
      <c r="G658" s="24">
        <f t="shared" si="387"/>
        <v>35994</v>
      </c>
      <c r="H658" s="24"/>
      <c r="I658" s="36">
        <v>35994</v>
      </c>
      <c r="J658" s="8">
        <f t="shared" si="388"/>
        <v>0</v>
      </c>
      <c r="K658" s="9">
        <f t="shared" si="389"/>
        <v>0</v>
      </c>
      <c r="L658" s="28">
        <f t="shared" si="390"/>
        <v>35994</v>
      </c>
      <c r="M658" s="38"/>
      <c r="N658" s="37">
        <v>35994</v>
      </c>
      <c r="O658" s="8">
        <f t="shared" si="391"/>
        <v>0</v>
      </c>
      <c r="P658" s="9">
        <f t="shared" si="392"/>
        <v>0</v>
      </c>
      <c r="Q658" s="9"/>
      <c r="R658" s="9"/>
      <c r="S658" s="9"/>
      <c r="T658" s="9"/>
      <c r="U658" s="9"/>
      <c r="V658" s="9"/>
      <c r="W658" s="9"/>
      <c r="X658" s="9"/>
      <c r="Y658" s="9"/>
      <c r="Z658" s="9"/>
      <c r="AA658" s="9"/>
      <c r="AB658" s="9"/>
    </row>
    <row r="659" spans="1:28" ht="47.25" outlineLevel="5">
      <c r="A659" s="2" t="s">
        <v>31</v>
      </c>
      <c r="B659" s="23" t="s">
        <v>215</v>
      </c>
      <c r="C659" s="23" t="s">
        <v>217</v>
      </c>
      <c r="D659" s="23" t="s">
        <v>28</v>
      </c>
      <c r="E659" s="23" t="s">
        <v>32</v>
      </c>
      <c r="F659" s="23"/>
      <c r="G659" s="24">
        <f t="shared" si="387"/>
        <v>195244.68</v>
      </c>
      <c r="H659" s="24"/>
      <c r="I659" s="36">
        <v>195244.68</v>
      </c>
      <c r="J659" s="8">
        <f t="shared" si="388"/>
        <v>0</v>
      </c>
      <c r="K659" s="9">
        <f t="shared" si="389"/>
        <v>0</v>
      </c>
      <c r="L659" s="28">
        <f t="shared" si="390"/>
        <v>165244.68</v>
      </c>
      <c r="M659" s="38"/>
      <c r="N659" s="37">
        <v>165244.68</v>
      </c>
      <c r="O659" s="8">
        <f t="shared" si="391"/>
        <v>0</v>
      </c>
      <c r="P659" s="9">
        <f t="shared" si="392"/>
        <v>0</v>
      </c>
      <c r="Q659" s="9"/>
      <c r="R659" s="9"/>
      <c r="S659" s="9"/>
      <c r="T659" s="9"/>
      <c r="U659" s="9"/>
      <c r="V659" s="9"/>
      <c r="W659" s="9"/>
      <c r="X659" s="9"/>
      <c r="Y659" s="9"/>
      <c r="Z659" s="9"/>
      <c r="AA659" s="9"/>
      <c r="AB659" s="9"/>
    </row>
    <row r="660" spans="1:28" ht="31.5" outlineLevel="4">
      <c r="A660" s="2" t="s">
        <v>95</v>
      </c>
      <c r="B660" s="23" t="s">
        <v>215</v>
      </c>
      <c r="C660" s="23" t="s">
        <v>217</v>
      </c>
      <c r="D660" s="23" t="s">
        <v>96</v>
      </c>
      <c r="E660" s="23" t="s">
        <v>2</v>
      </c>
      <c r="F660" s="23"/>
      <c r="G660" s="24">
        <f>SUM(G661)</f>
        <v>5151626.6100000003</v>
      </c>
      <c r="H660" s="24">
        <f>SUM(H661)</f>
        <v>0</v>
      </c>
      <c r="I660" s="36">
        <f>SUM(I661)</f>
        <v>5151626.6100000003</v>
      </c>
      <c r="J660" s="36">
        <f t="shared" ref="J660:AB660" si="393">SUM(J661)</f>
        <v>0</v>
      </c>
      <c r="K660" s="36">
        <f t="shared" si="393"/>
        <v>0</v>
      </c>
      <c r="L660" s="36">
        <f t="shared" si="393"/>
        <v>5074821.95</v>
      </c>
      <c r="M660" s="36">
        <f t="shared" si="393"/>
        <v>0</v>
      </c>
      <c r="N660" s="36">
        <f t="shared" si="393"/>
        <v>5074821.95</v>
      </c>
      <c r="O660" s="28">
        <f t="shared" si="393"/>
        <v>0</v>
      </c>
      <c r="P660" s="28">
        <f t="shared" si="393"/>
        <v>0</v>
      </c>
      <c r="Q660" s="28">
        <f t="shared" si="393"/>
        <v>0</v>
      </c>
      <c r="R660" s="28">
        <f t="shared" si="393"/>
        <v>0</v>
      </c>
      <c r="S660" s="28">
        <f t="shared" si="393"/>
        <v>0</v>
      </c>
      <c r="T660" s="28">
        <f t="shared" si="393"/>
        <v>0</v>
      </c>
      <c r="U660" s="28">
        <f t="shared" si="393"/>
        <v>0</v>
      </c>
      <c r="V660" s="28">
        <f t="shared" si="393"/>
        <v>0</v>
      </c>
      <c r="W660" s="28">
        <f t="shared" si="393"/>
        <v>0</v>
      </c>
      <c r="X660" s="28">
        <f t="shared" si="393"/>
        <v>0</v>
      </c>
      <c r="Y660" s="28">
        <f t="shared" si="393"/>
        <v>0</v>
      </c>
      <c r="Z660" s="28">
        <f t="shared" si="393"/>
        <v>0</v>
      </c>
      <c r="AA660" s="28">
        <f t="shared" si="393"/>
        <v>0</v>
      </c>
      <c r="AB660" s="28">
        <f t="shared" si="393"/>
        <v>0</v>
      </c>
    </row>
    <row r="661" spans="1:28" outlineLevel="5">
      <c r="A661" s="2" t="s">
        <v>91</v>
      </c>
      <c r="B661" s="23" t="s">
        <v>215</v>
      </c>
      <c r="C661" s="23" t="s">
        <v>217</v>
      </c>
      <c r="D661" s="23" t="s">
        <v>96</v>
      </c>
      <c r="E661" s="23" t="s">
        <v>92</v>
      </c>
      <c r="F661" s="23"/>
      <c r="G661" s="24">
        <f>SUM(I661:K661)-H661</f>
        <v>5151626.6100000003</v>
      </c>
      <c r="H661" s="24"/>
      <c r="I661" s="36">
        <v>5151626.6100000003</v>
      </c>
      <c r="J661" s="8">
        <f>SUM(Q661)</f>
        <v>0</v>
      </c>
      <c r="K661" s="9">
        <f>SUM(S661+U661+W661+Y661+AA661)</f>
        <v>0</v>
      </c>
      <c r="L661" s="28">
        <f>SUM(N661:P661)-M661</f>
        <v>5074821.95</v>
      </c>
      <c r="M661" s="38"/>
      <c r="N661" s="37">
        <v>5074821.95</v>
      </c>
      <c r="O661" s="8">
        <f>SUM(R661)</f>
        <v>0</v>
      </c>
      <c r="P661" s="9">
        <f>SUM(T661+V661+X661+Z661+AB661)</f>
        <v>0</v>
      </c>
      <c r="Q661" s="9"/>
      <c r="R661" s="9"/>
      <c r="S661" s="9"/>
      <c r="T661" s="9"/>
      <c r="U661" s="9"/>
      <c r="V661" s="9"/>
      <c r="W661" s="9"/>
      <c r="X661" s="9"/>
      <c r="Y661" s="9"/>
      <c r="Z661" s="9"/>
      <c r="AA661" s="9"/>
      <c r="AB661" s="9"/>
    </row>
    <row r="662" spans="1:28" outlineLevel="3">
      <c r="A662" s="2" t="s">
        <v>41</v>
      </c>
      <c r="B662" s="23" t="s">
        <v>215</v>
      </c>
      <c r="C662" s="23" t="s">
        <v>217</v>
      </c>
      <c r="D662" s="23" t="s">
        <v>42</v>
      </c>
      <c r="E662" s="23" t="s">
        <v>2</v>
      </c>
      <c r="F662" s="23"/>
      <c r="G662" s="24">
        <f>SUM(G663+G665)</f>
        <v>167514</v>
      </c>
      <c r="H662" s="24">
        <f>SUM(H663+H665)</f>
        <v>0</v>
      </c>
      <c r="I662" s="36">
        <f>SUM(I663+I665)</f>
        <v>167514</v>
      </c>
      <c r="J662" s="36">
        <f t="shared" ref="J662:AB662" si="394">SUM(J663+J665)</f>
        <v>0</v>
      </c>
      <c r="K662" s="36">
        <f t="shared" si="394"/>
        <v>0</v>
      </c>
      <c r="L662" s="36">
        <f t="shared" si="394"/>
        <v>167514</v>
      </c>
      <c r="M662" s="36">
        <f t="shared" si="394"/>
        <v>0</v>
      </c>
      <c r="N662" s="36">
        <f t="shared" si="394"/>
        <v>167514</v>
      </c>
      <c r="O662" s="28">
        <f t="shared" si="394"/>
        <v>0</v>
      </c>
      <c r="P662" s="28">
        <f t="shared" si="394"/>
        <v>0</v>
      </c>
      <c r="Q662" s="28">
        <f t="shared" si="394"/>
        <v>0</v>
      </c>
      <c r="R662" s="28">
        <f t="shared" si="394"/>
        <v>0</v>
      </c>
      <c r="S662" s="28">
        <f t="shared" si="394"/>
        <v>0</v>
      </c>
      <c r="T662" s="28">
        <f t="shared" si="394"/>
        <v>0</v>
      </c>
      <c r="U662" s="28">
        <f t="shared" si="394"/>
        <v>0</v>
      </c>
      <c r="V662" s="28">
        <f t="shared" si="394"/>
        <v>0</v>
      </c>
      <c r="W662" s="28">
        <f t="shared" si="394"/>
        <v>0</v>
      </c>
      <c r="X662" s="28">
        <f t="shared" si="394"/>
        <v>0</v>
      </c>
      <c r="Y662" s="28">
        <f t="shared" si="394"/>
        <v>0</v>
      </c>
      <c r="Z662" s="28">
        <f t="shared" si="394"/>
        <v>0</v>
      </c>
      <c r="AA662" s="28">
        <f t="shared" si="394"/>
        <v>0</v>
      </c>
      <c r="AB662" s="28">
        <f t="shared" si="394"/>
        <v>0</v>
      </c>
    </row>
    <row r="663" spans="1:28" ht="31.5" outlineLevel="4">
      <c r="A663" s="2" t="s">
        <v>43</v>
      </c>
      <c r="B663" s="23" t="s">
        <v>215</v>
      </c>
      <c r="C663" s="23" t="s">
        <v>217</v>
      </c>
      <c r="D663" s="23" t="s">
        <v>44</v>
      </c>
      <c r="E663" s="23" t="s">
        <v>2</v>
      </c>
      <c r="F663" s="23"/>
      <c r="G663" s="24">
        <f>SUM(G664)</f>
        <v>166514</v>
      </c>
      <c r="H663" s="24">
        <f t="shared" ref="H663:AB663" si="395">SUM(H664)</f>
        <v>0</v>
      </c>
      <c r="I663" s="24">
        <f t="shared" si="395"/>
        <v>166514</v>
      </c>
      <c r="J663" s="24">
        <f t="shared" si="395"/>
        <v>0</v>
      </c>
      <c r="K663" s="24">
        <f t="shared" si="395"/>
        <v>0</v>
      </c>
      <c r="L663" s="24">
        <f t="shared" si="395"/>
        <v>166514</v>
      </c>
      <c r="M663" s="24">
        <f t="shared" si="395"/>
        <v>0</v>
      </c>
      <c r="N663" s="24">
        <f t="shared" si="395"/>
        <v>166514</v>
      </c>
      <c r="O663" s="24">
        <f t="shared" si="395"/>
        <v>0</v>
      </c>
      <c r="P663" s="24">
        <f t="shared" si="395"/>
        <v>0</v>
      </c>
      <c r="Q663" s="24">
        <f t="shared" si="395"/>
        <v>0</v>
      </c>
      <c r="R663" s="24">
        <f t="shared" si="395"/>
        <v>0</v>
      </c>
      <c r="S663" s="24">
        <f t="shared" si="395"/>
        <v>0</v>
      </c>
      <c r="T663" s="24">
        <f t="shared" si="395"/>
        <v>0</v>
      </c>
      <c r="U663" s="24">
        <f t="shared" si="395"/>
        <v>0</v>
      </c>
      <c r="V663" s="24">
        <f t="shared" si="395"/>
        <v>0</v>
      </c>
      <c r="W663" s="24">
        <f t="shared" si="395"/>
        <v>0</v>
      </c>
      <c r="X663" s="24">
        <f t="shared" si="395"/>
        <v>0</v>
      </c>
      <c r="Y663" s="24">
        <f t="shared" si="395"/>
        <v>0</v>
      </c>
      <c r="Z663" s="24">
        <f t="shared" si="395"/>
        <v>0</v>
      </c>
      <c r="AA663" s="24">
        <f t="shared" si="395"/>
        <v>0</v>
      </c>
      <c r="AB663" s="24">
        <f t="shared" si="395"/>
        <v>0</v>
      </c>
    </row>
    <row r="664" spans="1:28" outlineLevel="5">
      <c r="A664" s="2" t="s">
        <v>45</v>
      </c>
      <c r="B664" s="23" t="s">
        <v>215</v>
      </c>
      <c r="C664" s="23" t="s">
        <v>217</v>
      </c>
      <c r="D664" s="23" t="s">
        <v>44</v>
      </c>
      <c r="E664" s="23" t="s">
        <v>46</v>
      </c>
      <c r="F664" s="23"/>
      <c r="G664" s="24">
        <f>SUM(I664:K664)-H664</f>
        <v>166514</v>
      </c>
      <c r="H664" s="24"/>
      <c r="I664" s="36">
        <v>166514</v>
      </c>
      <c r="J664" s="8">
        <f>SUM(Q664)</f>
        <v>0</v>
      </c>
      <c r="K664" s="9">
        <f>SUM(S664+U664+W664+Y664+AA664)</f>
        <v>0</v>
      </c>
      <c r="L664" s="28">
        <f>SUM(N664:P664)-M664</f>
        <v>166514</v>
      </c>
      <c r="M664" s="38"/>
      <c r="N664" s="37">
        <v>166514</v>
      </c>
      <c r="O664" s="8">
        <f>SUM(R664)</f>
        <v>0</v>
      </c>
      <c r="P664" s="9">
        <f>SUM(T664+V664+X664+Z664+AB664)</f>
        <v>0</v>
      </c>
      <c r="Q664" s="9"/>
      <c r="R664" s="9"/>
      <c r="S664" s="9"/>
      <c r="T664" s="9"/>
      <c r="U664" s="9"/>
      <c r="V664" s="9"/>
      <c r="W664" s="9"/>
      <c r="X664" s="9"/>
      <c r="Y664" s="9"/>
      <c r="Z664" s="9"/>
      <c r="AA664" s="9"/>
      <c r="AB664" s="9"/>
    </row>
    <row r="665" spans="1:28" outlineLevel="4">
      <c r="A665" s="2" t="s">
        <v>49</v>
      </c>
      <c r="B665" s="23" t="s">
        <v>215</v>
      </c>
      <c r="C665" s="23" t="s">
        <v>217</v>
      </c>
      <c r="D665" s="23" t="s">
        <v>50</v>
      </c>
      <c r="E665" s="23" t="s">
        <v>2</v>
      </c>
      <c r="F665" s="23"/>
      <c r="G665" s="24">
        <f>SUM(G666)</f>
        <v>1000</v>
      </c>
      <c r="H665" s="24">
        <f>SUM(H666)</f>
        <v>0</v>
      </c>
      <c r="I665" s="36">
        <f>SUM(I666)</f>
        <v>1000</v>
      </c>
      <c r="J665" s="36">
        <f t="shared" ref="J665:AB665" si="396">SUM(J666)</f>
        <v>0</v>
      </c>
      <c r="K665" s="36">
        <f t="shared" si="396"/>
        <v>0</v>
      </c>
      <c r="L665" s="36">
        <f t="shared" si="396"/>
        <v>1000</v>
      </c>
      <c r="M665" s="36">
        <f t="shared" si="396"/>
        <v>0</v>
      </c>
      <c r="N665" s="36">
        <f t="shared" si="396"/>
        <v>1000</v>
      </c>
      <c r="O665" s="28">
        <f t="shared" si="396"/>
        <v>0</v>
      </c>
      <c r="P665" s="28">
        <f t="shared" si="396"/>
        <v>0</v>
      </c>
      <c r="Q665" s="28">
        <f t="shared" si="396"/>
        <v>0</v>
      </c>
      <c r="R665" s="28">
        <f t="shared" si="396"/>
        <v>0</v>
      </c>
      <c r="S665" s="28">
        <f t="shared" si="396"/>
        <v>0</v>
      </c>
      <c r="T665" s="28">
        <f t="shared" si="396"/>
        <v>0</v>
      </c>
      <c r="U665" s="28">
        <f t="shared" si="396"/>
        <v>0</v>
      </c>
      <c r="V665" s="28">
        <f t="shared" si="396"/>
        <v>0</v>
      </c>
      <c r="W665" s="28">
        <f t="shared" si="396"/>
        <v>0</v>
      </c>
      <c r="X665" s="28">
        <f t="shared" si="396"/>
        <v>0</v>
      </c>
      <c r="Y665" s="28">
        <f t="shared" si="396"/>
        <v>0</v>
      </c>
      <c r="Z665" s="28">
        <f t="shared" si="396"/>
        <v>0</v>
      </c>
      <c r="AA665" s="28">
        <f t="shared" si="396"/>
        <v>0</v>
      </c>
      <c r="AB665" s="28">
        <f t="shared" si="396"/>
        <v>0</v>
      </c>
    </row>
    <row r="666" spans="1:28" ht="31.5" outlineLevel="5">
      <c r="A666" s="2" t="s">
        <v>51</v>
      </c>
      <c r="B666" s="23" t="s">
        <v>215</v>
      </c>
      <c r="C666" s="23" t="s">
        <v>217</v>
      </c>
      <c r="D666" s="23" t="s">
        <v>50</v>
      </c>
      <c r="E666" s="23" t="s">
        <v>52</v>
      </c>
      <c r="F666" s="23"/>
      <c r="G666" s="24">
        <f>SUM(I666:K666)-H666</f>
        <v>1000</v>
      </c>
      <c r="H666" s="24"/>
      <c r="I666" s="36">
        <v>1000</v>
      </c>
      <c r="J666" s="8">
        <f>SUM(Q666)</f>
        <v>0</v>
      </c>
      <c r="K666" s="9">
        <f>SUM(S666+U666+W666+Y666+AA666)</f>
        <v>0</v>
      </c>
      <c r="L666" s="28">
        <f>SUM(N666:P666)-M666</f>
        <v>1000</v>
      </c>
      <c r="M666" s="38"/>
      <c r="N666" s="37">
        <v>1000</v>
      </c>
      <c r="O666" s="8">
        <f>SUM(R666)</f>
        <v>0</v>
      </c>
      <c r="P666" s="9">
        <f>SUM(T666+V666+X666+Z666+AB666)</f>
        <v>0</v>
      </c>
      <c r="Q666" s="9"/>
      <c r="R666" s="9"/>
      <c r="S666" s="9"/>
      <c r="T666" s="9"/>
      <c r="U666" s="9"/>
      <c r="V666" s="9"/>
      <c r="W666" s="9"/>
      <c r="X666" s="9"/>
      <c r="Y666" s="9"/>
      <c r="Z666" s="9"/>
      <c r="AA666" s="9"/>
      <c r="AB666" s="9"/>
    </row>
    <row r="667" spans="1:28" s="7" customFormat="1" ht="236.25" outlineLevel="2">
      <c r="A667" s="6" t="s">
        <v>224</v>
      </c>
      <c r="B667" s="49" t="s">
        <v>215</v>
      </c>
      <c r="C667" s="49" t="s">
        <v>225</v>
      </c>
      <c r="D667" s="49" t="s">
        <v>2</v>
      </c>
      <c r="E667" s="49" t="s">
        <v>2</v>
      </c>
      <c r="F667" s="49"/>
      <c r="G667" s="50">
        <f t="shared" ref="G667:I668" si="397">SUM(G668)</f>
        <v>208236</v>
      </c>
      <c r="H667" s="50">
        <f t="shared" si="397"/>
        <v>0</v>
      </c>
      <c r="I667" s="51">
        <f t="shared" si="397"/>
        <v>208236</v>
      </c>
      <c r="J667" s="51">
        <f t="shared" ref="J667:S668" si="398">SUM(J668)</f>
        <v>0</v>
      </c>
      <c r="K667" s="51">
        <f t="shared" si="398"/>
        <v>0</v>
      </c>
      <c r="L667" s="51">
        <f t="shared" si="398"/>
        <v>165059.12</v>
      </c>
      <c r="M667" s="51">
        <f t="shared" si="398"/>
        <v>0</v>
      </c>
      <c r="N667" s="51">
        <f t="shared" si="398"/>
        <v>165059.12</v>
      </c>
      <c r="O667" s="52">
        <f t="shared" si="398"/>
        <v>0</v>
      </c>
      <c r="P667" s="52">
        <f t="shared" si="398"/>
        <v>0</v>
      </c>
      <c r="Q667" s="52">
        <f t="shared" si="398"/>
        <v>0</v>
      </c>
      <c r="R667" s="52">
        <f t="shared" si="398"/>
        <v>0</v>
      </c>
      <c r="S667" s="52">
        <f t="shared" si="398"/>
        <v>0</v>
      </c>
      <c r="T667" s="52">
        <f t="shared" ref="T667:AB668" si="399">SUM(T668)</f>
        <v>0</v>
      </c>
      <c r="U667" s="52">
        <f t="shared" si="399"/>
        <v>0</v>
      </c>
      <c r="V667" s="52">
        <f t="shared" si="399"/>
        <v>0</v>
      </c>
      <c r="W667" s="52">
        <f t="shared" si="399"/>
        <v>0</v>
      </c>
      <c r="X667" s="52">
        <f t="shared" si="399"/>
        <v>0</v>
      </c>
      <c r="Y667" s="52">
        <f t="shared" si="399"/>
        <v>0</v>
      </c>
      <c r="Z667" s="52">
        <f t="shared" si="399"/>
        <v>0</v>
      </c>
      <c r="AA667" s="52">
        <f t="shared" si="399"/>
        <v>0</v>
      </c>
      <c r="AB667" s="52">
        <f t="shared" si="399"/>
        <v>0</v>
      </c>
    </row>
    <row r="668" spans="1:28" ht="47.25" outlineLevel="3">
      <c r="A668" s="2" t="s">
        <v>25</v>
      </c>
      <c r="B668" s="23" t="s">
        <v>215</v>
      </c>
      <c r="C668" s="23" t="s">
        <v>225</v>
      </c>
      <c r="D668" s="23" t="s">
        <v>26</v>
      </c>
      <c r="E668" s="23" t="s">
        <v>2</v>
      </c>
      <c r="F668" s="23"/>
      <c r="G668" s="24">
        <f t="shared" si="397"/>
        <v>208236</v>
      </c>
      <c r="H668" s="24">
        <f t="shared" si="397"/>
        <v>0</v>
      </c>
      <c r="I668" s="36">
        <f t="shared" si="397"/>
        <v>208236</v>
      </c>
      <c r="J668" s="36">
        <f t="shared" si="398"/>
        <v>0</v>
      </c>
      <c r="K668" s="36">
        <f t="shared" si="398"/>
        <v>0</v>
      </c>
      <c r="L668" s="36">
        <f t="shared" si="398"/>
        <v>165059.12</v>
      </c>
      <c r="M668" s="36">
        <f t="shared" si="398"/>
        <v>0</v>
      </c>
      <c r="N668" s="36">
        <f t="shared" si="398"/>
        <v>165059.12</v>
      </c>
      <c r="O668" s="28">
        <f t="shared" si="398"/>
        <v>0</v>
      </c>
      <c r="P668" s="28">
        <f t="shared" si="398"/>
        <v>0</v>
      </c>
      <c r="Q668" s="28">
        <f t="shared" si="398"/>
        <v>0</v>
      </c>
      <c r="R668" s="28">
        <f t="shared" si="398"/>
        <v>0</v>
      </c>
      <c r="S668" s="28">
        <f t="shared" si="398"/>
        <v>0</v>
      </c>
      <c r="T668" s="28">
        <f t="shared" si="399"/>
        <v>0</v>
      </c>
      <c r="U668" s="28">
        <f t="shared" si="399"/>
        <v>0</v>
      </c>
      <c r="V668" s="28">
        <f t="shared" si="399"/>
        <v>0</v>
      </c>
      <c r="W668" s="28">
        <f t="shared" si="399"/>
        <v>0</v>
      </c>
      <c r="X668" s="28">
        <f t="shared" si="399"/>
        <v>0</v>
      </c>
      <c r="Y668" s="28">
        <f t="shared" si="399"/>
        <v>0</v>
      </c>
      <c r="Z668" s="28">
        <f t="shared" si="399"/>
        <v>0</v>
      </c>
      <c r="AA668" s="28">
        <f t="shared" si="399"/>
        <v>0</v>
      </c>
      <c r="AB668" s="28">
        <f t="shared" si="399"/>
        <v>0</v>
      </c>
    </row>
    <row r="669" spans="1:28" ht="31.5" outlineLevel="4">
      <c r="A669" s="2" t="s">
        <v>27</v>
      </c>
      <c r="B669" s="23" t="s">
        <v>215</v>
      </c>
      <c r="C669" s="23" t="s">
        <v>225</v>
      </c>
      <c r="D669" s="23" t="s">
        <v>28</v>
      </c>
      <c r="E669" s="23" t="s">
        <v>2</v>
      </c>
      <c r="F669" s="23"/>
      <c r="G669" s="24">
        <f>SUM(G670:G672)</f>
        <v>208236</v>
      </c>
      <c r="H669" s="24">
        <f>SUM(H670:H672)</f>
        <v>0</v>
      </c>
      <c r="I669" s="36">
        <f>SUM(I670:I672)</f>
        <v>208236</v>
      </c>
      <c r="J669" s="36">
        <f t="shared" ref="J669:AB669" si="400">SUM(J670:J672)</f>
        <v>0</v>
      </c>
      <c r="K669" s="36">
        <f t="shared" si="400"/>
        <v>0</v>
      </c>
      <c r="L669" s="36">
        <f t="shared" si="400"/>
        <v>165059.12</v>
      </c>
      <c r="M669" s="36">
        <f t="shared" si="400"/>
        <v>0</v>
      </c>
      <c r="N669" s="36">
        <f t="shared" si="400"/>
        <v>165059.12</v>
      </c>
      <c r="O669" s="28">
        <f t="shared" si="400"/>
        <v>0</v>
      </c>
      <c r="P669" s="28">
        <f t="shared" si="400"/>
        <v>0</v>
      </c>
      <c r="Q669" s="28">
        <f t="shared" si="400"/>
        <v>0</v>
      </c>
      <c r="R669" s="28">
        <f t="shared" si="400"/>
        <v>0</v>
      </c>
      <c r="S669" s="28">
        <f t="shared" si="400"/>
        <v>0</v>
      </c>
      <c r="T669" s="28">
        <f t="shared" si="400"/>
        <v>0</v>
      </c>
      <c r="U669" s="28">
        <f t="shared" si="400"/>
        <v>0</v>
      </c>
      <c r="V669" s="28">
        <f t="shared" si="400"/>
        <v>0</v>
      </c>
      <c r="W669" s="28">
        <f t="shared" si="400"/>
        <v>0</v>
      </c>
      <c r="X669" s="28">
        <f t="shared" si="400"/>
        <v>0</v>
      </c>
      <c r="Y669" s="28">
        <f t="shared" si="400"/>
        <v>0</v>
      </c>
      <c r="Z669" s="28">
        <f t="shared" si="400"/>
        <v>0</v>
      </c>
      <c r="AA669" s="28">
        <f t="shared" si="400"/>
        <v>0</v>
      </c>
      <c r="AB669" s="28">
        <f t="shared" si="400"/>
        <v>0</v>
      </c>
    </row>
    <row r="670" spans="1:28" ht="31.5" outlineLevel="5">
      <c r="A670" s="2" t="s">
        <v>55</v>
      </c>
      <c r="B670" s="23" t="s">
        <v>215</v>
      </c>
      <c r="C670" s="23" t="s">
        <v>225</v>
      </c>
      <c r="D670" s="23" t="s">
        <v>28</v>
      </c>
      <c r="E670" s="23" t="s">
        <v>56</v>
      </c>
      <c r="F670" s="23"/>
      <c r="G670" s="24">
        <f>SUM(I670:K670)-H670</f>
        <v>5863.22</v>
      </c>
      <c r="H670" s="24"/>
      <c r="I670" s="36">
        <v>5863.22</v>
      </c>
      <c r="J670" s="8">
        <f>SUM(Q670)</f>
        <v>0</v>
      </c>
      <c r="K670" s="9">
        <f>SUM(S670+U670+W670+Y670+AA670)</f>
        <v>0</v>
      </c>
      <c r="L670" s="28">
        <f>SUM(N670:P670)-M670</f>
        <v>5863.22</v>
      </c>
      <c r="M670" s="38"/>
      <c r="N670" s="37">
        <v>5863.22</v>
      </c>
      <c r="O670" s="8">
        <f>SUM(R670)</f>
        <v>0</v>
      </c>
      <c r="P670" s="9">
        <f>SUM(T670+V670+X670+Z670+AB670)</f>
        <v>0</v>
      </c>
      <c r="Q670" s="9"/>
      <c r="R670" s="9"/>
      <c r="S670" s="9"/>
      <c r="T670" s="9"/>
      <c r="U670" s="9"/>
      <c r="V670" s="9"/>
      <c r="W670" s="9"/>
      <c r="X670" s="9"/>
      <c r="Y670" s="9"/>
      <c r="Z670" s="9"/>
      <c r="AA670" s="9"/>
      <c r="AB670" s="9"/>
    </row>
    <row r="671" spans="1:28" ht="31.5" outlineLevel="5">
      <c r="A671" s="2" t="s">
        <v>220</v>
      </c>
      <c r="B671" s="23" t="s">
        <v>215</v>
      </c>
      <c r="C671" s="23" t="s">
        <v>225</v>
      </c>
      <c r="D671" s="23" t="s">
        <v>28</v>
      </c>
      <c r="E671" s="23" t="s">
        <v>221</v>
      </c>
      <c r="F671" s="23"/>
      <c r="G671" s="24">
        <f>SUM(I671:K671)-H671</f>
        <v>164640</v>
      </c>
      <c r="H671" s="24"/>
      <c r="I671" s="36">
        <v>164640</v>
      </c>
      <c r="J671" s="8">
        <f>SUM(Q671)</f>
        <v>0</v>
      </c>
      <c r="K671" s="9">
        <f>SUM(S671+U671+W671+Y671+AA671)</f>
        <v>0</v>
      </c>
      <c r="L671" s="28">
        <f>SUM(N671:P671)-M671</f>
        <v>127031.23</v>
      </c>
      <c r="M671" s="38"/>
      <c r="N671" s="37">
        <v>127031.23</v>
      </c>
      <c r="O671" s="8">
        <f>SUM(R671)</f>
        <v>0</v>
      </c>
      <c r="P671" s="9">
        <f>SUM(T671+V671+X671+Z671+AB671)</f>
        <v>0</v>
      </c>
      <c r="Q671" s="9"/>
      <c r="R671" s="9"/>
      <c r="S671" s="9"/>
      <c r="T671" s="9"/>
      <c r="U671" s="9"/>
      <c r="V671" s="9"/>
      <c r="W671" s="9"/>
      <c r="X671" s="9"/>
      <c r="Y671" s="9"/>
      <c r="Z671" s="9"/>
      <c r="AA671" s="9"/>
      <c r="AB671" s="9"/>
    </row>
    <row r="672" spans="1:28" ht="47.25" outlineLevel="5">
      <c r="A672" s="2" t="s">
        <v>31</v>
      </c>
      <c r="B672" s="23" t="s">
        <v>215</v>
      </c>
      <c r="C672" s="23" t="s">
        <v>225</v>
      </c>
      <c r="D672" s="23" t="s">
        <v>28</v>
      </c>
      <c r="E672" s="23" t="s">
        <v>32</v>
      </c>
      <c r="F672" s="23"/>
      <c r="G672" s="24">
        <f>SUM(I672:K672)-H672</f>
        <v>37732.78</v>
      </c>
      <c r="H672" s="24"/>
      <c r="I672" s="36">
        <v>37732.78</v>
      </c>
      <c r="J672" s="8">
        <f>SUM(Q672)</f>
        <v>0</v>
      </c>
      <c r="K672" s="9">
        <f>SUM(S672+U672+W672+Y672+AA672)</f>
        <v>0</v>
      </c>
      <c r="L672" s="28">
        <f>SUM(N672:P672)-M672</f>
        <v>32164.67</v>
      </c>
      <c r="M672" s="38"/>
      <c r="N672" s="37">
        <v>32164.67</v>
      </c>
      <c r="O672" s="8">
        <f>SUM(R672)</f>
        <v>0</v>
      </c>
      <c r="P672" s="9">
        <f>SUM(T672+V672+X672+Z672+AB672)</f>
        <v>0</v>
      </c>
      <c r="Q672" s="9"/>
      <c r="R672" s="9"/>
      <c r="S672" s="9"/>
      <c r="T672" s="9"/>
      <c r="U672" s="9"/>
      <c r="V672" s="9"/>
      <c r="W672" s="9"/>
      <c r="X672" s="9"/>
      <c r="Y672" s="9"/>
      <c r="Z672" s="9"/>
      <c r="AA672" s="9"/>
      <c r="AB672" s="9"/>
    </row>
    <row r="673" spans="1:28" s="7" customFormat="1" ht="204.75" outlineLevel="2">
      <c r="A673" s="6" t="s">
        <v>226</v>
      </c>
      <c r="B673" s="49" t="s">
        <v>215</v>
      </c>
      <c r="C673" s="49" t="s">
        <v>227</v>
      </c>
      <c r="D673" s="49" t="s">
        <v>2</v>
      </c>
      <c r="E673" s="49" t="s">
        <v>2</v>
      </c>
      <c r="F673" s="49"/>
      <c r="G673" s="50">
        <f>SUM(G674+G680)</f>
        <v>24623313</v>
      </c>
      <c r="H673" s="50">
        <f t="shared" ref="H673:AB673" si="401">SUM(H674+H680)</f>
        <v>0</v>
      </c>
      <c r="I673" s="50">
        <f t="shared" si="401"/>
        <v>24623313</v>
      </c>
      <c r="J673" s="50">
        <f t="shared" si="401"/>
        <v>0</v>
      </c>
      <c r="K673" s="50">
        <f t="shared" si="401"/>
        <v>0</v>
      </c>
      <c r="L673" s="50">
        <f t="shared" si="401"/>
        <v>24623313</v>
      </c>
      <c r="M673" s="50">
        <f t="shared" si="401"/>
        <v>0</v>
      </c>
      <c r="N673" s="51">
        <f t="shared" si="401"/>
        <v>24623313</v>
      </c>
      <c r="O673" s="52">
        <f t="shared" si="401"/>
        <v>0</v>
      </c>
      <c r="P673" s="52">
        <f t="shared" si="401"/>
        <v>0</v>
      </c>
      <c r="Q673" s="52">
        <f t="shared" si="401"/>
        <v>0</v>
      </c>
      <c r="R673" s="52">
        <f t="shared" si="401"/>
        <v>0</v>
      </c>
      <c r="S673" s="52">
        <f t="shared" si="401"/>
        <v>0</v>
      </c>
      <c r="T673" s="52">
        <f t="shared" si="401"/>
        <v>0</v>
      </c>
      <c r="U673" s="52">
        <f t="shared" si="401"/>
        <v>0</v>
      </c>
      <c r="V673" s="52">
        <f t="shared" si="401"/>
        <v>0</v>
      </c>
      <c r="W673" s="52">
        <f t="shared" si="401"/>
        <v>0</v>
      </c>
      <c r="X673" s="52">
        <f t="shared" si="401"/>
        <v>0</v>
      </c>
      <c r="Y673" s="52">
        <f t="shared" si="401"/>
        <v>0</v>
      </c>
      <c r="Z673" s="52">
        <f t="shared" si="401"/>
        <v>0</v>
      </c>
      <c r="AA673" s="52">
        <f t="shared" si="401"/>
        <v>0</v>
      </c>
      <c r="AB673" s="52">
        <f t="shared" si="401"/>
        <v>0</v>
      </c>
    </row>
    <row r="674" spans="1:28" ht="110.25" outlineLevel="3">
      <c r="A674" s="2" t="s">
        <v>9</v>
      </c>
      <c r="B674" s="23" t="s">
        <v>215</v>
      </c>
      <c r="C674" s="23" t="s">
        <v>227</v>
      </c>
      <c r="D674" s="23" t="s">
        <v>10</v>
      </c>
      <c r="E674" s="23" t="s">
        <v>2</v>
      </c>
      <c r="F674" s="23"/>
      <c r="G674" s="24">
        <f>SUM(G675+G678)</f>
        <v>24520133</v>
      </c>
      <c r="H674" s="24">
        <f t="shared" ref="H674:AB674" si="402">SUM(H675+H678)</f>
        <v>0</v>
      </c>
      <c r="I674" s="24">
        <f t="shared" si="402"/>
        <v>24520133</v>
      </c>
      <c r="J674" s="24">
        <f t="shared" si="402"/>
        <v>0</v>
      </c>
      <c r="K674" s="24">
        <f t="shared" si="402"/>
        <v>0</v>
      </c>
      <c r="L674" s="24">
        <f t="shared" si="402"/>
        <v>24520133</v>
      </c>
      <c r="M674" s="24">
        <f t="shared" si="402"/>
        <v>0</v>
      </c>
      <c r="N674" s="36">
        <f t="shared" si="402"/>
        <v>24520133</v>
      </c>
      <c r="O674" s="28">
        <f t="shared" si="402"/>
        <v>0</v>
      </c>
      <c r="P674" s="28">
        <f t="shared" si="402"/>
        <v>0</v>
      </c>
      <c r="Q674" s="28">
        <f t="shared" si="402"/>
        <v>0</v>
      </c>
      <c r="R674" s="28">
        <f t="shared" si="402"/>
        <v>0</v>
      </c>
      <c r="S674" s="28">
        <f t="shared" si="402"/>
        <v>0</v>
      </c>
      <c r="T674" s="28">
        <f t="shared" si="402"/>
        <v>0</v>
      </c>
      <c r="U674" s="28">
        <f t="shared" si="402"/>
        <v>0</v>
      </c>
      <c r="V674" s="28">
        <f t="shared" si="402"/>
        <v>0</v>
      </c>
      <c r="W674" s="28">
        <f t="shared" si="402"/>
        <v>0</v>
      </c>
      <c r="X674" s="28">
        <f t="shared" si="402"/>
        <v>0</v>
      </c>
      <c r="Y674" s="28">
        <f t="shared" si="402"/>
        <v>0</v>
      </c>
      <c r="Z674" s="28">
        <f t="shared" si="402"/>
        <v>0</v>
      </c>
      <c r="AA674" s="28">
        <f t="shared" si="402"/>
        <v>0</v>
      </c>
      <c r="AB674" s="28">
        <f t="shared" si="402"/>
        <v>0</v>
      </c>
    </row>
    <row r="675" spans="1:28" ht="31.5" outlineLevel="4">
      <c r="A675" s="2" t="s">
        <v>67</v>
      </c>
      <c r="B675" s="23" t="s">
        <v>215</v>
      </c>
      <c r="C675" s="23" t="s">
        <v>227</v>
      </c>
      <c r="D675" s="23" t="s">
        <v>68</v>
      </c>
      <c r="E675" s="23" t="s">
        <v>2</v>
      </c>
      <c r="F675" s="23"/>
      <c r="G675" s="24">
        <f>SUM(G676:G677)</f>
        <v>18854191.390000001</v>
      </c>
      <c r="H675" s="24">
        <f>SUM(H676:H677)</f>
        <v>0</v>
      </c>
      <c r="I675" s="36">
        <f>SUM(I676:I677)</f>
        <v>18854191.390000001</v>
      </c>
      <c r="J675" s="36">
        <f t="shared" ref="J675:AB675" si="403">SUM(J676:J677)</f>
        <v>0</v>
      </c>
      <c r="K675" s="36">
        <f t="shared" si="403"/>
        <v>0</v>
      </c>
      <c r="L675" s="36">
        <f t="shared" si="403"/>
        <v>18854191.390000001</v>
      </c>
      <c r="M675" s="36">
        <f t="shared" si="403"/>
        <v>0</v>
      </c>
      <c r="N675" s="36">
        <f t="shared" si="403"/>
        <v>18854191.390000001</v>
      </c>
      <c r="O675" s="28">
        <f t="shared" si="403"/>
        <v>0</v>
      </c>
      <c r="P675" s="28">
        <f t="shared" si="403"/>
        <v>0</v>
      </c>
      <c r="Q675" s="28">
        <f t="shared" si="403"/>
        <v>0</v>
      </c>
      <c r="R675" s="28">
        <f t="shared" si="403"/>
        <v>0</v>
      </c>
      <c r="S675" s="28">
        <f t="shared" si="403"/>
        <v>0</v>
      </c>
      <c r="T675" s="28">
        <f t="shared" si="403"/>
        <v>0</v>
      </c>
      <c r="U675" s="28">
        <f t="shared" si="403"/>
        <v>0</v>
      </c>
      <c r="V675" s="28">
        <f t="shared" si="403"/>
        <v>0</v>
      </c>
      <c r="W675" s="28">
        <f t="shared" si="403"/>
        <v>0</v>
      </c>
      <c r="X675" s="28">
        <f t="shared" si="403"/>
        <v>0</v>
      </c>
      <c r="Y675" s="28">
        <f t="shared" si="403"/>
        <v>0</v>
      </c>
      <c r="Z675" s="28">
        <f t="shared" si="403"/>
        <v>0</v>
      </c>
      <c r="AA675" s="28">
        <f t="shared" si="403"/>
        <v>0</v>
      </c>
      <c r="AB675" s="28">
        <f t="shared" si="403"/>
        <v>0</v>
      </c>
    </row>
    <row r="676" spans="1:28" outlineLevel="5">
      <c r="A676" s="2" t="s">
        <v>13</v>
      </c>
      <c r="B676" s="23" t="s">
        <v>215</v>
      </c>
      <c r="C676" s="23" t="s">
        <v>227</v>
      </c>
      <c r="D676" s="23" t="s">
        <v>68</v>
      </c>
      <c r="E676" s="23" t="s">
        <v>14</v>
      </c>
      <c r="F676" s="23"/>
      <c r="G676" s="24">
        <f>SUM(I676:K676)-H676</f>
        <v>18761395.690000001</v>
      </c>
      <c r="H676" s="24"/>
      <c r="I676" s="36">
        <v>18761395.690000001</v>
      </c>
      <c r="J676" s="8">
        <f>SUM(Q676)</f>
        <v>0</v>
      </c>
      <c r="K676" s="9">
        <f>SUM(S676+U676+W676+Y676+AA676)</f>
        <v>0</v>
      </c>
      <c r="L676" s="28">
        <f>SUM(N676:P676)-M676</f>
        <v>18761395.690000001</v>
      </c>
      <c r="M676" s="38"/>
      <c r="N676" s="37">
        <v>18761395.690000001</v>
      </c>
      <c r="O676" s="8">
        <f>SUM(R676)</f>
        <v>0</v>
      </c>
      <c r="P676" s="9">
        <f>SUM(T676+V676+X676+Z676+AB676)</f>
        <v>0</v>
      </c>
      <c r="Q676" s="9"/>
      <c r="R676" s="9"/>
      <c r="S676" s="9"/>
      <c r="T676" s="9"/>
      <c r="U676" s="9"/>
      <c r="V676" s="9"/>
      <c r="W676" s="9"/>
      <c r="X676" s="9"/>
      <c r="Y676" s="9"/>
      <c r="Z676" s="9"/>
      <c r="AA676" s="9"/>
      <c r="AB676" s="9"/>
    </row>
    <row r="677" spans="1:28" ht="47.25" outlineLevel="5">
      <c r="A677" s="2" t="s">
        <v>23</v>
      </c>
      <c r="B677" s="23" t="s">
        <v>215</v>
      </c>
      <c r="C677" s="23" t="s">
        <v>227</v>
      </c>
      <c r="D677" s="23" t="s">
        <v>68</v>
      </c>
      <c r="E677" s="23" t="s">
        <v>24</v>
      </c>
      <c r="F677" s="23"/>
      <c r="G677" s="24">
        <f>SUM(I677:K677)-H677</f>
        <v>92795.7</v>
      </c>
      <c r="H677" s="24"/>
      <c r="I677" s="36">
        <v>92795.7</v>
      </c>
      <c r="J677" s="8">
        <f>SUM(Q677)</f>
        <v>0</v>
      </c>
      <c r="K677" s="9">
        <f>SUM(S677+U677+W677+Y677+AA677)</f>
        <v>0</v>
      </c>
      <c r="L677" s="28">
        <f>SUM(N677:P677)-M677</f>
        <v>92795.7</v>
      </c>
      <c r="M677" s="38"/>
      <c r="N677" s="37">
        <v>92795.7</v>
      </c>
      <c r="O677" s="8">
        <f>SUM(R677)</f>
        <v>0</v>
      </c>
      <c r="P677" s="9">
        <f>SUM(T677+V677+X677+Z677+AB677)</f>
        <v>0</v>
      </c>
      <c r="Q677" s="9"/>
      <c r="R677" s="9"/>
      <c r="S677" s="9"/>
      <c r="T677" s="9"/>
      <c r="U677" s="9"/>
      <c r="V677" s="9"/>
      <c r="W677" s="9"/>
      <c r="X677" s="9"/>
      <c r="Y677" s="9"/>
      <c r="Z677" s="9"/>
      <c r="AA677" s="9"/>
      <c r="AB677" s="9"/>
    </row>
    <row r="678" spans="1:28" ht="78.75" outlineLevel="4">
      <c r="A678" s="2" t="s">
        <v>69</v>
      </c>
      <c r="B678" s="23" t="s">
        <v>215</v>
      </c>
      <c r="C678" s="23" t="s">
        <v>227</v>
      </c>
      <c r="D678" s="23" t="s">
        <v>70</v>
      </c>
      <c r="E678" s="23" t="s">
        <v>2</v>
      </c>
      <c r="F678" s="23"/>
      <c r="G678" s="24">
        <f>SUM(G679)</f>
        <v>5665941.6100000003</v>
      </c>
      <c r="H678" s="24">
        <f>SUM(H679)</f>
        <v>0</v>
      </c>
      <c r="I678" s="24">
        <f t="shared" ref="I678:AB678" si="404">SUM(I679)</f>
        <v>5665941.6100000003</v>
      </c>
      <c r="J678" s="24">
        <f t="shared" si="404"/>
        <v>0</v>
      </c>
      <c r="K678" s="24">
        <f t="shared" si="404"/>
        <v>0</v>
      </c>
      <c r="L678" s="24">
        <f t="shared" si="404"/>
        <v>5665941.6100000003</v>
      </c>
      <c r="M678" s="24">
        <f t="shared" si="404"/>
        <v>0</v>
      </c>
      <c r="N678" s="36">
        <f t="shared" si="404"/>
        <v>5665941.6100000003</v>
      </c>
      <c r="O678" s="28">
        <f t="shared" si="404"/>
        <v>0</v>
      </c>
      <c r="P678" s="28">
        <f t="shared" si="404"/>
        <v>0</v>
      </c>
      <c r="Q678" s="28">
        <f t="shared" si="404"/>
        <v>0</v>
      </c>
      <c r="R678" s="28">
        <f t="shared" si="404"/>
        <v>0</v>
      </c>
      <c r="S678" s="28">
        <f t="shared" si="404"/>
        <v>0</v>
      </c>
      <c r="T678" s="28">
        <f t="shared" si="404"/>
        <v>0</v>
      </c>
      <c r="U678" s="28">
        <f t="shared" si="404"/>
        <v>0</v>
      </c>
      <c r="V678" s="28">
        <f t="shared" si="404"/>
        <v>0</v>
      </c>
      <c r="W678" s="28">
        <f t="shared" si="404"/>
        <v>0</v>
      </c>
      <c r="X678" s="28">
        <f t="shared" si="404"/>
        <v>0</v>
      </c>
      <c r="Y678" s="28">
        <f t="shared" si="404"/>
        <v>0</v>
      </c>
      <c r="Z678" s="28">
        <f t="shared" si="404"/>
        <v>0</v>
      </c>
      <c r="AA678" s="28">
        <f t="shared" si="404"/>
        <v>0</v>
      </c>
      <c r="AB678" s="28">
        <f t="shared" si="404"/>
        <v>0</v>
      </c>
    </row>
    <row r="679" spans="1:28" ht="31.5" outlineLevel="5">
      <c r="A679" s="2" t="s">
        <v>17</v>
      </c>
      <c r="B679" s="23" t="s">
        <v>215</v>
      </c>
      <c r="C679" s="23" t="s">
        <v>227</v>
      </c>
      <c r="D679" s="23" t="s">
        <v>70</v>
      </c>
      <c r="E679" s="23" t="s">
        <v>18</v>
      </c>
      <c r="F679" s="23"/>
      <c r="G679" s="24">
        <f>SUM(I679:K679)-H679</f>
        <v>5665941.6100000003</v>
      </c>
      <c r="H679" s="24"/>
      <c r="I679" s="36">
        <v>5665941.6100000003</v>
      </c>
      <c r="J679" s="8">
        <f>SUM(Q679)</f>
        <v>0</v>
      </c>
      <c r="K679" s="9">
        <f>SUM(S679+U679+W679+Y679+AA679)</f>
        <v>0</v>
      </c>
      <c r="L679" s="28">
        <f>SUM(N679:P679)-M679</f>
        <v>5665941.6100000003</v>
      </c>
      <c r="M679" s="38"/>
      <c r="N679" s="37">
        <v>5665941.6100000003</v>
      </c>
      <c r="O679" s="8">
        <f>SUM(R679)</f>
        <v>0</v>
      </c>
      <c r="P679" s="9">
        <f>SUM(T679+V679+X679+Z679+AB679)</f>
        <v>0</v>
      </c>
      <c r="Q679" s="9"/>
      <c r="R679" s="9"/>
      <c r="S679" s="9"/>
      <c r="T679" s="9"/>
      <c r="U679" s="9"/>
      <c r="V679" s="9"/>
      <c r="W679" s="9"/>
      <c r="X679" s="9"/>
      <c r="Y679" s="9"/>
      <c r="Z679" s="9"/>
      <c r="AA679" s="9"/>
      <c r="AB679" s="9"/>
    </row>
    <row r="680" spans="1:28" ht="47.25" outlineLevel="3">
      <c r="A680" s="2" t="s">
        <v>25</v>
      </c>
      <c r="B680" s="23" t="s">
        <v>215</v>
      </c>
      <c r="C680" s="23" t="s">
        <v>227</v>
      </c>
      <c r="D680" s="23" t="s">
        <v>26</v>
      </c>
      <c r="E680" s="23" t="s">
        <v>2</v>
      </c>
      <c r="F680" s="23"/>
      <c r="G680" s="24">
        <f>SUM(G681)</f>
        <v>103180</v>
      </c>
      <c r="H680" s="24">
        <f>SUM(H681)</f>
        <v>0</v>
      </c>
      <c r="I680" s="36">
        <f>SUM(I681)</f>
        <v>103180</v>
      </c>
      <c r="J680" s="36">
        <f t="shared" ref="J680:AB680" si="405">SUM(J681)</f>
        <v>0</v>
      </c>
      <c r="K680" s="36">
        <f t="shared" si="405"/>
        <v>0</v>
      </c>
      <c r="L680" s="36">
        <f t="shared" si="405"/>
        <v>103180</v>
      </c>
      <c r="M680" s="36">
        <f t="shared" si="405"/>
        <v>0</v>
      </c>
      <c r="N680" s="36">
        <f t="shared" si="405"/>
        <v>103180</v>
      </c>
      <c r="O680" s="28">
        <f t="shared" si="405"/>
        <v>0</v>
      </c>
      <c r="P680" s="28">
        <f t="shared" si="405"/>
        <v>0</v>
      </c>
      <c r="Q680" s="28">
        <f t="shared" si="405"/>
        <v>0</v>
      </c>
      <c r="R680" s="28">
        <f t="shared" si="405"/>
        <v>0</v>
      </c>
      <c r="S680" s="28">
        <f t="shared" si="405"/>
        <v>0</v>
      </c>
      <c r="T680" s="28">
        <f t="shared" si="405"/>
        <v>0</v>
      </c>
      <c r="U680" s="28">
        <f t="shared" si="405"/>
        <v>0</v>
      </c>
      <c r="V680" s="28">
        <f t="shared" si="405"/>
        <v>0</v>
      </c>
      <c r="W680" s="28">
        <f t="shared" si="405"/>
        <v>0</v>
      </c>
      <c r="X680" s="28">
        <f t="shared" si="405"/>
        <v>0</v>
      </c>
      <c r="Y680" s="28">
        <f t="shared" si="405"/>
        <v>0</v>
      </c>
      <c r="Z680" s="28">
        <f t="shared" si="405"/>
        <v>0</v>
      </c>
      <c r="AA680" s="28">
        <f t="shared" si="405"/>
        <v>0</v>
      </c>
      <c r="AB680" s="28">
        <f t="shared" si="405"/>
        <v>0</v>
      </c>
    </row>
    <row r="681" spans="1:28" ht="31.5" outlineLevel="4">
      <c r="A681" s="2" t="s">
        <v>27</v>
      </c>
      <c r="B681" s="23" t="s">
        <v>215</v>
      </c>
      <c r="C681" s="23" t="s">
        <v>227</v>
      </c>
      <c r="D681" s="23" t="s">
        <v>28</v>
      </c>
      <c r="E681" s="23" t="s">
        <v>2</v>
      </c>
      <c r="F681" s="23"/>
      <c r="G681" s="24">
        <f>SUM(G682:G684)</f>
        <v>103180</v>
      </c>
      <c r="H681" s="24">
        <f>SUM(H682:H684)</f>
        <v>0</v>
      </c>
      <c r="I681" s="36">
        <f>SUM(I682:I684)</f>
        <v>103180</v>
      </c>
      <c r="J681" s="36">
        <f t="shared" ref="J681:AB681" si="406">SUM(J682:J684)</f>
        <v>0</v>
      </c>
      <c r="K681" s="36">
        <f t="shared" si="406"/>
        <v>0</v>
      </c>
      <c r="L681" s="36">
        <f t="shared" si="406"/>
        <v>103180</v>
      </c>
      <c r="M681" s="36">
        <f t="shared" si="406"/>
        <v>0</v>
      </c>
      <c r="N681" s="36">
        <f t="shared" si="406"/>
        <v>103180</v>
      </c>
      <c r="O681" s="28">
        <f t="shared" si="406"/>
        <v>0</v>
      </c>
      <c r="P681" s="28">
        <f t="shared" si="406"/>
        <v>0</v>
      </c>
      <c r="Q681" s="28">
        <f t="shared" si="406"/>
        <v>0</v>
      </c>
      <c r="R681" s="28">
        <f t="shared" si="406"/>
        <v>0</v>
      </c>
      <c r="S681" s="28">
        <f t="shared" si="406"/>
        <v>0</v>
      </c>
      <c r="T681" s="28">
        <f t="shared" si="406"/>
        <v>0</v>
      </c>
      <c r="U681" s="28">
        <f t="shared" si="406"/>
        <v>0</v>
      </c>
      <c r="V681" s="28">
        <f t="shared" si="406"/>
        <v>0</v>
      </c>
      <c r="W681" s="28">
        <f t="shared" si="406"/>
        <v>0</v>
      </c>
      <c r="X681" s="28">
        <f t="shared" si="406"/>
        <v>0</v>
      </c>
      <c r="Y681" s="28">
        <f t="shared" si="406"/>
        <v>0</v>
      </c>
      <c r="Z681" s="28">
        <f t="shared" si="406"/>
        <v>0</v>
      </c>
      <c r="AA681" s="28">
        <f t="shared" si="406"/>
        <v>0</v>
      </c>
      <c r="AB681" s="28">
        <f t="shared" si="406"/>
        <v>0</v>
      </c>
    </row>
    <row r="682" spans="1:28" outlineLevel="5">
      <c r="A682" s="2" t="s">
        <v>37</v>
      </c>
      <c r="B682" s="23" t="s">
        <v>215</v>
      </c>
      <c r="C682" s="23" t="s">
        <v>227</v>
      </c>
      <c r="D682" s="23" t="s">
        <v>28</v>
      </c>
      <c r="E682" s="23" t="s">
        <v>38</v>
      </c>
      <c r="F682" s="23"/>
      <c r="G682" s="24">
        <f>SUM(I682:K682)-H682</f>
        <v>6482</v>
      </c>
      <c r="H682" s="24"/>
      <c r="I682" s="36">
        <v>6482</v>
      </c>
      <c r="J682" s="8">
        <f>SUM(Q682)</f>
        <v>0</v>
      </c>
      <c r="K682" s="9">
        <f>SUM(S682+U682+W682+Y682+AA682)</f>
        <v>0</v>
      </c>
      <c r="L682" s="28">
        <f>SUM(N682:P682)-M682</f>
        <v>6482</v>
      </c>
      <c r="M682" s="38"/>
      <c r="N682" s="37">
        <v>6482</v>
      </c>
      <c r="O682" s="8">
        <f>SUM(R682)</f>
        <v>0</v>
      </c>
      <c r="P682" s="9">
        <f>SUM(T682+V682+X682+Z682+AB682)</f>
        <v>0</v>
      </c>
      <c r="Q682" s="9"/>
      <c r="R682" s="9"/>
      <c r="S682" s="9"/>
      <c r="T682" s="9"/>
      <c r="U682" s="9"/>
      <c r="V682" s="9"/>
      <c r="W682" s="9"/>
      <c r="X682" s="9"/>
      <c r="Y682" s="9"/>
      <c r="Z682" s="9"/>
      <c r="AA682" s="9"/>
      <c r="AB682" s="9"/>
    </row>
    <row r="683" spans="1:28" ht="31.5" outlineLevel="5">
      <c r="A683" s="2" t="s">
        <v>55</v>
      </c>
      <c r="B683" s="23" t="s">
        <v>215</v>
      </c>
      <c r="C683" s="23" t="s">
        <v>227</v>
      </c>
      <c r="D683" s="23" t="s">
        <v>28</v>
      </c>
      <c r="E683" s="23" t="s">
        <v>56</v>
      </c>
      <c r="F683" s="23"/>
      <c r="G683" s="24">
        <f>SUM(I683:K683)-H683</f>
        <v>79822</v>
      </c>
      <c r="H683" s="24"/>
      <c r="I683" s="36">
        <v>79822</v>
      </c>
      <c r="J683" s="8">
        <f>SUM(Q683)</f>
        <v>0</v>
      </c>
      <c r="K683" s="9">
        <f>SUM(S683+U683+W683+Y683+AA683)</f>
        <v>0</v>
      </c>
      <c r="L683" s="28">
        <f>SUM(N683:P683)-M683</f>
        <v>79822</v>
      </c>
      <c r="M683" s="38"/>
      <c r="N683" s="37">
        <v>79822</v>
      </c>
      <c r="O683" s="8">
        <f>SUM(R683)</f>
        <v>0</v>
      </c>
      <c r="P683" s="9">
        <f>SUM(T683+V683+X683+Z683+AB683)</f>
        <v>0</v>
      </c>
      <c r="Q683" s="9"/>
      <c r="R683" s="9"/>
      <c r="S683" s="9"/>
      <c r="T683" s="9"/>
      <c r="U683" s="9"/>
      <c r="V683" s="9"/>
      <c r="W683" s="9"/>
      <c r="X683" s="9"/>
      <c r="Y683" s="9"/>
      <c r="Z683" s="9"/>
      <c r="AA683" s="9"/>
      <c r="AB683" s="9"/>
    </row>
    <row r="684" spans="1:28" ht="47.25" outlineLevel="5">
      <c r="A684" s="2" t="s">
        <v>31</v>
      </c>
      <c r="B684" s="23" t="s">
        <v>215</v>
      </c>
      <c r="C684" s="23" t="s">
        <v>227</v>
      </c>
      <c r="D684" s="23" t="s">
        <v>28</v>
      </c>
      <c r="E684" s="23" t="s">
        <v>32</v>
      </c>
      <c r="F684" s="23"/>
      <c r="G684" s="24">
        <f>SUM(I684:K684)-H684</f>
        <v>16876</v>
      </c>
      <c r="H684" s="24"/>
      <c r="I684" s="36">
        <v>16876</v>
      </c>
      <c r="J684" s="8">
        <f>SUM(Q684)</f>
        <v>0</v>
      </c>
      <c r="K684" s="9">
        <f>SUM(S684+U684+W684+Y684+AA684)</f>
        <v>0</v>
      </c>
      <c r="L684" s="28">
        <f>SUM(N684:P684)-M684</f>
        <v>16876</v>
      </c>
      <c r="M684" s="38"/>
      <c r="N684" s="37">
        <v>16876</v>
      </c>
      <c r="O684" s="8">
        <f>SUM(R684)</f>
        <v>0</v>
      </c>
      <c r="P684" s="9">
        <f>SUM(T684+V684+X684+Z684+AB684)</f>
        <v>0</v>
      </c>
      <c r="Q684" s="9"/>
      <c r="R684" s="9"/>
      <c r="S684" s="9"/>
      <c r="T684" s="9"/>
      <c r="U684" s="9"/>
      <c r="V684" s="9"/>
      <c r="W684" s="9"/>
      <c r="X684" s="9"/>
      <c r="Y684" s="9"/>
      <c r="Z684" s="9"/>
      <c r="AA684" s="9"/>
      <c r="AB684" s="9"/>
    </row>
    <row r="685" spans="1:28" s="7" customFormat="1" ht="141.75" outlineLevel="2">
      <c r="A685" s="6" t="s">
        <v>228</v>
      </c>
      <c r="B685" s="49" t="s">
        <v>215</v>
      </c>
      <c r="C685" s="49" t="s">
        <v>229</v>
      </c>
      <c r="D685" s="49" t="s">
        <v>2</v>
      </c>
      <c r="E685" s="49" t="s">
        <v>2</v>
      </c>
      <c r="F685" s="49"/>
      <c r="G685" s="50">
        <f t="shared" ref="G685:I687" si="407">SUM(G686)</f>
        <v>1041887</v>
      </c>
      <c r="H685" s="50">
        <f t="shared" si="407"/>
        <v>0</v>
      </c>
      <c r="I685" s="51">
        <f t="shared" si="407"/>
        <v>1041887</v>
      </c>
      <c r="J685" s="51">
        <f t="shared" ref="J685:AB687" si="408">SUM(J686)</f>
        <v>0</v>
      </c>
      <c r="K685" s="51">
        <f t="shared" si="408"/>
        <v>0</v>
      </c>
      <c r="L685" s="51">
        <f t="shared" si="408"/>
        <v>1002527.45</v>
      </c>
      <c r="M685" s="51">
        <f t="shared" si="408"/>
        <v>0</v>
      </c>
      <c r="N685" s="51">
        <f t="shared" si="408"/>
        <v>1002527.45</v>
      </c>
      <c r="O685" s="52">
        <f t="shared" si="408"/>
        <v>0</v>
      </c>
      <c r="P685" s="52">
        <f t="shared" si="408"/>
        <v>0</v>
      </c>
      <c r="Q685" s="52">
        <f t="shared" si="408"/>
        <v>0</v>
      </c>
      <c r="R685" s="52">
        <f t="shared" si="408"/>
        <v>0</v>
      </c>
      <c r="S685" s="52">
        <f t="shared" si="408"/>
        <v>0</v>
      </c>
      <c r="T685" s="52">
        <f t="shared" si="408"/>
        <v>0</v>
      </c>
      <c r="U685" s="52">
        <f t="shared" si="408"/>
        <v>0</v>
      </c>
      <c r="V685" s="52">
        <f t="shared" si="408"/>
        <v>0</v>
      </c>
      <c r="W685" s="52">
        <f t="shared" si="408"/>
        <v>0</v>
      </c>
      <c r="X685" s="52">
        <f t="shared" si="408"/>
        <v>0</v>
      </c>
      <c r="Y685" s="52">
        <f t="shared" si="408"/>
        <v>0</v>
      </c>
      <c r="Z685" s="52">
        <f t="shared" si="408"/>
        <v>0</v>
      </c>
      <c r="AA685" s="52">
        <f t="shared" si="408"/>
        <v>0</v>
      </c>
      <c r="AB685" s="52">
        <f t="shared" si="408"/>
        <v>0</v>
      </c>
    </row>
    <row r="686" spans="1:28" ht="47.25" outlineLevel="3">
      <c r="A686" s="2" t="s">
        <v>25</v>
      </c>
      <c r="B686" s="23" t="s">
        <v>215</v>
      </c>
      <c r="C686" s="23" t="s">
        <v>229</v>
      </c>
      <c r="D686" s="23" t="s">
        <v>26</v>
      </c>
      <c r="E686" s="23" t="s">
        <v>2</v>
      </c>
      <c r="F686" s="23"/>
      <c r="G686" s="24">
        <f t="shared" si="407"/>
        <v>1041887</v>
      </c>
      <c r="H686" s="24">
        <f t="shared" si="407"/>
        <v>0</v>
      </c>
      <c r="I686" s="36">
        <f t="shared" si="407"/>
        <v>1041887</v>
      </c>
      <c r="J686" s="36">
        <f t="shared" si="408"/>
        <v>0</v>
      </c>
      <c r="K686" s="36">
        <f t="shared" si="408"/>
        <v>0</v>
      </c>
      <c r="L686" s="36">
        <f t="shared" si="408"/>
        <v>1002527.45</v>
      </c>
      <c r="M686" s="36">
        <f t="shared" si="408"/>
        <v>0</v>
      </c>
      <c r="N686" s="36">
        <f t="shared" si="408"/>
        <v>1002527.45</v>
      </c>
      <c r="O686" s="28">
        <f t="shared" si="408"/>
        <v>0</v>
      </c>
      <c r="P686" s="28">
        <f t="shared" si="408"/>
        <v>0</v>
      </c>
      <c r="Q686" s="28">
        <f t="shared" si="408"/>
        <v>0</v>
      </c>
      <c r="R686" s="28">
        <f t="shared" si="408"/>
        <v>0</v>
      </c>
      <c r="S686" s="28">
        <f t="shared" si="408"/>
        <v>0</v>
      </c>
      <c r="T686" s="28">
        <f t="shared" si="408"/>
        <v>0</v>
      </c>
      <c r="U686" s="28">
        <f t="shared" si="408"/>
        <v>0</v>
      </c>
      <c r="V686" s="28">
        <f t="shared" si="408"/>
        <v>0</v>
      </c>
      <c r="W686" s="28">
        <f t="shared" si="408"/>
        <v>0</v>
      </c>
      <c r="X686" s="28">
        <f t="shared" si="408"/>
        <v>0</v>
      </c>
      <c r="Y686" s="28">
        <f t="shared" si="408"/>
        <v>0</v>
      </c>
      <c r="Z686" s="28">
        <f t="shared" si="408"/>
        <v>0</v>
      </c>
      <c r="AA686" s="28">
        <f t="shared" si="408"/>
        <v>0</v>
      </c>
      <c r="AB686" s="28">
        <f t="shared" si="408"/>
        <v>0</v>
      </c>
    </row>
    <row r="687" spans="1:28" ht="31.5" outlineLevel="4">
      <c r="A687" s="2" t="s">
        <v>27</v>
      </c>
      <c r="B687" s="23" t="s">
        <v>215</v>
      </c>
      <c r="C687" s="23" t="s">
        <v>229</v>
      </c>
      <c r="D687" s="23" t="s">
        <v>28</v>
      </c>
      <c r="E687" s="23" t="s">
        <v>2</v>
      </c>
      <c r="F687" s="23"/>
      <c r="G687" s="24">
        <f t="shared" si="407"/>
        <v>1041887</v>
      </c>
      <c r="H687" s="24">
        <f t="shared" si="407"/>
        <v>0</v>
      </c>
      <c r="I687" s="36">
        <f t="shared" si="407"/>
        <v>1041887</v>
      </c>
      <c r="J687" s="36">
        <f t="shared" si="408"/>
        <v>0</v>
      </c>
      <c r="K687" s="36">
        <f t="shared" si="408"/>
        <v>0</v>
      </c>
      <c r="L687" s="36">
        <f t="shared" si="408"/>
        <v>1002527.45</v>
      </c>
      <c r="M687" s="36">
        <f t="shared" si="408"/>
        <v>0</v>
      </c>
      <c r="N687" s="36">
        <f t="shared" si="408"/>
        <v>1002527.45</v>
      </c>
      <c r="O687" s="28">
        <f t="shared" si="408"/>
        <v>0</v>
      </c>
      <c r="P687" s="28">
        <f t="shared" si="408"/>
        <v>0</v>
      </c>
      <c r="Q687" s="28">
        <f t="shared" si="408"/>
        <v>0</v>
      </c>
      <c r="R687" s="28">
        <f t="shared" si="408"/>
        <v>0</v>
      </c>
      <c r="S687" s="28">
        <f t="shared" si="408"/>
        <v>0</v>
      </c>
      <c r="T687" s="28">
        <f t="shared" si="408"/>
        <v>0</v>
      </c>
      <c r="U687" s="28">
        <f t="shared" si="408"/>
        <v>0</v>
      </c>
      <c r="V687" s="28">
        <f t="shared" si="408"/>
        <v>0</v>
      </c>
      <c r="W687" s="28">
        <f t="shared" si="408"/>
        <v>0</v>
      </c>
      <c r="X687" s="28">
        <f t="shared" si="408"/>
        <v>0</v>
      </c>
      <c r="Y687" s="28">
        <f t="shared" si="408"/>
        <v>0</v>
      </c>
      <c r="Z687" s="28">
        <f t="shared" si="408"/>
        <v>0</v>
      </c>
      <c r="AA687" s="28">
        <f t="shared" si="408"/>
        <v>0</v>
      </c>
      <c r="AB687" s="28">
        <f t="shared" si="408"/>
        <v>0</v>
      </c>
    </row>
    <row r="688" spans="1:28" ht="31.5" outlineLevel="5">
      <c r="A688" s="2" t="s">
        <v>220</v>
      </c>
      <c r="B688" s="23" t="s">
        <v>215</v>
      </c>
      <c r="C688" s="23" t="s">
        <v>229</v>
      </c>
      <c r="D688" s="23" t="s">
        <v>28</v>
      </c>
      <c r="E688" s="23" t="s">
        <v>221</v>
      </c>
      <c r="F688" s="23"/>
      <c r="G688" s="24">
        <f>SUM(I688:K688)-H688</f>
        <v>1041887</v>
      </c>
      <c r="H688" s="24"/>
      <c r="I688" s="36">
        <v>1041887</v>
      </c>
      <c r="J688" s="8">
        <f>SUM(Q688)</f>
        <v>0</v>
      </c>
      <c r="K688" s="9">
        <f>SUM(S688+U688+W688+Y688+AA688)</f>
        <v>0</v>
      </c>
      <c r="L688" s="28">
        <f>SUM(N688:P688)-M688</f>
        <v>1002527.45</v>
      </c>
      <c r="M688" s="38"/>
      <c r="N688" s="37">
        <v>1002527.45</v>
      </c>
      <c r="O688" s="8">
        <f>SUM(R688)</f>
        <v>0</v>
      </c>
      <c r="P688" s="9">
        <f>SUM(T688+V688+X688+Z688+AB688)</f>
        <v>0</v>
      </c>
      <c r="Q688" s="9"/>
      <c r="R688" s="9"/>
      <c r="S688" s="9"/>
      <c r="T688" s="9"/>
      <c r="U688" s="9"/>
      <c r="V688" s="9"/>
      <c r="W688" s="9"/>
      <c r="X688" s="9"/>
      <c r="Y688" s="9"/>
      <c r="Z688" s="9"/>
      <c r="AA688" s="9"/>
      <c r="AB688" s="9"/>
    </row>
    <row r="689" spans="1:28" s="7" customFormat="1" ht="63" outlineLevel="2">
      <c r="A689" s="6" t="s">
        <v>230</v>
      </c>
      <c r="B689" s="49" t="s">
        <v>215</v>
      </c>
      <c r="C689" s="49" t="s">
        <v>231</v>
      </c>
      <c r="D689" s="49" t="s">
        <v>2</v>
      </c>
      <c r="E689" s="49" t="s">
        <v>2</v>
      </c>
      <c r="F689" s="49"/>
      <c r="G689" s="50">
        <f t="shared" ref="G689:I690" si="409">SUM(G690)</f>
        <v>3842105.2800000003</v>
      </c>
      <c r="H689" s="50">
        <f t="shared" si="409"/>
        <v>0</v>
      </c>
      <c r="I689" s="51">
        <f t="shared" si="409"/>
        <v>3842105.2800000003</v>
      </c>
      <c r="J689" s="51">
        <f t="shared" ref="J689:S690" si="410">SUM(J690)</f>
        <v>0</v>
      </c>
      <c r="K689" s="51">
        <f t="shared" si="410"/>
        <v>0</v>
      </c>
      <c r="L689" s="51">
        <f t="shared" si="410"/>
        <v>3842105.2800000003</v>
      </c>
      <c r="M689" s="51">
        <f t="shared" si="410"/>
        <v>0</v>
      </c>
      <c r="N689" s="51">
        <f t="shared" si="410"/>
        <v>3842105.2800000003</v>
      </c>
      <c r="O689" s="52">
        <f t="shared" si="410"/>
        <v>0</v>
      </c>
      <c r="P689" s="52">
        <f t="shared" si="410"/>
        <v>0</v>
      </c>
      <c r="Q689" s="52">
        <f t="shared" si="410"/>
        <v>0</v>
      </c>
      <c r="R689" s="52">
        <f t="shared" si="410"/>
        <v>0</v>
      </c>
      <c r="S689" s="52">
        <f t="shared" si="410"/>
        <v>0</v>
      </c>
      <c r="T689" s="52">
        <f t="shared" ref="T689:AB690" si="411">SUM(T690)</f>
        <v>0</v>
      </c>
      <c r="U689" s="52">
        <f t="shared" si="411"/>
        <v>0</v>
      </c>
      <c r="V689" s="52">
        <f t="shared" si="411"/>
        <v>0</v>
      </c>
      <c r="W689" s="52">
        <f t="shared" si="411"/>
        <v>0</v>
      </c>
      <c r="X689" s="52">
        <f t="shared" si="411"/>
        <v>0</v>
      </c>
      <c r="Y689" s="52">
        <f t="shared" si="411"/>
        <v>0</v>
      </c>
      <c r="Z689" s="52">
        <f t="shared" si="411"/>
        <v>0</v>
      </c>
      <c r="AA689" s="52">
        <f t="shared" si="411"/>
        <v>0</v>
      </c>
      <c r="AB689" s="52">
        <f t="shared" si="411"/>
        <v>0</v>
      </c>
    </row>
    <row r="690" spans="1:28" ht="47.25" outlineLevel="3">
      <c r="A690" s="2" t="s">
        <v>25</v>
      </c>
      <c r="B690" s="23" t="s">
        <v>215</v>
      </c>
      <c r="C690" s="23" t="s">
        <v>231</v>
      </c>
      <c r="D690" s="23" t="s">
        <v>26</v>
      </c>
      <c r="E690" s="23" t="s">
        <v>2</v>
      </c>
      <c r="F690" s="23"/>
      <c r="G690" s="24">
        <f t="shared" si="409"/>
        <v>3842105.2800000003</v>
      </c>
      <c r="H690" s="24">
        <f t="shared" si="409"/>
        <v>0</v>
      </c>
      <c r="I690" s="36">
        <f t="shared" si="409"/>
        <v>3842105.2800000003</v>
      </c>
      <c r="J690" s="36">
        <f t="shared" si="410"/>
        <v>0</v>
      </c>
      <c r="K690" s="36">
        <f t="shared" si="410"/>
        <v>0</v>
      </c>
      <c r="L690" s="36">
        <f t="shared" si="410"/>
        <v>3842105.2800000003</v>
      </c>
      <c r="M690" s="36">
        <f t="shared" si="410"/>
        <v>0</v>
      </c>
      <c r="N690" s="36">
        <f t="shared" si="410"/>
        <v>3842105.2800000003</v>
      </c>
      <c r="O690" s="28">
        <f t="shared" si="410"/>
        <v>0</v>
      </c>
      <c r="P690" s="28">
        <f t="shared" si="410"/>
        <v>0</v>
      </c>
      <c r="Q690" s="28">
        <f t="shared" si="410"/>
        <v>0</v>
      </c>
      <c r="R690" s="28">
        <f t="shared" si="410"/>
        <v>0</v>
      </c>
      <c r="S690" s="28">
        <f t="shared" si="410"/>
        <v>0</v>
      </c>
      <c r="T690" s="28">
        <f t="shared" si="411"/>
        <v>0</v>
      </c>
      <c r="U690" s="28">
        <f t="shared" si="411"/>
        <v>0</v>
      </c>
      <c r="V690" s="28">
        <f t="shared" si="411"/>
        <v>0</v>
      </c>
      <c r="W690" s="28">
        <f t="shared" si="411"/>
        <v>0</v>
      </c>
      <c r="X690" s="28">
        <f t="shared" si="411"/>
        <v>0</v>
      </c>
      <c r="Y690" s="28">
        <f t="shared" si="411"/>
        <v>0</v>
      </c>
      <c r="Z690" s="28">
        <f t="shared" si="411"/>
        <v>0</v>
      </c>
      <c r="AA690" s="28">
        <f t="shared" si="411"/>
        <v>0</v>
      </c>
      <c r="AB690" s="28">
        <f t="shared" si="411"/>
        <v>0</v>
      </c>
    </row>
    <row r="691" spans="1:28" ht="31.5" outlineLevel="4">
      <c r="A691" s="2" t="s">
        <v>27</v>
      </c>
      <c r="B691" s="23" t="s">
        <v>215</v>
      </c>
      <c r="C691" s="23" t="s">
        <v>231</v>
      </c>
      <c r="D691" s="23" t="s">
        <v>28</v>
      </c>
      <c r="E691" s="23" t="s">
        <v>2</v>
      </c>
      <c r="F691" s="23"/>
      <c r="G691" s="24">
        <f>SUM(G692:G694)</f>
        <v>3842105.2800000003</v>
      </c>
      <c r="H691" s="24">
        <f>SUM(H692:H694)</f>
        <v>0</v>
      </c>
      <c r="I691" s="36">
        <f>SUM(I692:I694)</f>
        <v>3842105.2800000003</v>
      </c>
      <c r="J691" s="36">
        <f t="shared" ref="J691:AB691" si="412">SUM(J692:J694)</f>
        <v>0</v>
      </c>
      <c r="K691" s="36">
        <f t="shared" si="412"/>
        <v>0</v>
      </c>
      <c r="L691" s="36">
        <f t="shared" si="412"/>
        <v>3842105.2800000003</v>
      </c>
      <c r="M691" s="36">
        <f t="shared" si="412"/>
        <v>0</v>
      </c>
      <c r="N691" s="36">
        <f t="shared" si="412"/>
        <v>3842105.2800000003</v>
      </c>
      <c r="O691" s="28">
        <f t="shared" si="412"/>
        <v>0</v>
      </c>
      <c r="P691" s="28">
        <f t="shared" si="412"/>
        <v>0</v>
      </c>
      <c r="Q691" s="28">
        <f t="shared" si="412"/>
        <v>0</v>
      </c>
      <c r="R691" s="28">
        <f t="shared" si="412"/>
        <v>0</v>
      </c>
      <c r="S691" s="28">
        <f t="shared" si="412"/>
        <v>0</v>
      </c>
      <c r="T691" s="28">
        <f t="shared" si="412"/>
        <v>0</v>
      </c>
      <c r="U691" s="28">
        <f t="shared" si="412"/>
        <v>0</v>
      </c>
      <c r="V691" s="28">
        <f t="shared" si="412"/>
        <v>0</v>
      </c>
      <c r="W691" s="28">
        <f t="shared" si="412"/>
        <v>0</v>
      </c>
      <c r="X691" s="28">
        <f t="shared" si="412"/>
        <v>0</v>
      </c>
      <c r="Y691" s="28">
        <f t="shared" si="412"/>
        <v>0</v>
      </c>
      <c r="Z691" s="28">
        <f t="shared" si="412"/>
        <v>0</v>
      </c>
      <c r="AA691" s="28">
        <f t="shared" si="412"/>
        <v>0</v>
      </c>
      <c r="AB691" s="28">
        <f t="shared" si="412"/>
        <v>0</v>
      </c>
    </row>
    <row r="692" spans="1:28" outlineLevel="5">
      <c r="A692" s="2" t="s">
        <v>37</v>
      </c>
      <c r="B692" s="23" t="s">
        <v>215</v>
      </c>
      <c r="C692" s="23" t="s">
        <v>231</v>
      </c>
      <c r="D692" s="23" t="s">
        <v>28</v>
      </c>
      <c r="E692" s="23" t="s">
        <v>38</v>
      </c>
      <c r="F692" s="23"/>
      <c r="G692" s="24">
        <f>SUM(I692:K692)-H692</f>
        <v>3465000</v>
      </c>
      <c r="H692" s="24"/>
      <c r="I692" s="36">
        <v>3465000</v>
      </c>
      <c r="J692" s="8">
        <f>SUM(Q692)</f>
        <v>0</v>
      </c>
      <c r="K692" s="9">
        <f>SUM(S692+U692+W692+Y692+AA692)</f>
        <v>0</v>
      </c>
      <c r="L692" s="28">
        <f>SUM(N692:P692)-M692</f>
        <v>3465000</v>
      </c>
      <c r="M692" s="38"/>
      <c r="N692" s="37">
        <v>3465000</v>
      </c>
      <c r="O692" s="8">
        <f>SUM(R692)</f>
        <v>0</v>
      </c>
      <c r="P692" s="9">
        <f>SUM(T692+V692+X692+Z692+AB692)</f>
        <v>0</v>
      </c>
      <c r="Q692" s="9"/>
      <c r="R692" s="9"/>
      <c r="S692" s="9"/>
      <c r="T692" s="9"/>
      <c r="U692" s="9"/>
      <c r="V692" s="9"/>
      <c r="W692" s="9"/>
      <c r="X692" s="9"/>
      <c r="Y692" s="9"/>
      <c r="Z692" s="9"/>
      <c r="AA692" s="9"/>
      <c r="AB692" s="9"/>
    </row>
    <row r="693" spans="1:28" ht="31.5" outlineLevel="5">
      <c r="A693" s="2" t="s">
        <v>55</v>
      </c>
      <c r="B693" s="23" t="s">
        <v>215</v>
      </c>
      <c r="C693" s="23" t="s">
        <v>231</v>
      </c>
      <c r="D693" s="23" t="s">
        <v>28</v>
      </c>
      <c r="E693" s="23" t="s">
        <v>56</v>
      </c>
      <c r="F693" s="23"/>
      <c r="G693" s="24">
        <f>SUM(I693:K693)-H693</f>
        <v>243366.22</v>
      </c>
      <c r="H693" s="24"/>
      <c r="I693" s="36">
        <v>243366.22</v>
      </c>
      <c r="J693" s="8">
        <f>SUM(Q693)</f>
        <v>0</v>
      </c>
      <c r="K693" s="9">
        <f>SUM(S693+U693+W693+Y693+AA693)</f>
        <v>0</v>
      </c>
      <c r="L693" s="28">
        <f>SUM(N693:P693)-M693</f>
        <v>243366.22</v>
      </c>
      <c r="M693" s="38"/>
      <c r="N693" s="37">
        <v>243366.22</v>
      </c>
      <c r="O693" s="8">
        <f>SUM(R693)</f>
        <v>0</v>
      </c>
      <c r="P693" s="9">
        <f>SUM(T693+V693+X693+Z693+AB693)</f>
        <v>0</v>
      </c>
      <c r="Q693" s="9"/>
      <c r="R693" s="9"/>
      <c r="S693" s="9"/>
      <c r="T693" s="9"/>
      <c r="U693" s="9"/>
      <c r="V693" s="9"/>
      <c r="W693" s="9"/>
      <c r="X693" s="9"/>
      <c r="Y693" s="9"/>
      <c r="Z693" s="9"/>
      <c r="AA693" s="9"/>
      <c r="AB693" s="9"/>
    </row>
    <row r="694" spans="1:28" ht="31.5" outlineLevel="5">
      <c r="A694" s="2" t="s">
        <v>232</v>
      </c>
      <c r="B694" s="23" t="s">
        <v>215</v>
      </c>
      <c r="C694" s="23" t="s">
        <v>231</v>
      </c>
      <c r="D694" s="23" t="s">
        <v>28</v>
      </c>
      <c r="E694" s="23" t="s">
        <v>233</v>
      </c>
      <c r="F694" s="23">
        <v>24008256</v>
      </c>
      <c r="G694" s="24">
        <f>SUM(I694:K694)-H694</f>
        <v>133739.06</v>
      </c>
      <c r="H694" s="24"/>
      <c r="I694" s="36">
        <v>133739.06</v>
      </c>
      <c r="J694" s="8">
        <f>SUM(Q694)</f>
        <v>0</v>
      </c>
      <c r="K694" s="9">
        <f>SUM(S694+U694+W694+Y694+AA694)</f>
        <v>0</v>
      </c>
      <c r="L694" s="28">
        <f>SUM(N694:P694)-M694</f>
        <v>133739.06</v>
      </c>
      <c r="M694" s="38"/>
      <c r="N694" s="37">
        <v>133739.06</v>
      </c>
      <c r="O694" s="8">
        <f>SUM(R694)</f>
        <v>0</v>
      </c>
      <c r="P694" s="9">
        <f>SUM(T694+V694+X694+Z694+AB694)</f>
        <v>0</v>
      </c>
      <c r="Q694" s="9"/>
      <c r="R694" s="9"/>
      <c r="S694" s="9"/>
      <c r="T694" s="9"/>
      <c r="U694" s="9"/>
      <c r="V694" s="9"/>
      <c r="W694" s="9"/>
      <c r="X694" s="9"/>
      <c r="Y694" s="9"/>
      <c r="Z694" s="9"/>
      <c r="AA694" s="9"/>
      <c r="AB694" s="9"/>
    </row>
    <row r="695" spans="1:28" s="7" customFormat="1" ht="157.5" outlineLevel="2">
      <c r="A695" s="6" t="s">
        <v>234</v>
      </c>
      <c r="B695" s="49" t="s">
        <v>215</v>
      </c>
      <c r="C695" s="49" t="s">
        <v>235</v>
      </c>
      <c r="D695" s="49" t="s">
        <v>2</v>
      </c>
      <c r="E695" s="49" t="s">
        <v>2</v>
      </c>
      <c r="F695" s="49"/>
      <c r="G695" s="50">
        <f t="shared" ref="G695:I697" si="413">SUM(G696)</f>
        <v>1279252.43</v>
      </c>
      <c r="H695" s="50">
        <f t="shared" si="413"/>
        <v>0</v>
      </c>
      <c r="I695" s="51">
        <f t="shared" si="413"/>
        <v>1279252.43</v>
      </c>
      <c r="J695" s="51">
        <f t="shared" ref="J695:AB697" si="414">SUM(J696)</f>
        <v>0</v>
      </c>
      <c r="K695" s="51">
        <f t="shared" si="414"/>
        <v>0</v>
      </c>
      <c r="L695" s="51">
        <f t="shared" si="414"/>
        <v>1275511.24</v>
      </c>
      <c r="M695" s="51">
        <f t="shared" si="414"/>
        <v>0</v>
      </c>
      <c r="N695" s="51">
        <f t="shared" si="414"/>
        <v>1275511.24</v>
      </c>
      <c r="O695" s="52">
        <f t="shared" si="414"/>
        <v>0</v>
      </c>
      <c r="P695" s="52">
        <f t="shared" si="414"/>
        <v>0</v>
      </c>
      <c r="Q695" s="52">
        <f t="shared" si="414"/>
        <v>0</v>
      </c>
      <c r="R695" s="52">
        <f t="shared" si="414"/>
        <v>0</v>
      </c>
      <c r="S695" s="52">
        <f t="shared" si="414"/>
        <v>0</v>
      </c>
      <c r="T695" s="52">
        <f t="shared" si="414"/>
        <v>0</v>
      </c>
      <c r="U695" s="52">
        <f t="shared" si="414"/>
        <v>0</v>
      </c>
      <c r="V695" s="52">
        <f t="shared" si="414"/>
        <v>0</v>
      </c>
      <c r="W695" s="52">
        <f t="shared" si="414"/>
        <v>0</v>
      </c>
      <c r="X695" s="52">
        <f t="shared" si="414"/>
        <v>0</v>
      </c>
      <c r="Y695" s="52">
        <f t="shared" si="414"/>
        <v>0</v>
      </c>
      <c r="Z695" s="52">
        <f t="shared" si="414"/>
        <v>0</v>
      </c>
      <c r="AA695" s="52">
        <f t="shared" si="414"/>
        <v>0</v>
      </c>
      <c r="AB695" s="52">
        <f t="shared" si="414"/>
        <v>0</v>
      </c>
    </row>
    <row r="696" spans="1:28" ht="47.25" outlineLevel="3">
      <c r="A696" s="2" t="s">
        <v>25</v>
      </c>
      <c r="B696" s="23" t="s">
        <v>215</v>
      </c>
      <c r="C696" s="23" t="s">
        <v>235</v>
      </c>
      <c r="D696" s="23" t="s">
        <v>26</v>
      </c>
      <c r="E696" s="23" t="s">
        <v>2</v>
      </c>
      <c r="F696" s="23"/>
      <c r="G696" s="24">
        <f t="shared" si="413"/>
        <v>1279252.43</v>
      </c>
      <c r="H696" s="24">
        <f t="shared" si="413"/>
        <v>0</v>
      </c>
      <c r="I696" s="36">
        <f t="shared" si="413"/>
        <v>1279252.43</v>
      </c>
      <c r="J696" s="36">
        <f t="shared" si="414"/>
        <v>0</v>
      </c>
      <c r="K696" s="36">
        <f t="shared" si="414"/>
        <v>0</v>
      </c>
      <c r="L696" s="36">
        <f t="shared" si="414"/>
        <v>1275511.24</v>
      </c>
      <c r="M696" s="36">
        <f t="shared" si="414"/>
        <v>0</v>
      </c>
      <c r="N696" s="36">
        <f t="shared" si="414"/>
        <v>1275511.24</v>
      </c>
      <c r="O696" s="28">
        <f t="shared" si="414"/>
        <v>0</v>
      </c>
      <c r="P696" s="28">
        <f t="shared" si="414"/>
        <v>0</v>
      </c>
      <c r="Q696" s="28">
        <f t="shared" si="414"/>
        <v>0</v>
      </c>
      <c r="R696" s="28">
        <f t="shared" si="414"/>
        <v>0</v>
      </c>
      <c r="S696" s="28">
        <f t="shared" si="414"/>
        <v>0</v>
      </c>
      <c r="T696" s="28">
        <f t="shared" si="414"/>
        <v>0</v>
      </c>
      <c r="U696" s="28">
        <f t="shared" si="414"/>
        <v>0</v>
      </c>
      <c r="V696" s="28">
        <f t="shared" si="414"/>
        <v>0</v>
      </c>
      <c r="W696" s="28">
        <f t="shared" si="414"/>
        <v>0</v>
      </c>
      <c r="X696" s="28">
        <f t="shared" si="414"/>
        <v>0</v>
      </c>
      <c r="Y696" s="28">
        <f t="shared" si="414"/>
        <v>0</v>
      </c>
      <c r="Z696" s="28">
        <f t="shared" si="414"/>
        <v>0</v>
      </c>
      <c r="AA696" s="28">
        <f t="shared" si="414"/>
        <v>0</v>
      </c>
      <c r="AB696" s="28">
        <f t="shared" si="414"/>
        <v>0</v>
      </c>
    </row>
    <row r="697" spans="1:28" ht="63" outlineLevel="4">
      <c r="A697" s="2" t="s">
        <v>218</v>
      </c>
      <c r="B697" s="23" t="s">
        <v>215</v>
      </c>
      <c r="C697" s="23" t="s">
        <v>235</v>
      </c>
      <c r="D697" s="23" t="s">
        <v>219</v>
      </c>
      <c r="E697" s="23" t="s">
        <v>2</v>
      </c>
      <c r="F697" s="23"/>
      <c r="G697" s="24">
        <f t="shared" si="413"/>
        <v>1279252.43</v>
      </c>
      <c r="H697" s="24">
        <f t="shared" si="413"/>
        <v>0</v>
      </c>
      <c r="I697" s="36">
        <f t="shared" si="413"/>
        <v>1279252.43</v>
      </c>
      <c r="J697" s="36">
        <f t="shared" si="414"/>
        <v>0</v>
      </c>
      <c r="K697" s="36">
        <f t="shared" si="414"/>
        <v>0</v>
      </c>
      <c r="L697" s="36">
        <f t="shared" si="414"/>
        <v>1275511.24</v>
      </c>
      <c r="M697" s="36">
        <f t="shared" si="414"/>
        <v>0</v>
      </c>
      <c r="N697" s="36">
        <f t="shared" si="414"/>
        <v>1275511.24</v>
      </c>
      <c r="O697" s="28">
        <f t="shared" si="414"/>
        <v>0</v>
      </c>
      <c r="P697" s="28">
        <f t="shared" si="414"/>
        <v>0</v>
      </c>
      <c r="Q697" s="28">
        <f t="shared" si="414"/>
        <v>0</v>
      </c>
      <c r="R697" s="28">
        <f t="shared" si="414"/>
        <v>0</v>
      </c>
      <c r="S697" s="28">
        <f t="shared" si="414"/>
        <v>0</v>
      </c>
      <c r="T697" s="28">
        <f t="shared" si="414"/>
        <v>0</v>
      </c>
      <c r="U697" s="28">
        <f t="shared" si="414"/>
        <v>0</v>
      </c>
      <c r="V697" s="28">
        <f t="shared" si="414"/>
        <v>0</v>
      </c>
      <c r="W697" s="28">
        <f t="shared" si="414"/>
        <v>0</v>
      </c>
      <c r="X697" s="28">
        <f t="shared" si="414"/>
        <v>0</v>
      </c>
      <c r="Y697" s="28">
        <f t="shared" si="414"/>
        <v>0</v>
      </c>
      <c r="Z697" s="28">
        <f t="shared" si="414"/>
        <v>0</v>
      </c>
      <c r="AA697" s="28">
        <f t="shared" si="414"/>
        <v>0</v>
      </c>
      <c r="AB697" s="28">
        <f t="shared" si="414"/>
        <v>0</v>
      </c>
    </row>
    <row r="698" spans="1:28" outlineLevel="5">
      <c r="A698" s="2" t="s">
        <v>37</v>
      </c>
      <c r="B698" s="23" t="s">
        <v>215</v>
      </c>
      <c r="C698" s="23" t="s">
        <v>235</v>
      </c>
      <c r="D698" s="23" t="s">
        <v>219</v>
      </c>
      <c r="E698" s="23" t="s">
        <v>38</v>
      </c>
      <c r="F698" s="23">
        <v>24011197</v>
      </c>
      <c r="G698" s="24">
        <f>SUM(I698:K698)-H698</f>
        <v>1279252.43</v>
      </c>
      <c r="H698" s="24"/>
      <c r="I698" s="36">
        <v>1279252.43</v>
      </c>
      <c r="J698" s="8">
        <f>SUM(Q698)</f>
        <v>0</v>
      </c>
      <c r="K698" s="9">
        <f>SUM(S698+U698+W698+Y698+AA698)</f>
        <v>0</v>
      </c>
      <c r="L698" s="28">
        <f>SUM(N698:P698)-M698</f>
        <v>1275511.24</v>
      </c>
      <c r="M698" s="38"/>
      <c r="N698" s="37">
        <v>1275511.24</v>
      </c>
      <c r="O698" s="8">
        <f>SUM(R698)</f>
        <v>0</v>
      </c>
      <c r="P698" s="9">
        <f>SUM(T698+V698+X698+Z698+AB698)</f>
        <v>0</v>
      </c>
      <c r="Q698" s="9"/>
      <c r="R698" s="9"/>
      <c r="S698" s="9"/>
      <c r="T698" s="9"/>
      <c r="U698" s="9"/>
      <c r="V698" s="9"/>
      <c r="W698" s="9"/>
      <c r="X698" s="9"/>
      <c r="Y698" s="9"/>
      <c r="Z698" s="9"/>
      <c r="AA698" s="9"/>
      <c r="AB698" s="9"/>
    </row>
    <row r="699" spans="1:28" s="7" customFormat="1" ht="63" outlineLevel="2">
      <c r="A699" s="6" t="s">
        <v>236</v>
      </c>
      <c r="B699" s="49" t="s">
        <v>215</v>
      </c>
      <c r="C699" s="49" t="s">
        <v>237</v>
      </c>
      <c r="D699" s="49" t="s">
        <v>2</v>
      </c>
      <c r="E699" s="49" t="s">
        <v>2</v>
      </c>
      <c r="F699" s="49"/>
      <c r="G699" s="50">
        <f t="shared" ref="G699:I700" si="415">SUM(G700)</f>
        <v>585042.16</v>
      </c>
      <c r="H699" s="50">
        <f t="shared" si="415"/>
        <v>0</v>
      </c>
      <c r="I699" s="51">
        <f t="shared" si="415"/>
        <v>585042.16</v>
      </c>
      <c r="J699" s="51">
        <f t="shared" ref="J699:S700" si="416">SUM(J700)</f>
        <v>0</v>
      </c>
      <c r="K699" s="51">
        <f t="shared" si="416"/>
        <v>0</v>
      </c>
      <c r="L699" s="51">
        <f t="shared" si="416"/>
        <v>585042.16</v>
      </c>
      <c r="M699" s="51">
        <f t="shared" si="416"/>
        <v>0</v>
      </c>
      <c r="N699" s="51">
        <f t="shared" si="416"/>
        <v>585042.16</v>
      </c>
      <c r="O699" s="52">
        <f t="shared" si="416"/>
        <v>0</v>
      </c>
      <c r="P699" s="52">
        <f t="shared" si="416"/>
        <v>0</v>
      </c>
      <c r="Q699" s="52">
        <f t="shared" si="416"/>
        <v>0</v>
      </c>
      <c r="R699" s="52">
        <f t="shared" si="416"/>
        <v>0</v>
      </c>
      <c r="S699" s="52">
        <f t="shared" si="416"/>
        <v>0</v>
      </c>
      <c r="T699" s="52">
        <f t="shared" ref="T699:AB700" si="417">SUM(T700)</f>
        <v>0</v>
      </c>
      <c r="U699" s="52">
        <f t="shared" si="417"/>
        <v>0</v>
      </c>
      <c r="V699" s="52">
        <f t="shared" si="417"/>
        <v>0</v>
      </c>
      <c r="W699" s="52">
        <f t="shared" si="417"/>
        <v>0</v>
      </c>
      <c r="X699" s="52">
        <f t="shared" si="417"/>
        <v>0</v>
      </c>
      <c r="Y699" s="52">
        <f t="shared" si="417"/>
        <v>0</v>
      </c>
      <c r="Z699" s="52">
        <f t="shared" si="417"/>
        <v>0</v>
      </c>
      <c r="AA699" s="52">
        <f t="shared" si="417"/>
        <v>0</v>
      </c>
      <c r="AB699" s="52">
        <f t="shared" si="417"/>
        <v>0</v>
      </c>
    </row>
    <row r="700" spans="1:28" ht="47.25" outlineLevel="3">
      <c r="A700" s="2" t="s">
        <v>25</v>
      </c>
      <c r="B700" s="23" t="s">
        <v>215</v>
      </c>
      <c r="C700" s="23" t="s">
        <v>237</v>
      </c>
      <c r="D700" s="23" t="s">
        <v>26</v>
      </c>
      <c r="E700" s="23" t="s">
        <v>2</v>
      </c>
      <c r="F700" s="23"/>
      <c r="G700" s="24">
        <f t="shared" si="415"/>
        <v>585042.16</v>
      </c>
      <c r="H700" s="24">
        <f t="shared" si="415"/>
        <v>0</v>
      </c>
      <c r="I700" s="36">
        <f t="shared" si="415"/>
        <v>585042.16</v>
      </c>
      <c r="J700" s="36">
        <f t="shared" si="416"/>
        <v>0</v>
      </c>
      <c r="K700" s="36">
        <f t="shared" si="416"/>
        <v>0</v>
      </c>
      <c r="L700" s="36">
        <f t="shared" si="416"/>
        <v>585042.16</v>
      </c>
      <c r="M700" s="36">
        <f t="shared" si="416"/>
        <v>0</v>
      </c>
      <c r="N700" s="36">
        <f t="shared" si="416"/>
        <v>585042.16</v>
      </c>
      <c r="O700" s="28">
        <f t="shared" si="416"/>
        <v>0</v>
      </c>
      <c r="P700" s="28">
        <f t="shared" si="416"/>
        <v>0</v>
      </c>
      <c r="Q700" s="28">
        <f t="shared" si="416"/>
        <v>0</v>
      </c>
      <c r="R700" s="28">
        <f t="shared" si="416"/>
        <v>0</v>
      </c>
      <c r="S700" s="28">
        <f t="shared" si="416"/>
        <v>0</v>
      </c>
      <c r="T700" s="28">
        <f t="shared" si="417"/>
        <v>0</v>
      </c>
      <c r="U700" s="28">
        <f t="shared" si="417"/>
        <v>0</v>
      </c>
      <c r="V700" s="28">
        <f t="shared" si="417"/>
        <v>0</v>
      </c>
      <c r="W700" s="28">
        <f t="shared" si="417"/>
        <v>0</v>
      </c>
      <c r="X700" s="28">
        <f t="shared" si="417"/>
        <v>0</v>
      </c>
      <c r="Y700" s="28">
        <f t="shared" si="417"/>
        <v>0</v>
      </c>
      <c r="Z700" s="28">
        <f t="shared" si="417"/>
        <v>0</v>
      </c>
      <c r="AA700" s="28">
        <f t="shared" si="417"/>
        <v>0</v>
      </c>
      <c r="AB700" s="28">
        <f t="shared" si="417"/>
        <v>0</v>
      </c>
    </row>
    <row r="701" spans="1:28" ht="31.5" outlineLevel="4">
      <c r="A701" s="2" t="s">
        <v>27</v>
      </c>
      <c r="B701" s="23" t="s">
        <v>215</v>
      </c>
      <c r="C701" s="23" t="s">
        <v>237</v>
      </c>
      <c r="D701" s="23" t="s">
        <v>28</v>
      </c>
      <c r="E701" s="23" t="s">
        <v>2</v>
      </c>
      <c r="F701" s="23"/>
      <c r="G701" s="24">
        <f>SUM(G702:G705)</f>
        <v>585042.16</v>
      </c>
      <c r="H701" s="24">
        <f>SUM(H702:H705)</f>
        <v>0</v>
      </c>
      <c r="I701" s="36">
        <f>SUM(I702:I705)</f>
        <v>585042.16</v>
      </c>
      <c r="J701" s="36">
        <f t="shared" ref="J701:AB701" si="418">SUM(J702:J705)</f>
        <v>0</v>
      </c>
      <c r="K701" s="36">
        <f t="shared" si="418"/>
        <v>0</v>
      </c>
      <c r="L701" s="36">
        <f t="shared" si="418"/>
        <v>585042.16</v>
      </c>
      <c r="M701" s="36">
        <f t="shared" si="418"/>
        <v>0</v>
      </c>
      <c r="N701" s="36">
        <f t="shared" si="418"/>
        <v>585042.16</v>
      </c>
      <c r="O701" s="28">
        <f t="shared" si="418"/>
        <v>0</v>
      </c>
      <c r="P701" s="28">
        <f t="shared" si="418"/>
        <v>0</v>
      </c>
      <c r="Q701" s="28">
        <f t="shared" si="418"/>
        <v>0</v>
      </c>
      <c r="R701" s="28">
        <f t="shared" si="418"/>
        <v>0</v>
      </c>
      <c r="S701" s="28">
        <f t="shared" si="418"/>
        <v>0</v>
      </c>
      <c r="T701" s="28">
        <f t="shared" si="418"/>
        <v>0</v>
      </c>
      <c r="U701" s="28">
        <f t="shared" si="418"/>
        <v>0</v>
      </c>
      <c r="V701" s="28">
        <f t="shared" si="418"/>
        <v>0</v>
      </c>
      <c r="W701" s="28">
        <f t="shared" si="418"/>
        <v>0</v>
      </c>
      <c r="X701" s="28">
        <f t="shared" si="418"/>
        <v>0</v>
      </c>
      <c r="Y701" s="28">
        <f t="shared" si="418"/>
        <v>0</v>
      </c>
      <c r="Z701" s="28">
        <f t="shared" si="418"/>
        <v>0</v>
      </c>
      <c r="AA701" s="28">
        <f t="shared" si="418"/>
        <v>0</v>
      </c>
      <c r="AB701" s="28">
        <f t="shared" si="418"/>
        <v>0</v>
      </c>
    </row>
    <row r="702" spans="1:28" ht="31.5" outlineLevel="5">
      <c r="A702" s="2" t="s">
        <v>73</v>
      </c>
      <c r="B702" s="23" t="s">
        <v>215</v>
      </c>
      <c r="C702" s="23" t="s">
        <v>237</v>
      </c>
      <c r="D702" s="23" t="s">
        <v>28</v>
      </c>
      <c r="E702" s="23" t="s">
        <v>74</v>
      </c>
      <c r="F702" s="23"/>
      <c r="G702" s="24">
        <f>SUM(I702:K702)-H702</f>
        <v>540330.16</v>
      </c>
      <c r="H702" s="24"/>
      <c r="I702" s="36">
        <v>540330.16</v>
      </c>
      <c r="J702" s="8">
        <f>SUM(Q702)</f>
        <v>0</v>
      </c>
      <c r="K702" s="9">
        <f>SUM(S702+U702+W702+Y702+AA702)</f>
        <v>0</v>
      </c>
      <c r="L702" s="28">
        <f>SUM(N702:P702)-M702</f>
        <v>540330.16</v>
      </c>
      <c r="M702" s="38"/>
      <c r="N702" s="37">
        <v>540330.16</v>
      </c>
      <c r="O702" s="8">
        <f>SUM(R702)</f>
        <v>0</v>
      </c>
      <c r="P702" s="9">
        <f>SUM(T702+V702+X702+Z702+AB702)</f>
        <v>0</v>
      </c>
      <c r="Q702" s="9"/>
      <c r="R702" s="9"/>
      <c r="S702" s="9"/>
      <c r="T702" s="9"/>
      <c r="U702" s="9"/>
      <c r="V702" s="9"/>
      <c r="W702" s="9"/>
      <c r="X702" s="9"/>
      <c r="Y702" s="9"/>
      <c r="Z702" s="9"/>
      <c r="AA702" s="9"/>
      <c r="AB702" s="9"/>
    </row>
    <row r="703" spans="1:28" outlineLevel="5">
      <c r="A703" s="2" t="s">
        <v>37</v>
      </c>
      <c r="B703" s="23" t="s">
        <v>215</v>
      </c>
      <c r="C703" s="23" t="s">
        <v>237</v>
      </c>
      <c r="D703" s="23" t="s">
        <v>28</v>
      </c>
      <c r="E703" s="23" t="s">
        <v>38</v>
      </c>
      <c r="F703" s="23"/>
      <c r="G703" s="24">
        <f>SUM(I703:K703)-H703</f>
        <v>20762</v>
      </c>
      <c r="H703" s="24"/>
      <c r="I703" s="36">
        <v>20762</v>
      </c>
      <c r="J703" s="8">
        <f>SUM(Q703)</f>
        <v>0</v>
      </c>
      <c r="K703" s="9">
        <f>SUM(S703+U703+W703+Y703+AA703)</f>
        <v>0</v>
      </c>
      <c r="L703" s="28">
        <f>SUM(N703:P703)-M703</f>
        <v>20762</v>
      </c>
      <c r="M703" s="38"/>
      <c r="N703" s="37">
        <v>20762</v>
      </c>
      <c r="O703" s="8">
        <f>SUM(R703)</f>
        <v>0</v>
      </c>
      <c r="P703" s="9">
        <f>SUM(T703+V703+X703+Z703+AB703)</f>
        <v>0</v>
      </c>
      <c r="Q703" s="9"/>
      <c r="R703" s="9"/>
      <c r="S703" s="9"/>
      <c r="T703" s="9"/>
      <c r="U703" s="9"/>
      <c r="V703" s="9"/>
      <c r="W703" s="9"/>
      <c r="X703" s="9"/>
      <c r="Y703" s="9"/>
      <c r="Z703" s="9"/>
      <c r="AA703" s="9"/>
      <c r="AB703" s="9"/>
    </row>
    <row r="704" spans="1:28" ht="31.5" outlineLevel="5">
      <c r="A704" s="2" t="s">
        <v>55</v>
      </c>
      <c r="B704" s="23" t="s">
        <v>215</v>
      </c>
      <c r="C704" s="23" t="s">
        <v>237</v>
      </c>
      <c r="D704" s="23" t="s">
        <v>28</v>
      </c>
      <c r="E704" s="23" t="s">
        <v>56</v>
      </c>
      <c r="F704" s="23"/>
      <c r="G704" s="24">
        <f>SUM(I704:K704)-H704</f>
        <v>4950</v>
      </c>
      <c r="H704" s="24"/>
      <c r="I704" s="36">
        <v>4950</v>
      </c>
      <c r="J704" s="8">
        <f>SUM(Q704)</f>
        <v>0</v>
      </c>
      <c r="K704" s="9">
        <f>SUM(S704+U704+W704+Y704+AA704)</f>
        <v>0</v>
      </c>
      <c r="L704" s="28">
        <f>SUM(N704:P704)-M704</f>
        <v>4950</v>
      </c>
      <c r="M704" s="38"/>
      <c r="N704" s="37">
        <v>4950</v>
      </c>
      <c r="O704" s="8">
        <f>SUM(R704)</f>
        <v>0</v>
      </c>
      <c r="P704" s="9">
        <f>SUM(T704+V704+X704+Z704+AB704)</f>
        <v>0</v>
      </c>
      <c r="Q704" s="9"/>
      <c r="R704" s="9"/>
      <c r="S704" s="9"/>
      <c r="T704" s="9"/>
      <c r="U704" s="9"/>
      <c r="V704" s="9"/>
      <c r="W704" s="9"/>
      <c r="X704" s="9"/>
      <c r="Y704" s="9"/>
      <c r="Z704" s="9"/>
      <c r="AA704" s="9"/>
      <c r="AB704" s="9"/>
    </row>
    <row r="705" spans="1:28" ht="47.25" outlineLevel="5">
      <c r="A705" s="2" t="s">
        <v>31</v>
      </c>
      <c r="B705" s="23" t="s">
        <v>215</v>
      </c>
      <c r="C705" s="23" t="s">
        <v>237</v>
      </c>
      <c r="D705" s="23" t="s">
        <v>28</v>
      </c>
      <c r="E705" s="23" t="s">
        <v>32</v>
      </c>
      <c r="F705" s="23"/>
      <c r="G705" s="24">
        <f>SUM(I705:K705)-H705</f>
        <v>19000</v>
      </c>
      <c r="H705" s="24"/>
      <c r="I705" s="36">
        <v>19000</v>
      </c>
      <c r="J705" s="8">
        <f>SUM(Q705)</f>
        <v>0</v>
      </c>
      <c r="K705" s="9">
        <f>SUM(S705+U705+W705+Y705+AA705)</f>
        <v>0</v>
      </c>
      <c r="L705" s="28">
        <f>SUM(N705:P705)-M705</f>
        <v>19000</v>
      </c>
      <c r="M705" s="38"/>
      <c r="N705" s="37">
        <v>19000</v>
      </c>
      <c r="O705" s="8">
        <f>SUM(R705)</f>
        <v>0</v>
      </c>
      <c r="P705" s="9">
        <f>SUM(T705+V705+X705+Z705+AB705)</f>
        <v>0</v>
      </c>
      <c r="Q705" s="9"/>
      <c r="R705" s="9"/>
      <c r="S705" s="9"/>
      <c r="T705" s="9"/>
      <c r="U705" s="9"/>
      <c r="V705" s="9"/>
      <c r="W705" s="9"/>
      <c r="X705" s="9"/>
      <c r="Y705" s="9"/>
      <c r="Z705" s="9"/>
      <c r="AA705" s="9"/>
      <c r="AB705" s="9"/>
    </row>
    <row r="706" spans="1:28" s="7" customFormat="1" ht="63" outlineLevel="2">
      <c r="A706" s="6" t="s">
        <v>238</v>
      </c>
      <c r="B706" s="49" t="s">
        <v>215</v>
      </c>
      <c r="C706" s="49" t="s">
        <v>239</v>
      </c>
      <c r="D706" s="49" t="s">
        <v>2</v>
      </c>
      <c r="E706" s="49" t="s">
        <v>2</v>
      </c>
      <c r="F706" s="49"/>
      <c r="G706" s="50">
        <f t="shared" ref="G706:I707" si="419">SUM(G707)</f>
        <v>185086.08000000002</v>
      </c>
      <c r="H706" s="50">
        <f t="shared" si="419"/>
        <v>0</v>
      </c>
      <c r="I706" s="51">
        <f t="shared" si="419"/>
        <v>185086.08000000002</v>
      </c>
      <c r="J706" s="51">
        <f t="shared" ref="J706:S707" si="420">SUM(J707)</f>
        <v>0</v>
      </c>
      <c r="K706" s="51">
        <f t="shared" si="420"/>
        <v>0</v>
      </c>
      <c r="L706" s="51">
        <f t="shared" si="420"/>
        <v>185086.08000000002</v>
      </c>
      <c r="M706" s="51">
        <f t="shared" si="420"/>
        <v>0</v>
      </c>
      <c r="N706" s="51">
        <f t="shared" si="420"/>
        <v>185086.08000000002</v>
      </c>
      <c r="O706" s="52">
        <f t="shared" si="420"/>
        <v>0</v>
      </c>
      <c r="P706" s="52">
        <f t="shared" si="420"/>
        <v>0</v>
      </c>
      <c r="Q706" s="52">
        <f t="shared" si="420"/>
        <v>0</v>
      </c>
      <c r="R706" s="52">
        <f t="shared" si="420"/>
        <v>0</v>
      </c>
      <c r="S706" s="52">
        <f t="shared" si="420"/>
        <v>0</v>
      </c>
      <c r="T706" s="52">
        <f t="shared" ref="T706:AB707" si="421">SUM(T707)</f>
        <v>0</v>
      </c>
      <c r="U706" s="52">
        <f t="shared" si="421"/>
        <v>0</v>
      </c>
      <c r="V706" s="52">
        <f t="shared" si="421"/>
        <v>0</v>
      </c>
      <c r="W706" s="52">
        <f t="shared" si="421"/>
        <v>0</v>
      </c>
      <c r="X706" s="52">
        <f t="shared" si="421"/>
        <v>0</v>
      </c>
      <c r="Y706" s="52">
        <f t="shared" si="421"/>
        <v>0</v>
      </c>
      <c r="Z706" s="52">
        <f t="shared" si="421"/>
        <v>0</v>
      </c>
      <c r="AA706" s="52">
        <f t="shared" si="421"/>
        <v>0</v>
      </c>
      <c r="AB706" s="52">
        <f t="shared" si="421"/>
        <v>0</v>
      </c>
    </row>
    <row r="707" spans="1:28" ht="47.25" outlineLevel="3">
      <c r="A707" s="2" t="s">
        <v>25</v>
      </c>
      <c r="B707" s="23" t="s">
        <v>215</v>
      </c>
      <c r="C707" s="23" t="s">
        <v>239</v>
      </c>
      <c r="D707" s="23" t="s">
        <v>26</v>
      </c>
      <c r="E707" s="23" t="s">
        <v>2</v>
      </c>
      <c r="F707" s="23"/>
      <c r="G707" s="24">
        <f t="shared" si="419"/>
        <v>185086.08000000002</v>
      </c>
      <c r="H707" s="24">
        <f t="shared" si="419"/>
        <v>0</v>
      </c>
      <c r="I707" s="36">
        <f t="shared" si="419"/>
        <v>185086.08000000002</v>
      </c>
      <c r="J707" s="36">
        <f t="shared" si="420"/>
        <v>0</v>
      </c>
      <c r="K707" s="36">
        <f t="shared" si="420"/>
        <v>0</v>
      </c>
      <c r="L707" s="36">
        <f t="shared" si="420"/>
        <v>185086.08000000002</v>
      </c>
      <c r="M707" s="36">
        <f t="shared" si="420"/>
        <v>0</v>
      </c>
      <c r="N707" s="36">
        <f t="shared" si="420"/>
        <v>185086.08000000002</v>
      </c>
      <c r="O707" s="28">
        <f t="shared" si="420"/>
        <v>0</v>
      </c>
      <c r="P707" s="28">
        <f t="shared" si="420"/>
        <v>0</v>
      </c>
      <c r="Q707" s="28">
        <f t="shared" si="420"/>
        <v>0</v>
      </c>
      <c r="R707" s="28">
        <f t="shared" si="420"/>
        <v>0</v>
      </c>
      <c r="S707" s="28">
        <f t="shared" si="420"/>
        <v>0</v>
      </c>
      <c r="T707" s="28">
        <f t="shared" si="421"/>
        <v>0</v>
      </c>
      <c r="U707" s="28">
        <f t="shared" si="421"/>
        <v>0</v>
      </c>
      <c r="V707" s="28">
        <f t="shared" si="421"/>
        <v>0</v>
      </c>
      <c r="W707" s="28">
        <f t="shared" si="421"/>
        <v>0</v>
      </c>
      <c r="X707" s="28">
        <f t="shared" si="421"/>
        <v>0</v>
      </c>
      <c r="Y707" s="28">
        <f t="shared" si="421"/>
        <v>0</v>
      </c>
      <c r="Z707" s="28">
        <f t="shared" si="421"/>
        <v>0</v>
      </c>
      <c r="AA707" s="28">
        <f t="shared" si="421"/>
        <v>0</v>
      </c>
      <c r="AB707" s="28">
        <f t="shared" si="421"/>
        <v>0</v>
      </c>
    </row>
    <row r="708" spans="1:28" ht="31.5" outlineLevel="4">
      <c r="A708" s="2" t="s">
        <v>27</v>
      </c>
      <c r="B708" s="23" t="s">
        <v>215</v>
      </c>
      <c r="C708" s="23" t="s">
        <v>239</v>
      </c>
      <c r="D708" s="23" t="s">
        <v>28</v>
      </c>
      <c r="E708" s="23" t="s">
        <v>2</v>
      </c>
      <c r="F708" s="23"/>
      <c r="G708" s="24">
        <f>SUM(G709:G712)</f>
        <v>185086.08000000002</v>
      </c>
      <c r="H708" s="24">
        <f>SUM(H709:H712)</f>
        <v>0</v>
      </c>
      <c r="I708" s="36">
        <f>SUM(I709:I712)</f>
        <v>185086.08000000002</v>
      </c>
      <c r="J708" s="36">
        <f t="shared" ref="J708:AB708" si="422">SUM(J709:J712)</f>
        <v>0</v>
      </c>
      <c r="K708" s="36">
        <f t="shared" si="422"/>
        <v>0</v>
      </c>
      <c r="L708" s="36">
        <f t="shared" si="422"/>
        <v>185086.08000000002</v>
      </c>
      <c r="M708" s="36">
        <f t="shared" si="422"/>
        <v>0</v>
      </c>
      <c r="N708" s="36">
        <f t="shared" si="422"/>
        <v>185086.08000000002</v>
      </c>
      <c r="O708" s="28">
        <f t="shared" si="422"/>
        <v>0</v>
      </c>
      <c r="P708" s="28">
        <f t="shared" si="422"/>
        <v>0</v>
      </c>
      <c r="Q708" s="28">
        <f t="shared" si="422"/>
        <v>0</v>
      </c>
      <c r="R708" s="28">
        <f t="shared" si="422"/>
        <v>0</v>
      </c>
      <c r="S708" s="28">
        <f t="shared" si="422"/>
        <v>0</v>
      </c>
      <c r="T708" s="28">
        <f t="shared" si="422"/>
        <v>0</v>
      </c>
      <c r="U708" s="28">
        <f t="shared" si="422"/>
        <v>0</v>
      </c>
      <c r="V708" s="28">
        <f t="shared" si="422"/>
        <v>0</v>
      </c>
      <c r="W708" s="28">
        <f t="shared" si="422"/>
        <v>0</v>
      </c>
      <c r="X708" s="28">
        <f t="shared" si="422"/>
        <v>0</v>
      </c>
      <c r="Y708" s="28">
        <f t="shared" si="422"/>
        <v>0</v>
      </c>
      <c r="Z708" s="28">
        <f t="shared" si="422"/>
        <v>0</v>
      </c>
      <c r="AA708" s="28">
        <f t="shared" si="422"/>
        <v>0</v>
      </c>
      <c r="AB708" s="28">
        <f t="shared" si="422"/>
        <v>0</v>
      </c>
    </row>
    <row r="709" spans="1:28" ht="31.5" outlineLevel="5">
      <c r="A709" s="2" t="s">
        <v>73</v>
      </c>
      <c r="B709" s="23" t="s">
        <v>215</v>
      </c>
      <c r="C709" s="23" t="s">
        <v>239</v>
      </c>
      <c r="D709" s="23" t="s">
        <v>28</v>
      </c>
      <c r="E709" s="23" t="s">
        <v>74</v>
      </c>
      <c r="F709" s="23"/>
      <c r="G709" s="24">
        <f>SUM(I709:K709)-H709</f>
        <v>23818.080000000002</v>
      </c>
      <c r="H709" s="24"/>
      <c r="I709" s="36">
        <v>23818.080000000002</v>
      </c>
      <c r="J709" s="8">
        <f>SUM(Q709)</f>
        <v>0</v>
      </c>
      <c r="K709" s="9">
        <f>SUM(S709+U709+W709+Y709+AA709)</f>
        <v>0</v>
      </c>
      <c r="L709" s="28">
        <f>SUM(N709:P709)-M709</f>
        <v>23818.080000000002</v>
      </c>
      <c r="M709" s="38"/>
      <c r="N709" s="37">
        <v>23818.080000000002</v>
      </c>
      <c r="O709" s="8">
        <f>SUM(R709)</f>
        <v>0</v>
      </c>
      <c r="P709" s="9">
        <f>SUM(T709+V709+X709+Z709+AB709)</f>
        <v>0</v>
      </c>
      <c r="Q709" s="9"/>
      <c r="R709" s="9"/>
      <c r="S709" s="9"/>
      <c r="T709" s="9"/>
      <c r="U709" s="9"/>
      <c r="V709" s="9"/>
      <c r="W709" s="9"/>
      <c r="X709" s="9"/>
      <c r="Y709" s="9"/>
      <c r="Z709" s="9"/>
      <c r="AA709" s="9"/>
      <c r="AB709" s="9"/>
    </row>
    <row r="710" spans="1:28" outlineLevel="5">
      <c r="A710" s="2" t="s">
        <v>37</v>
      </c>
      <c r="B710" s="23" t="s">
        <v>215</v>
      </c>
      <c r="C710" s="23" t="s">
        <v>239</v>
      </c>
      <c r="D710" s="23" t="s">
        <v>28</v>
      </c>
      <c r="E710" s="23" t="s">
        <v>38</v>
      </c>
      <c r="F710" s="23"/>
      <c r="G710" s="24">
        <f>SUM(I710:K710)-H710</f>
        <v>151768</v>
      </c>
      <c r="H710" s="24"/>
      <c r="I710" s="36">
        <v>151768</v>
      </c>
      <c r="J710" s="8">
        <f>SUM(Q710)</f>
        <v>0</v>
      </c>
      <c r="K710" s="9">
        <f>SUM(S710+U710+W710+Y710+AA710)</f>
        <v>0</v>
      </c>
      <c r="L710" s="28">
        <f>SUM(N710:P710)-M710</f>
        <v>151768</v>
      </c>
      <c r="M710" s="38"/>
      <c r="N710" s="37">
        <v>151768</v>
      </c>
      <c r="O710" s="8">
        <f>SUM(R710)</f>
        <v>0</v>
      </c>
      <c r="P710" s="9">
        <f>SUM(T710+V710+X710+Z710+AB710)</f>
        <v>0</v>
      </c>
      <c r="Q710" s="9"/>
      <c r="R710" s="9"/>
      <c r="S710" s="9"/>
      <c r="T710" s="9"/>
      <c r="U710" s="9"/>
      <c r="V710" s="9"/>
      <c r="W710" s="9"/>
      <c r="X710" s="9"/>
      <c r="Y710" s="9"/>
      <c r="Z710" s="9"/>
      <c r="AA710" s="9"/>
      <c r="AB710" s="9"/>
    </row>
    <row r="711" spans="1:28" ht="31.5" outlineLevel="5">
      <c r="A711" s="2" t="s">
        <v>55</v>
      </c>
      <c r="B711" s="23" t="s">
        <v>215</v>
      </c>
      <c r="C711" s="23" t="s">
        <v>239</v>
      </c>
      <c r="D711" s="23" t="s">
        <v>28</v>
      </c>
      <c r="E711" s="23" t="s">
        <v>56</v>
      </c>
      <c r="F711" s="23"/>
      <c r="G711" s="24">
        <f>SUM(I711:K711)-H711</f>
        <v>8400</v>
      </c>
      <c r="H711" s="24"/>
      <c r="I711" s="36">
        <v>8400</v>
      </c>
      <c r="J711" s="8">
        <f>SUM(Q711)</f>
        <v>0</v>
      </c>
      <c r="K711" s="9">
        <f>SUM(S711+U711+W711+Y711+AA711)</f>
        <v>0</v>
      </c>
      <c r="L711" s="28">
        <f>SUM(N711:P711)-M711</f>
        <v>8400</v>
      </c>
      <c r="M711" s="38"/>
      <c r="N711" s="37">
        <v>8400</v>
      </c>
      <c r="O711" s="8">
        <f>SUM(R711)</f>
        <v>0</v>
      </c>
      <c r="P711" s="9">
        <f>SUM(T711+V711+X711+Z711+AB711)</f>
        <v>0</v>
      </c>
      <c r="Q711" s="9"/>
      <c r="R711" s="9"/>
      <c r="S711" s="9"/>
      <c r="T711" s="9"/>
      <c r="U711" s="9"/>
      <c r="V711" s="9"/>
      <c r="W711" s="9"/>
      <c r="X711" s="9"/>
      <c r="Y711" s="9"/>
      <c r="Z711" s="9"/>
      <c r="AA711" s="9"/>
      <c r="AB711" s="9"/>
    </row>
    <row r="712" spans="1:28" ht="47.25" outlineLevel="5">
      <c r="A712" s="2" t="s">
        <v>31</v>
      </c>
      <c r="B712" s="23" t="s">
        <v>215</v>
      </c>
      <c r="C712" s="23" t="s">
        <v>239</v>
      </c>
      <c r="D712" s="23" t="s">
        <v>28</v>
      </c>
      <c r="E712" s="23" t="s">
        <v>32</v>
      </c>
      <c r="F712" s="23"/>
      <c r="G712" s="24">
        <f>SUM(I712:K712)-H712</f>
        <v>1100</v>
      </c>
      <c r="H712" s="24"/>
      <c r="I712" s="36">
        <v>1100</v>
      </c>
      <c r="J712" s="8">
        <f>SUM(Q712)</f>
        <v>0</v>
      </c>
      <c r="K712" s="9">
        <f>SUM(S712+U712+W712+Y712+AA712)</f>
        <v>0</v>
      </c>
      <c r="L712" s="28">
        <f>SUM(N712:P712)-M712</f>
        <v>1100</v>
      </c>
      <c r="M712" s="38"/>
      <c r="N712" s="37">
        <v>1100</v>
      </c>
      <c r="O712" s="8">
        <f>SUM(R712)</f>
        <v>0</v>
      </c>
      <c r="P712" s="9">
        <f>SUM(T712+V712+X712+Z712+AB712)</f>
        <v>0</v>
      </c>
      <c r="Q712" s="9"/>
      <c r="R712" s="9"/>
      <c r="S712" s="9"/>
      <c r="T712" s="9"/>
      <c r="U712" s="9"/>
      <c r="V712" s="9"/>
      <c r="W712" s="9"/>
      <c r="X712" s="9"/>
      <c r="Y712" s="9"/>
      <c r="Z712" s="9"/>
      <c r="AA712" s="9"/>
      <c r="AB712" s="9"/>
    </row>
    <row r="713" spans="1:28" s="7" customFormat="1" ht="31.5" outlineLevel="2">
      <c r="A713" s="6" t="s">
        <v>240</v>
      </c>
      <c r="B713" s="49" t="s">
        <v>215</v>
      </c>
      <c r="C713" s="49" t="s">
        <v>241</v>
      </c>
      <c r="D713" s="49" t="s">
        <v>2</v>
      </c>
      <c r="E713" s="49" t="s">
        <v>2</v>
      </c>
      <c r="F713" s="49"/>
      <c r="G713" s="50">
        <f t="shared" ref="G713:I714" si="423">SUM(G714)</f>
        <v>332682.75</v>
      </c>
      <c r="H713" s="50">
        <f t="shared" si="423"/>
        <v>0</v>
      </c>
      <c r="I713" s="51">
        <f t="shared" si="423"/>
        <v>332682.75</v>
      </c>
      <c r="J713" s="51">
        <f t="shared" ref="J713:S714" si="424">SUM(J714)</f>
        <v>0</v>
      </c>
      <c r="K713" s="51">
        <f t="shared" si="424"/>
        <v>0</v>
      </c>
      <c r="L713" s="51">
        <f t="shared" si="424"/>
        <v>332562.75</v>
      </c>
      <c r="M713" s="51">
        <f t="shared" si="424"/>
        <v>0</v>
      </c>
      <c r="N713" s="51">
        <f t="shared" si="424"/>
        <v>332562.75</v>
      </c>
      <c r="O713" s="52">
        <f t="shared" si="424"/>
        <v>0</v>
      </c>
      <c r="P713" s="52">
        <f t="shared" si="424"/>
        <v>0</v>
      </c>
      <c r="Q713" s="52">
        <f t="shared" si="424"/>
        <v>0</v>
      </c>
      <c r="R713" s="52">
        <f t="shared" si="424"/>
        <v>0</v>
      </c>
      <c r="S713" s="52">
        <f t="shared" si="424"/>
        <v>0</v>
      </c>
      <c r="T713" s="52">
        <f t="shared" ref="T713:AB714" si="425">SUM(T714)</f>
        <v>0</v>
      </c>
      <c r="U713" s="52">
        <f t="shared" si="425"/>
        <v>0</v>
      </c>
      <c r="V713" s="52">
        <f t="shared" si="425"/>
        <v>0</v>
      </c>
      <c r="W713" s="52">
        <f t="shared" si="425"/>
        <v>0</v>
      </c>
      <c r="X713" s="52">
        <f t="shared" si="425"/>
        <v>0</v>
      </c>
      <c r="Y713" s="52">
        <f t="shared" si="425"/>
        <v>0</v>
      </c>
      <c r="Z713" s="52">
        <f t="shared" si="425"/>
        <v>0</v>
      </c>
      <c r="AA713" s="52">
        <f t="shared" si="425"/>
        <v>0</v>
      </c>
      <c r="AB713" s="52">
        <f t="shared" si="425"/>
        <v>0</v>
      </c>
    </row>
    <row r="714" spans="1:28" ht="47.25" outlineLevel="3">
      <c r="A714" s="2" t="s">
        <v>25</v>
      </c>
      <c r="B714" s="23" t="s">
        <v>215</v>
      </c>
      <c r="C714" s="23" t="s">
        <v>241</v>
      </c>
      <c r="D714" s="23" t="s">
        <v>26</v>
      </c>
      <c r="E714" s="23" t="s">
        <v>2</v>
      </c>
      <c r="F714" s="23"/>
      <c r="G714" s="24">
        <f t="shared" si="423"/>
        <v>332682.75</v>
      </c>
      <c r="H714" s="24">
        <f t="shared" si="423"/>
        <v>0</v>
      </c>
      <c r="I714" s="36">
        <f t="shared" si="423"/>
        <v>332682.75</v>
      </c>
      <c r="J714" s="36">
        <f t="shared" si="424"/>
        <v>0</v>
      </c>
      <c r="K714" s="36">
        <f t="shared" si="424"/>
        <v>0</v>
      </c>
      <c r="L714" s="36">
        <f t="shared" si="424"/>
        <v>332562.75</v>
      </c>
      <c r="M714" s="36">
        <f t="shared" si="424"/>
        <v>0</v>
      </c>
      <c r="N714" s="36">
        <f t="shared" si="424"/>
        <v>332562.75</v>
      </c>
      <c r="O714" s="28">
        <f t="shared" si="424"/>
        <v>0</v>
      </c>
      <c r="P714" s="28">
        <f t="shared" si="424"/>
        <v>0</v>
      </c>
      <c r="Q714" s="28">
        <f t="shared" si="424"/>
        <v>0</v>
      </c>
      <c r="R714" s="28">
        <f t="shared" si="424"/>
        <v>0</v>
      </c>
      <c r="S714" s="28">
        <f t="shared" si="424"/>
        <v>0</v>
      </c>
      <c r="T714" s="28">
        <f t="shared" si="425"/>
        <v>0</v>
      </c>
      <c r="U714" s="28">
        <f t="shared" si="425"/>
        <v>0</v>
      </c>
      <c r="V714" s="28">
        <f t="shared" si="425"/>
        <v>0</v>
      </c>
      <c r="W714" s="28">
        <f t="shared" si="425"/>
        <v>0</v>
      </c>
      <c r="X714" s="28">
        <f t="shared" si="425"/>
        <v>0</v>
      </c>
      <c r="Y714" s="28">
        <f t="shared" si="425"/>
        <v>0</v>
      </c>
      <c r="Z714" s="28">
        <f t="shared" si="425"/>
        <v>0</v>
      </c>
      <c r="AA714" s="28">
        <f t="shared" si="425"/>
        <v>0</v>
      </c>
      <c r="AB714" s="28">
        <f t="shared" si="425"/>
        <v>0</v>
      </c>
    </row>
    <row r="715" spans="1:28" ht="31.5" outlineLevel="4">
      <c r="A715" s="2" t="s">
        <v>27</v>
      </c>
      <c r="B715" s="23" t="s">
        <v>215</v>
      </c>
      <c r="C715" s="23" t="s">
        <v>241</v>
      </c>
      <c r="D715" s="23" t="s">
        <v>28</v>
      </c>
      <c r="E715" s="23" t="s">
        <v>2</v>
      </c>
      <c r="F715" s="23"/>
      <c r="G715" s="24">
        <f>SUM(G716:G720)</f>
        <v>332682.75</v>
      </c>
      <c r="H715" s="24">
        <f>SUM(H716:H720)</f>
        <v>0</v>
      </c>
      <c r="I715" s="36">
        <f>SUM(I716:I720)</f>
        <v>332682.75</v>
      </c>
      <c r="J715" s="36">
        <f t="shared" ref="J715:AB715" si="426">SUM(J716:J720)</f>
        <v>0</v>
      </c>
      <c r="K715" s="36">
        <f t="shared" si="426"/>
        <v>0</v>
      </c>
      <c r="L715" s="36">
        <f t="shared" si="426"/>
        <v>332562.75</v>
      </c>
      <c r="M715" s="36">
        <f t="shared" si="426"/>
        <v>0</v>
      </c>
      <c r="N715" s="36">
        <f t="shared" si="426"/>
        <v>332562.75</v>
      </c>
      <c r="O715" s="28">
        <f t="shared" si="426"/>
        <v>0</v>
      </c>
      <c r="P715" s="28">
        <f t="shared" si="426"/>
        <v>0</v>
      </c>
      <c r="Q715" s="28">
        <f t="shared" si="426"/>
        <v>0</v>
      </c>
      <c r="R715" s="28">
        <f t="shared" si="426"/>
        <v>0</v>
      </c>
      <c r="S715" s="28">
        <f t="shared" si="426"/>
        <v>0</v>
      </c>
      <c r="T715" s="28">
        <f t="shared" si="426"/>
        <v>0</v>
      </c>
      <c r="U715" s="28">
        <f t="shared" si="426"/>
        <v>0</v>
      </c>
      <c r="V715" s="28">
        <f t="shared" si="426"/>
        <v>0</v>
      </c>
      <c r="W715" s="28">
        <f t="shared" si="426"/>
        <v>0</v>
      </c>
      <c r="X715" s="28">
        <f t="shared" si="426"/>
        <v>0</v>
      </c>
      <c r="Y715" s="28">
        <f t="shared" si="426"/>
        <v>0</v>
      </c>
      <c r="Z715" s="28">
        <f t="shared" si="426"/>
        <v>0</v>
      </c>
      <c r="AA715" s="28">
        <f t="shared" si="426"/>
        <v>0</v>
      </c>
      <c r="AB715" s="28">
        <f t="shared" si="426"/>
        <v>0</v>
      </c>
    </row>
    <row r="716" spans="1:28" ht="31.5" outlineLevel="5">
      <c r="A716" s="2" t="s">
        <v>73</v>
      </c>
      <c r="B716" s="23" t="s">
        <v>215</v>
      </c>
      <c r="C716" s="23" t="s">
        <v>241</v>
      </c>
      <c r="D716" s="23" t="s">
        <v>28</v>
      </c>
      <c r="E716" s="23" t="s">
        <v>74</v>
      </c>
      <c r="F716" s="23"/>
      <c r="G716" s="24">
        <f>SUM(I716:K716)-H716</f>
        <v>37985</v>
      </c>
      <c r="H716" s="24"/>
      <c r="I716" s="36">
        <v>37985</v>
      </c>
      <c r="J716" s="8">
        <f>SUM(Q716)</f>
        <v>0</v>
      </c>
      <c r="K716" s="9">
        <f>SUM(S716+U716+W716+Y716+AA716)</f>
        <v>0</v>
      </c>
      <c r="L716" s="28">
        <f>SUM(N716:P716)-M716</f>
        <v>37865</v>
      </c>
      <c r="M716" s="38"/>
      <c r="N716" s="37">
        <v>37865</v>
      </c>
      <c r="O716" s="8">
        <f>SUM(R716)</f>
        <v>0</v>
      </c>
      <c r="P716" s="9">
        <f>SUM(T716+V716+X716+Z716+AB716)</f>
        <v>0</v>
      </c>
      <c r="Q716" s="9"/>
      <c r="R716" s="9"/>
      <c r="S716" s="9"/>
      <c r="T716" s="9"/>
      <c r="U716" s="9"/>
      <c r="V716" s="9"/>
      <c r="W716" s="9"/>
      <c r="X716" s="9"/>
      <c r="Y716" s="9"/>
      <c r="Z716" s="9"/>
      <c r="AA716" s="9"/>
      <c r="AB716" s="9"/>
    </row>
    <row r="717" spans="1:28" outlineLevel="5">
      <c r="A717" s="2" t="s">
        <v>37</v>
      </c>
      <c r="B717" s="23" t="s">
        <v>215</v>
      </c>
      <c r="C717" s="23" t="s">
        <v>241</v>
      </c>
      <c r="D717" s="23" t="s">
        <v>28</v>
      </c>
      <c r="E717" s="23" t="s">
        <v>38</v>
      </c>
      <c r="F717" s="23"/>
      <c r="G717" s="24">
        <f>SUM(I717:K717)-H717</f>
        <v>39600</v>
      </c>
      <c r="H717" s="24"/>
      <c r="I717" s="36">
        <v>39600</v>
      </c>
      <c r="J717" s="8">
        <f>SUM(Q717)</f>
        <v>0</v>
      </c>
      <c r="K717" s="9">
        <f>SUM(S717+U717+W717+Y717+AA717)</f>
        <v>0</v>
      </c>
      <c r="L717" s="28">
        <f>SUM(N717:P717)-M717</f>
        <v>39600</v>
      </c>
      <c r="M717" s="38"/>
      <c r="N717" s="37">
        <v>39600</v>
      </c>
      <c r="O717" s="8">
        <f>SUM(R717)</f>
        <v>0</v>
      </c>
      <c r="P717" s="9">
        <f>SUM(T717+V717+X717+Z717+AB717)</f>
        <v>0</v>
      </c>
      <c r="Q717" s="9"/>
      <c r="R717" s="9"/>
      <c r="S717" s="9"/>
      <c r="T717" s="9"/>
      <c r="U717" s="9"/>
      <c r="V717" s="9"/>
      <c r="W717" s="9"/>
      <c r="X717" s="9"/>
      <c r="Y717" s="9"/>
      <c r="Z717" s="9"/>
      <c r="AA717" s="9"/>
      <c r="AB717" s="9"/>
    </row>
    <row r="718" spans="1:28" outlineLevel="5">
      <c r="A718" s="2" t="s">
        <v>39</v>
      </c>
      <c r="B718" s="23" t="s">
        <v>215</v>
      </c>
      <c r="C718" s="23" t="s">
        <v>241</v>
      </c>
      <c r="D718" s="23" t="s">
        <v>28</v>
      </c>
      <c r="E718" s="23" t="s">
        <v>40</v>
      </c>
      <c r="F718" s="23"/>
      <c r="G718" s="24">
        <f>SUM(I718:K718)-H718</f>
        <v>4027.75</v>
      </c>
      <c r="H718" s="24"/>
      <c r="I718" s="36">
        <v>4027.75</v>
      </c>
      <c r="J718" s="8">
        <f>SUM(Q718)</f>
        <v>0</v>
      </c>
      <c r="K718" s="9">
        <f>SUM(S718+U718+W718+Y718+AA718)</f>
        <v>0</v>
      </c>
      <c r="L718" s="28">
        <f>SUM(N718:P718)-M718</f>
        <v>4027.75</v>
      </c>
      <c r="M718" s="38"/>
      <c r="N718" s="37">
        <v>4027.75</v>
      </c>
      <c r="O718" s="8">
        <f>SUM(R718)</f>
        <v>0</v>
      </c>
      <c r="P718" s="9">
        <f>SUM(T718+V718+X718+Z718+AB718)</f>
        <v>0</v>
      </c>
      <c r="Q718" s="9"/>
      <c r="R718" s="9"/>
      <c r="S718" s="9"/>
      <c r="T718" s="9"/>
      <c r="U718" s="9"/>
      <c r="V718" s="9"/>
      <c r="W718" s="9"/>
      <c r="X718" s="9"/>
      <c r="Y718" s="9"/>
      <c r="Z718" s="9"/>
      <c r="AA718" s="9"/>
      <c r="AB718" s="9"/>
    </row>
    <row r="719" spans="1:28" ht="31.5" outlineLevel="5">
      <c r="A719" s="2" t="s">
        <v>93</v>
      </c>
      <c r="B719" s="23" t="s">
        <v>215</v>
      </c>
      <c r="C719" s="23" t="s">
        <v>241</v>
      </c>
      <c r="D719" s="23" t="s">
        <v>28</v>
      </c>
      <c r="E719" s="23" t="s">
        <v>94</v>
      </c>
      <c r="F719" s="23"/>
      <c r="G719" s="24">
        <f>SUM(I719:K719)-H719</f>
        <v>236020</v>
      </c>
      <c r="H719" s="24"/>
      <c r="I719" s="36">
        <v>236020</v>
      </c>
      <c r="J719" s="8">
        <f>SUM(Q719)</f>
        <v>0</v>
      </c>
      <c r="K719" s="9">
        <f>SUM(S719+U719+W719+Y719+AA719)</f>
        <v>0</v>
      </c>
      <c r="L719" s="28">
        <f>SUM(N719:P719)-M719</f>
        <v>236020</v>
      </c>
      <c r="M719" s="38"/>
      <c r="N719" s="37">
        <v>236020</v>
      </c>
      <c r="O719" s="8">
        <f>SUM(R719)</f>
        <v>0</v>
      </c>
      <c r="P719" s="9">
        <f>SUM(T719+V719+X719+Z719+AB719)</f>
        <v>0</v>
      </c>
      <c r="Q719" s="9"/>
      <c r="R719" s="9"/>
      <c r="S719" s="9"/>
      <c r="T719" s="9"/>
      <c r="U719" s="9"/>
      <c r="V719" s="9"/>
      <c r="W719" s="9"/>
      <c r="X719" s="9"/>
      <c r="Y719" s="9"/>
      <c r="Z719" s="9"/>
      <c r="AA719" s="9"/>
      <c r="AB719" s="9"/>
    </row>
    <row r="720" spans="1:28" ht="47.25" outlineLevel="5">
      <c r="A720" s="2" t="s">
        <v>31</v>
      </c>
      <c r="B720" s="23" t="s">
        <v>215</v>
      </c>
      <c r="C720" s="23" t="s">
        <v>241</v>
      </c>
      <c r="D720" s="23" t="s">
        <v>28</v>
      </c>
      <c r="E720" s="23" t="s">
        <v>32</v>
      </c>
      <c r="F720" s="23"/>
      <c r="G720" s="24">
        <f>SUM(I720:K720)-H720</f>
        <v>15050</v>
      </c>
      <c r="H720" s="24"/>
      <c r="I720" s="36">
        <v>15050</v>
      </c>
      <c r="J720" s="8">
        <f>SUM(Q720)</f>
        <v>0</v>
      </c>
      <c r="K720" s="9">
        <f>SUM(S720+U720+W720+Y720+AA720)</f>
        <v>0</v>
      </c>
      <c r="L720" s="28">
        <f>SUM(N720:P720)-M720</f>
        <v>15050</v>
      </c>
      <c r="M720" s="38"/>
      <c r="N720" s="37">
        <v>15050</v>
      </c>
      <c r="O720" s="8">
        <f>SUM(R720)</f>
        <v>0</v>
      </c>
      <c r="P720" s="9">
        <f>SUM(T720+V720+X720+Z720+AB720)</f>
        <v>0</v>
      </c>
      <c r="Q720" s="9"/>
      <c r="R720" s="9"/>
      <c r="S720" s="9"/>
      <c r="T720" s="9"/>
      <c r="U720" s="9"/>
      <c r="V720" s="9"/>
      <c r="W720" s="9"/>
      <c r="X720" s="9"/>
      <c r="Y720" s="9"/>
      <c r="Z720" s="9"/>
      <c r="AA720" s="9"/>
      <c r="AB720" s="9"/>
    </row>
    <row r="721" spans="1:28" s="7" customFormat="1" ht="31.5" outlineLevel="2">
      <c r="A721" s="6" t="s">
        <v>242</v>
      </c>
      <c r="B721" s="49" t="s">
        <v>215</v>
      </c>
      <c r="C721" s="49" t="s">
        <v>243</v>
      </c>
      <c r="D721" s="49" t="s">
        <v>2</v>
      </c>
      <c r="E721" s="49" t="s">
        <v>2</v>
      </c>
      <c r="F721" s="49"/>
      <c r="G721" s="50">
        <f t="shared" ref="G721:I723" si="427">SUM(G722)</f>
        <v>79000</v>
      </c>
      <c r="H721" s="50">
        <f t="shared" si="427"/>
        <v>0</v>
      </c>
      <c r="I721" s="51">
        <f t="shared" si="427"/>
        <v>79000</v>
      </c>
      <c r="J721" s="51">
        <f t="shared" ref="J721:AB723" si="428">SUM(J722)</f>
        <v>0</v>
      </c>
      <c r="K721" s="51">
        <f t="shared" si="428"/>
        <v>0</v>
      </c>
      <c r="L721" s="51">
        <f t="shared" si="428"/>
        <v>79000</v>
      </c>
      <c r="M721" s="51">
        <f t="shared" si="428"/>
        <v>0</v>
      </c>
      <c r="N721" s="51">
        <f t="shared" si="428"/>
        <v>79000</v>
      </c>
      <c r="O721" s="52">
        <f t="shared" si="428"/>
        <v>0</v>
      </c>
      <c r="P721" s="52">
        <f t="shared" si="428"/>
        <v>0</v>
      </c>
      <c r="Q721" s="52">
        <f t="shared" si="428"/>
        <v>0</v>
      </c>
      <c r="R721" s="52">
        <f t="shared" si="428"/>
        <v>0</v>
      </c>
      <c r="S721" s="52">
        <f t="shared" si="428"/>
        <v>0</v>
      </c>
      <c r="T721" s="52">
        <f t="shared" si="428"/>
        <v>0</v>
      </c>
      <c r="U721" s="52">
        <f t="shared" si="428"/>
        <v>0</v>
      </c>
      <c r="V721" s="52">
        <f t="shared" si="428"/>
        <v>0</v>
      </c>
      <c r="W721" s="52">
        <f t="shared" si="428"/>
        <v>0</v>
      </c>
      <c r="X721" s="52">
        <f t="shared" si="428"/>
        <v>0</v>
      </c>
      <c r="Y721" s="52">
        <f t="shared" si="428"/>
        <v>0</v>
      </c>
      <c r="Z721" s="52">
        <f t="shared" si="428"/>
        <v>0</v>
      </c>
      <c r="AA721" s="52">
        <f t="shared" si="428"/>
        <v>0</v>
      </c>
      <c r="AB721" s="52">
        <f t="shared" si="428"/>
        <v>0</v>
      </c>
    </row>
    <row r="722" spans="1:28" ht="47.25" outlineLevel="3">
      <c r="A722" s="2" t="s">
        <v>25</v>
      </c>
      <c r="B722" s="23" t="s">
        <v>215</v>
      </c>
      <c r="C722" s="23" t="s">
        <v>243</v>
      </c>
      <c r="D722" s="23" t="s">
        <v>26</v>
      </c>
      <c r="E722" s="23" t="s">
        <v>2</v>
      </c>
      <c r="F722" s="23"/>
      <c r="G722" s="24">
        <f t="shared" si="427"/>
        <v>79000</v>
      </c>
      <c r="H722" s="24">
        <f t="shared" si="427"/>
        <v>0</v>
      </c>
      <c r="I722" s="36">
        <f t="shared" si="427"/>
        <v>79000</v>
      </c>
      <c r="J722" s="36">
        <f t="shared" si="428"/>
        <v>0</v>
      </c>
      <c r="K722" s="36">
        <f t="shared" si="428"/>
        <v>0</v>
      </c>
      <c r="L722" s="36">
        <f t="shared" si="428"/>
        <v>79000</v>
      </c>
      <c r="M722" s="36">
        <f t="shared" si="428"/>
        <v>0</v>
      </c>
      <c r="N722" s="36">
        <f t="shared" si="428"/>
        <v>79000</v>
      </c>
      <c r="O722" s="28">
        <f t="shared" si="428"/>
        <v>0</v>
      </c>
      <c r="P722" s="28">
        <f t="shared" si="428"/>
        <v>0</v>
      </c>
      <c r="Q722" s="28">
        <f t="shared" si="428"/>
        <v>0</v>
      </c>
      <c r="R722" s="28">
        <f t="shared" si="428"/>
        <v>0</v>
      </c>
      <c r="S722" s="28">
        <f t="shared" si="428"/>
        <v>0</v>
      </c>
      <c r="T722" s="28">
        <f t="shared" si="428"/>
        <v>0</v>
      </c>
      <c r="U722" s="28">
        <f t="shared" si="428"/>
        <v>0</v>
      </c>
      <c r="V722" s="28">
        <f t="shared" si="428"/>
        <v>0</v>
      </c>
      <c r="W722" s="28">
        <f t="shared" si="428"/>
        <v>0</v>
      </c>
      <c r="X722" s="28">
        <f t="shared" si="428"/>
        <v>0</v>
      </c>
      <c r="Y722" s="28">
        <f t="shared" si="428"/>
        <v>0</v>
      </c>
      <c r="Z722" s="28">
        <f t="shared" si="428"/>
        <v>0</v>
      </c>
      <c r="AA722" s="28">
        <f t="shared" si="428"/>
        <v>0</v>
      </c>
      <c r="AB722" s="28">
        <f t="shared" si="428"/>
        <v>0</v>
      </c>
    </row>
    <row r="723" spans="1:28" ht="31.5" outlineLevel="4">
      <c r="A723" s="2" t="s">
        <v>27</v>
      </c>
      <c r="B723" s="23" t="s">
        <v>215</v>
      </c>
      <c r="C723" s="23" t="s">
        <v>243</v>
      </c>
      <c r="D723" s="23" t="s">
        <v>28</v>
      </c>
      <c r="E723" s="23" t="s">
        <v>2</v>
      </c>
      <c r="F723" s="23"/>
      <c r="G723" s="24">
        <f t="shared" si="427"/>
        <v>79000</v>
      </c>
      <c r="H723" s="24">
        <f t="shared" si="427"/>
        <v>0</v>
      </c>
      <c r="I723" s="36">
        <f t="shared" si="427"/>
        <v>79000</v>
      </c>
      <c r="J723" s="36">
        <f t="shared" si="428"/>
        <v>0</v>
      </c>
      <c r="K723" s="36">
        <f t="shared" si="428"/>
        <v>0</v>
      </c>
      <c r="L723" s="36">
        <f t="shared" si="428"/>
        <v>79000</v>
      </c>
      <c r="M723" s="36">
        <f t="shared" si="428"/>
        <v>0</v>
      </c>
      <c r="N723" s="36">
        <f t="shared" si="428"/>
        <v>79000</v>
      </c>
      <c r="O723" s="28">
        <f t="shared" si="428"/>
        <v>0</v>
      </c>
      <c r="P723" s="28">
        <f t="shared" si="428"/>
        <v>0</v>
      </c>
      <c r="Q723" s="28">
        <f t="shared" si="428"/>
        <v>0</v>
      </c>
      <c r="R723" s="28">
        <f t="shared" si="428"/>
        <v>0</v>
      </c>
      <c r="S723" s="28">
        <f t="shared" si="428"/>
        <v>0</v>
      </c>
      <c r="T723" s="28">
        <f t="shared" si="428"/>
        <v>0</v>
      </c>
      <c r="U723" s="28">
        <f t="shared" si="428"/>
        <v>0</v>
      </c>
      <c r="V723" s="28">
        <f t="shared" si="428"/>
        <v>0</v>
      </c>
      <c r="W723" s="28">
        <f t="shared" si="428"/>
        <v>0</v>
      </c>
      <c r="X723" s="28">
        <f t="shared" si="428"/>
        <v>0</v>
      </c>
      <c r="Y723" s="28">
        <f t="shared" si="428"/>
        <v>0</v>
      </c>
      <c r="Z723" s="28">
        <f t="shared" si="428"/>
        <v>0</v>
      </c>
      <c r="AA723" s="28">
        <f t="shared" si="428"/>
        <v>0</v>
      </c>
      <c r="AB723" s="28">
        <f t="shared" si="428"/>
        <v>0</v>
      </c>
    </row>
    <row r="724" spans="1:28" outlineLevel="5">
      <c r="A724" s="2" t="s">
        <v>37</v>
      </c>
      <c r="B724" s="23" t="s">
        <v>215</v>
      </c>
      <c r="C724" s="23" t="s">
        <v>243</v>
      </c>
      <c r="D724" s="23" t="s">
        <v>28</v>
      </c>
      <c r="E724" s="23" t="s">
        <v>38</v>
      </c>
      <c r="F724" s="23"/>
      <c r="G724" s="24">
        <f>SUM(I724:K724)-H724</f>
        <v>79000</v>
      </c>
      <c r="H724" s="24"/>
      <c r="I724" s="36">
        <v>79000</v>
      </c>
      <c r="J724" s="8">
        <f>SUM(Q724)</f>
        <v>0</v>
      </c>
      <c r="K724" s="9">
        <f>SUM(S724+U724+W724+Y724+AA724)</f>
        <v>0</v>
      </c>
      <c r="L724" s="28">
        <f>SUM(N724:P724)-M724</f>
        <v>79000</v>
      </c>
      <c r="M724" s="38"/>
      <c r="N724" s="37">
        <v>79000</v>
      </c>
      <c r="O724" s="8">
        <f>SUM(R724)</f>
        <v>0</v>
      </c>
      <c r="P724" s="9">
        <f>SUM(T724+V724+X724+Z724+AB724)</f>
        <v>0</v>
      </c>
      <c r="Q724" s="9"/>
      <c r="R724" s="9"/>
      <c r="S724" s="9"/>
      <c r="T724" s="9"/>
      <c r="U724" s="9"/>
      <c r="V724" s="9"/>
      <c r="W724" s="9"/>
      <c r="X724" s="9"/>
      <c r="Y724" s="9"/>
      <c r="Z724" s="9"/>
      <c r="AA724" s="9"/>
      <c r="AB724" s="9"/>
    </row>
    <row r="725" spans="1:28" s="7" customFormat="1" ht="47.25" outlineLevel="2">
      <c r="A725" s="6" t="s">
        <v>244</v>
      </c>
      <c r="B725" s="49" t="s">
        <v>215</v>
      </c>
      <c r="C725" s="49" t="s">
        <v>245</v>
      </c>
      <c r="D725" s="49" t="s">
        <v>2</v>
      </c>
      <c r="E725" s="49" t="s">
        <v>2</v>
      </c>
      <c r="F725" s="49"/>
      <c r="G725" s="50">
        <f t="shared" ref="G725:I727" si="429">SUM(G726)</f>
        <v>10440</v>
      </c>
      <c r="H725" s="50">
        <f t="shared" si="429"/>
        <v>0</v>
      </c>
      <c r="I725" s="51">
        <f t="shared" si="429"/>
        <v>10440</v>
      </c>
      <c r="J725" s="51">
        <f t="shared" ref="J725:AB727" si="430">SUM(J726)</f>
        <v>0</v>
      </c>
      <c r="K725" s="51">
        <f t="shared" si="430"/>
        <v>0</v>
      </c>
      <c r="L725" s="51">
        <f t="shared" si="430"/>
        <v>10300</v>
      </c>
      <c r="M725" s="51">
        <f t="shared" si="430"/>
        <v>0</v>
      </c>
      <c r="N725" s="51">
        <f t="shared" si="430"/>
        <v>10300</v>
      </c>
      <c r="O725" s="52">
        <f t="shared" si="430"/>
        <v>0</v>
      </c>
      <c r="P725" s="52">
        <f t="shared" si="430"/>
        <v>0</v>
      </c>
      <c r="Q725" s="52">
        <f t="shared" si="430"/>
        <v>0</v>
      </c>
      <c r="R725" s="52">
        <f t="shared" si="430"/>
        <v>0</v>
      </c>
      <c r="S725" s="52">
        <f t="shared" si="430"/>
        <v>0</v>
      </c>
      <c r="T725" s="52">
        <f t="shared" si="430"/>
        <v>0</v>
      </c>
      <c r="U725" s="52">
        <f t="shared" si="430"/>
        <v>0</v>
      </c>
      <c r="V725" s="52">
        <f t="shared" si="430"/>
        <v>0</v>
      </c>
      <c r="W725" s="52">
        <f t="shared" si="430"/>
        <v>0</v>
      </c>
      <c r="X725" s="52">
        <f t="shared" si="430"/>
        <v>0</v>
      </c>
      <c r="Y725" s="52">
        <f t="shared" si="430"/>
        <v>0</v>
      </c>
      <c r="Z725" s="52">
        <f t="shared" si="430"/>
        <v>0</v>
      </c>
      <c r="AA725" s="52">
        <f t="shared" si="430"/>
        <v>0</v>
      </c>
      <c r="AB725" s="52">
        <f t="shared" si="430"/>
        <v>0</v>
      </c>
    </row>
    <row r="726" spans="1:28" ht="47.25" outlineLevel="3">
      <c r="A726" s="2" t="s">
        <v>25</v>
      </c>
      <c r="B726" s="23" t="s">
        <v>215</v>
      </c>
      <c r="C726" s="23" t="s">
        <v>245</v>
      </c>
      <c r="D726" s="23" t="s">
        <v>26</v>
      </c>
      <c r="E726" s="23" t="s">
        <v>2</v>
      </c>
      <c r="F726" s="23"/>
      <c r="G726" s="24">
        <f t="shared" si="429"/>
        <v>10440</v>
      </c>
      <c r="H726" s="24">
        <f t="shared" si="429"/>
        <v>0</v>
      </c>
      <c r="I726" s="36">
        <f t="shared" si="429"/>
        <v>10440</v>
      </c>
      <c r="J726" s="36">
        <f t="shared" si="430"/>
        <v>0</v>
      </c>
      <c r="K726" s="36">
        <f t="shared" si="430"/>
        <v>0</v>
      </c>
      <c r="L726" s="36">
        <f t="shared" si="430"/>
        <v>10300</v>
      </c>
      <c r="M726" s="36">
        <f t="shared" si="430"/>
        <v>0</v>
      </c>
      <c r="N726" s="36">
        <f t="shared" si="430"/>
        <v>10300</v>
      </c>
      <c r="O726" s="28">
        <f t="shared" si="430"/>
        <v>0</v>
      </c>
      <c r="P726" s="28">
        <f t="shared" si="430"/>
        <v>0</v>
      </c>
      <c r="Q726" s="28">
        <f t="shared" si="430"/>
        <v>0</v>
      </c>
      <c r="R726" s="28">
        <f t="shared" si="430"/>
        <v>0</v>
      </c>
      <c r="S726" s="28">
        <f t="shared" si="430"/>
        <v>0</v>
      </c>
      <c r="T726" s="28">
        <f t="shared" si="430"/>
        <v>0</v>
      </c>
      <c r="U726" s="28">
        <f t="shared" si="430"/>
        <v>0</v>
      </c>
      <c r="V726" s="28">
        <f t="shared" si="430"/>
        <v>0</v>
      </c>
      <c r="W726" s="28">
        <f t="shared" si="430"/>
        <v>0</v>
      </c>
      <c r="X726" s="28">
        <f t="shared" si="430"/>
        <v>0</v>
      </c>
      <c r="Y726" s="28">
        <f t="shared" si="430"/>
        <v>0</v>
      </c>
      <c r="Z726" s="28">
        <f t="shared" si="430"/>
        <v>0</v>
      </c>
      <c r="AA726" s="28">
        <f t="shared" si="430"/>
        <v>0</v>
      </c>
      <c r="AB726" s="28">
        <f t="shared" si="430"/>
        <v>0</v>
      </c>
    </row>
    <row r="727" spans="1:28" ht="31.5" outlineLevel="4">
      <c r="A727" s="2" t="s">
        <v>27</v>
      </c>
      <c r="B727" s="23" t="s">
        <v>215</v>
      </c>
      <c r="C727" s="23" t="s">
        <v>245</v>
      </c>
      <c r="D727" s="23" t="s">
        <v>28</v>
      </c>
      <c r="E727" s="23" t="s">
        <v>2</v>
      </c>
      <c r="F727" s="23"/>
      <c r="G727" s="24">
        <f t="shared" si="429"/>
        <v>10440</v>
      </c>
      <c r="H727" s="24">
        <f t="shared" si="429"/>
        <v>0</v>
      </c>
      <c r="I727" s="36">
        <f t="shared" si="429"/>
        <v>10440</v>
      </c>
      <c r="J727" s="36">
        <f t="shared" si="430"/>
        <v>0</v>
      </c>
      <c r="K727" s="36">
        <f t="shared" si="430"/>
        <v>0</v>
      </c>
      <c r="L727" s="36">
        <f t="shared" si="430"/>
        <v>10300</v>
      </c>
      <c r="M727" s="36">
        <f t="shared" si="430"/>
        <v>0</v>
      </c>
      <c r="N727" s="36">
        <f t="shared" si="430"/>
        <v>10300</v>
      </c>
      <c r="O727" s="28">
        <f t="shared" si="430"/>
        <v>0</v>
      </c>
      <c r="P727" s="28">
        <f t="shared" si="430"/>
        <v>0</v>
      </c>
      <c r="Q727" s="28">
        <f t="shared" si="430"/>
        <v>0</v>
      </c>
      <c r="R727" s="28">
        <f t="shared" si="430"/>
        <v>0</v>
      </c>
      <c r="S727" s="28">
        <f t="shared" si="430"/>
        <v>0</v>
      </c>
      <c r="T727" s="28">
        <f t="shared" si="430"/>
        <v>0</v>
      </c>
      <c r="U727" s="28">
        <f t="shared" si="430"/>
        <v>0</v>
      </c>
      <c r="V727" s="28">
        <f t="shared" si="430"/>
        <v>0</v>
      </c>
      <c r="W727" s="28">
        <f t="shared" si="430"/>
        <v>0</v>
      </c>
      <c r="X727" s="28">
        <f t="shared" si="430"/>
        <v>0</v>
      </c>
      <c r="Y727" s="28">
        <f t="shared" si="430"/>
        <v>0</v>
      </c>
      <c r="Z727" s="28">
        <f t="shared" si="430"/>
        <v>0</v>
      </c>
      <c r="AA727" s="28">
        <f t="shared" si="430"/>
        <v>0</v>
      </c>
      <c r="AB727" s="28">
        <f t="shared" si="430"/>
        <v>0</v>
      </c>
    </row>
    <row r="728" spans="1:28" outlineLevel="5">
      <c r="A728" s="2" t="s">
        <v>37</v>
      </c>
      <c r="B728" s="23" t="s">
        <v>215</v>
      </c>
      <c r="C728" s="23" t="s">
        <v>245</v>
      </c>
      <c r="D728" s="23" t="s">
        <v>28</v>
      </c>
      <c r="E728" s="23" t="s">
        <v>38</v>
      </c>
      <c r="F728" s="23"/>
      <c r="G728" s="24">
        <f>SUM(I728:K728)-H728</f>
        <v>10440</v>
      </c>
      <c r="H728" s="24"/>
      <c r="I728" s="36">
        <v>10440</v>
      </c>
      <c r="J728" s="8">
        <f>SUM(Q728)</f>
        <v>0</v>
      </c>
      <c r="K728" s="9">
        <f>SUM(S728+U728+W728+Y728+AA728)</f>
        <v>0</v>
      </c>
      <c r="L728" s="28">
        <f>SUM(N728:P728)-M728</f>
        <v>10300</v>
      </c>
      <c r="M728" s="38"/>
      <c r="N728" s="37">
        <v>10300</v>
      </c>
      <c r="O728" s="8">
        <f>SUM(R728)</f>
        <v>0</v>
      </c>
      <c r="P728" s="9">
        <f>SUM(T728+V728+X728+Z728+AB728)</f>
        <v>0</v>
      </c>
      <c r="Q728" s="9"/>
      <c r="R728" s="9"/>
      <c r="S728" s="9"/>
      <c r="T728" s="9"/>
      <c r="U728" s="9"/>
      <c r="V728" s="9"/>
      <c r="W728" s="9"/>
      <c r="X728" s="9"/>
      <c r="Y728" s="9"/>
      <c r="Z728" s="9"/>
      <c r="AA728" s="9"/>
      <c r="AB728" s="9"/>
    </row>
    <row r="729" spans="1:28" s="7" customFormat="1" ht="47.25" outlineLevel="2">
      <c r="A729" s="6" t="s">
        <v>246</v>
      </c>
      <c r="B729" s="49" t="s">
        <v>215</v>
      </c>
      <c r="C729" s="49" t="s">
        <v>247</v>
      </c>
      <c r="D729" s="49" t="s">
        <v>2</v>
      </c>
      <c r="E729" s="49" t="s">
        <v>2</v>
      </c>
      <c r="F729" s="49"/>
      <c r="G729" s="50">
        <f t="shared" ref="G729:I730" si="431">SUM(G730)</f>
        <v>220099</v>
      </c>
      <c r="H729" s="50">
        <f t="shared" si="431"/>
        <v>0</v>
      </c>
      <c r="I729" s="51">
        <f t="shared" si="431"/>
        <v>220099</v>
      </c>
      <c r="J729" s="51">
        <f t="shared" ref="J729:S730" si="432">SUM(J730)</f>
        <v>0</v>
      </c>
      <c r="K729" s="51">
        <f t="shared" si="432"/>
        <v>0</v>
      </c>
      <c r="L729" s="51">
        <f t="shared" si="432"/>
        <v>220099</v>
      </c>
      <c r="M729" s="51">
        <f t="shared" si="432"/>
        <v>0</v>
      </c>
      <c r="N729" s="51">
        <f t="shared" si="432"/>
        <v>220099</v>
      </c>
      <c r="O729" s="52">
        <f t="shared" si="432"/>
        <v>0</v>
      </c>
      <c r="P729" s="52">
        <f t="shared" si="432"/>
        <v>0</v>
      </c>
      <c r="Q729" s="52">
        <f t="shared" si="432"/>
        <v>0</v>
      </c>
      <c r="R729" s="52">
        <f t="shared" si="432"/>
        <v>0</v>
      </c>
      <c r="S729" s="52">
        <f t="shared" si="432"/>
        <v>0</v>
      </c>
      <c r="T729" s="52">
        <f t="shared" ref="T729:AB730" si="433">SUM(T730)</f>
        <v>0</v>
      </c>
      <c r="U729" s="52">
        <f t="shared" si="433"/>
        <v>0</v>
      </c>
      <c r="V729" s="52">
        <f t="shared" si="433"/>
        <v>0</v>
      </c>
      <c r="W729" s="52">
        <f t="shared" si="433"/>
        <v>0</v>
      </c>
      <c r="X729" s="52">
        <f t="shared" si="433"/>
        <v>0</v>
      </c>
      <c r="Y729" s="52">
        <f t="shared" si="433"/>
        <v>0</v>
      </c>
      <c r="Z729" s="52">
        <f t="shared" si="433"/>
        <v>0</v>
      </c>
      <c r="AA729" s="52">
        <f t="shared" si="433"/>
        <v>0</v>
      </c>
      <c r="AB729" s="52">
        <f t="shared" si="433"/>
        <v>0</v>
      </c>
    </row>
    <row r="730" spans="1:28" ht="47.25" outlineLevel="3">
      <c r="A730" s="2" t="s">
        <v>25</v>
      </c>
      <c r="B730" s="23" t="s">
        <v>215</v>
      </c>
      <c r="C730" s="23" t="s">
        <v>247</v>
      </c>
      <c r="D730" s="23" t="s">
        <v>26</v>
      </c>
      <c r="E730" s="23" t="s">
        <v>2</v>
      </c>
      <c r="F730" s="23"/>
      <c r="G730" s="24">
        <f t="shared" si="431"/>
        <v>220099</v>
      </c>
      <c r="H730" s="24">
        <f t="shared" si="431"/>
        <v>0</v>
      </c>
      <c r="I730" s="36">
        <f t="shared" si="431"/>
        <v>220099</v>
      </c>
      <c r="J730" s="36">
        <f t="shared" si="432"/>
        <v>0</v>
      </c>
      <c r="K730" s="36">
        <f t="shared" si="432"/>
        <v>0</v>
      </c>
      <c r="L730" s="36">
        <f t="shared" si="432"/>
        <v>220099</v>
      </c>
      <c r="M730" s="36">
        <f t="shared" si="432"/>
        <v>0</v>
      </c>
      <c r="N730" s="36">
        <f t="shared" si="432"/>
        <v>220099</v>
      </c>
      <c r="O730" s="28">
        <f t="shared" si="432"/>
        <v>0</v>
      </c>
      <c r="P730" s="28">
        <f t="shared" si="432"/>
        <v>0</v>
      </c>
      <c r="Q730" s="28">
        <f t="shared" si="432"/>
        <v>0</v>
      </c>
      <c r="R730" s="28">
        <f t="shared" si="432"/>
        <v>0</v>
      </c>
      <c r="S730" s="28">
        <f t="shared" si="432"/>
        <v>0</v>
      </c>
      <c r="T730" s="28">
        <f t="shared" si="433"/>
        <v>0</v>
      </c>
      <c r="U730" s="28">
        <f t="shared" si="433"/>
        <v>0</v>
      </c>
      <c r="V730" s="28">
        <f t="shared" si="433"/>
        <v>0</v>
      </c>
      <c r="W730" s="28">
        <f t="shared" si="433"/>
        <v>0</v>
      </c>
      <c r="X730" s="28">
        <f t="shared" si="433"/>
        <v>0</v>
      </c>
      <c r="Y730" s="28">
        <f t="shared" si="433"/>
        <v>0</v>
      </c>
      <c r="Z730" s="28">
        <f t="shared" si="433"/>
        <v>0</v>
      </c>
      <c r="AA730" s="28">
        <f t="shared" si="433"/>
        <v>0</v>
      </c>
      <c r="AB730" s="28">
        <f t="shared" si="433"/>
        <v>0</v>
      </c>
    </row>
    <row r="731" spans="1:28" ht="31.5" outlineLevel="4">
      <c r="A731" s="2" t="s">
        <v>27</v>
      </c>
      <c r="B731" s="23" t="s">
        <v>215</v>
      </c>
      <c r="C731" s="23" t="s">
        <v>247</v>
      </c>
      <c r="D731" s="23" t="s">
        <v>28</v>
      </c>
      <c r="E731" s="23" t="s">
        <v>2</v>
      </c>
      <c r="F731" s="23"/>
      <c r="G731" s="24">
        <f>SUM(G732:G733)</f>
        <v>220099</v>
      </c>
      <c r="H731" s="24">
        <f>SUM(H732:H733)</f>
        <v>0</v>
      </c>
      <c r="I731" s="36">
        <f>SUM(I732:I733)</f>
        <v>220099</v>
      </c>
      <c r="J731" s="36">
        <f t="shared" ref="J731:AB731" si="434">SUM(J732:J733)</f>
        <v>0</v>
      </c>
      <c r="K731" s="36">
        <f t="shared" si="434"/>
        <v>0</v>
      </c>
      <c r="L731" s="36">
        <f t="shared" si="434"/>
        <v>220099</v>
      </c>
      <c r="M731" s="36">
        <f t="shared" si="434"/>
        <v>0</v>
      </c>
      <c r="N731" s="36">
        <f t="shared" si="434"/>
        <v>220099</v>
      </c>
      <c r="O731" s="28">
        <f t="shared" si="434"/>
        <v>0</v>
      </c>
      <c r="P731" s="28">
        <f t="shared" si="434"/>
        <v>0</v>
      </c>
      <c r="Q731" s="28">
        <f t="shared" si="434"/>
        <v>0</v>
      </c>
      <c r="R731" s="28">
        <f t="shared" si="434"/>
        <v>0</v>
      </c>
      <c r="S731" s="28">
        <f t="shared" si="434"/>
        <v>0</v>
      </c>
      <c r="T731" s="28">
        <f t="shared" si="434"/>
        <v>0</v>
      </c>
      <c r="U731" s="28">
        <f t="shared" si="434"/>
        <v>0</v>
      </c>
      <c r="V731" s="28">
        <f t="shared" si="434"/>
        <v>0</v>
      </c>
      <c r="W731" s="28">
        <f t="shared" si="434"/>
        <v>0</v>
      </c>
      <c r="X731" s="28">
        <f t="shared" si="434"/>
        <v>0</v>
      </c>
      <c r="Y731" s="28">
        <f t="shared" si="434"/>
        <v>0</v>
      </c>
      <c r="Z731" s="28">
        <f t="shared" si="434"/>
        <v>0</v>
      </c>
      <c r="AA731" s="28">
        <f t="shared" si="434"/>
        <v>0</v>
      </c>
      <c r="AB731" s="28">
        <f t="shared" si="434"/>
        <v>0</v>
      </c>
    </row>
    <row r="732" spans="1:28" outlineLevel="5">
      <c r="A732" s="2" t="s">
        <v>37</v>
      </c>
      <c r="B732" s="23" t="s">
        <v>215</v>
      </c>
      <c r="C732" s="23" t="s">
        <v>247</v>
      </c>
      <c r="D732" s="23" t="s">
        <v>28</v>
      </c>
      <c r="E732" s="23" t="s">
        <v>38</v>
      </c>
      <c r="F732" s="23"/>
      <c r="G732" s="24">
        <f>SUM(I732:K732)-H732</f>
        <v>218749</v>
      </c>
      <c r="H732" s="24"/>
      <c r="I732" s="36">
        <v>218749</v>
      </c>
      <c r="J732" s="8">
        <f>SUM(Q732)</f>
        <v>0</v>
      </c>
      <c r="K732" s="9">
        <f>SUM(S732+U732+W732+Y732+AA732)</f>
        <v>0</v>
      </c>
      <c r="L732" s="28">
        <f>SUM(N732:P732)-M732</f>
        <v>218749</v>
      </c>
      <c r="M732" s="38"/>
      <c r="N732" s="37">
        <v>218749</v>
      </c>
      <c r="O732" s="8">
        <f>SUM(R732)</f>
        <v>0</v>
      </c>
      <c r="P732" s="9">
        <f>SUM(T732+V732+X732+Z732+AB732)</f>
        <v>0</v>
      </c>
      <c r="Q732" s="9"/>
      <c r="R732" s="9"/>
      <c r="S732" s="9"/>
      <c r="T732" s="9"/>
      <c r="U732" s="9"/>
      <c r="V732" s="9"/>
      <c r="W732" s="9"/>
      <c r="X732" s="9"/>
      <c r="Y732" s="9"/>
      <c r="Z732" s="9"/>
      <c r="AA732" s="9"/>
      <c r="AB732" s="9"/>
    </row>
    <row r="733" spans="1:28" ht="47.25" outlineLevel="5">
      <c r="A733" s="2" t="s">
        <v>107</v>
      </c>
      <c r="B733" s="23" t="s">
        <v>215</v>
      </c>
      <c r="C733" s="23" t="s">
        <v>247</v>
      </c>
      <c r="D733" s="23" t="s">
        <v>28</v>
      </c>
      <c r="E733" s="23" t="s">
        <v>108</v>
      </c>
      <c r="F733" s="23"/>
      <c r="G733" s="24">
        <f>SUM(I733:K733)-H733</f>
        <v>1350</v>
      </c>
      <c r="H733" s="24"/>
      <c r="I733" s="36">
        <v>1350</v>
      </c>
      <c r="J733" s="8">
        <f>SUM(Q733)</f>
        <v>0</v>
      </c>
      <c r="K733" s="9">
        <f>SUM(S733+U733+W733+Y733+AA733)</f>
        <v>0</v>
      </c>
      <c r="L733" s="28">
        <f>SUM(N733:P733)-M733</f>
        <v>1350</v>
      </c>
      <c r="M733" s="38"/>
      <c r="N733" s="37">
        <v>1350</v>
      </c>
      <c r="O733" s="8">
        <f>SUM(R733)</f>
        <v>0</v>
      </c>
      <c r="P733" s="9">
        <f>SUM(T733+V733+X733+Z733+AB733)</f>
        <v>0</v>
      </c>
      <c r="Q733" s="9"/>
      <c r="R733" s="9"/>
      <c r="S733" s="9"/>
      <c r="T733" s="9"/>
      <c r="U733" s="9"/>
      <c r="V733" s="9"/>
      <c r="W733" s="9"/>
      <c r="X733" s="9"/>
      <c r="Y733" s="9"/>
      <c r="Z733" s="9"/>
      <c r="AA733" s="9"/>
      <c r="AB733" s="9"/>
    </row>
    <row r="734" spans="1:28" s="4" customFormat="1" outlineLevel="1">
      <c r="A734" s="5" t="s">
        <v>248</v>
      </c>
      <c r="B734" s="45" t="s">
        <v>249</v>
      </c>
      <c r="C734" s="45" t="s">
        <v>4</v>
      </c>
      <c r="D734" s="45" t="s">
        <v>2</v>
      </c>
      <c r="E734" s="45" t="s">
        <v>2</v>
      </c>
      <c r="F734" s="45"/>
      <c r="G734" s="46">
        <f t="shared" ref="G734:AB734" si="435">SUM(G735+G747+G751+G784+G788+G795+G799+G808+G823+G836+G843+G852+G862+G869+G878+G882+G890+G897+G906+G909+G921+G925+G929+G936+G943+G832)</f>
        <v>189871050.72999999</v>
      </c>
      <c r="H734" s="46">
        <f t="shared" si="435"/>
        <v>0</v>
      </c>
      <c r="I734" s="47">
        <f t="shared" si="435"/>
        <v>189871050.72999999</v>
      </c>
      <c r="J734" s="47">
        <f t="shared" si="435"/>
        <v>0</v>
      </c>
      <c r="K734" s="47">
        <f t="shared" si="435"/>
        <v>0</v>
      </c>
      <c r="L734" s="47">
        <f t="shared" si="435"/>
        <v>182165481.60000002</v>
      </c>
      <c r="M734" s="47">
        <f t="shared" si="435"/>
        <v>0</v>
      </c>
      <c r="N734" s="47">
        <f t="shared" si="435"/>
        <v>182165481.60000002</v>
      </c>
      <c r="O734" s="48">
        <f t="shared" si="435"/>
        <v>0</v>
      </c>
      <c r="P734" s="48">
        <f t="shared" si="435"/>
        <v>0</v>
      </c>
      <c r="Q734" s="48">
        <f t="shared" si="435"/>
        <v>0</v>
      </c>
      <c r="R734" s="48">
        <f t="shared" si="435"/>
        <v>0</v>
      </c>
      <c r="S734" s="48">
        <f t="shared" si="435"/>
        <v>0</v>
      </c>
      <c r="T734" s="48">
        <f t="shared" si="435"/>
        <v>0</v>
      </c>
      <c r="U734" s="48">
        <f t="shared" si="435"/>
        <v>0</v>
      </c>
      <c r="V734" s="48">
        <f t="shared" si="435"/>
        <v>0</v>
      </c>
      <c r="W734" s="48">
        <f t="shared" si="435"/>
        <v>0</v>
      </c>
      <c r="X734" s="48">
        <f t="shared" si="435"/>
        <v>0</v>
      </c>
      <c r="Y734" s="48">
        <f t="shared" si="435"/>
        <v>0</v>
      </c>
      <c r="Z734" s="48">
        <f t="shared" si="435"/>
        <v>0</v>
      </c>
      <c r="AA734" s="48">
        <f t="shared" si="435"/>
        <v>0</v>
      </c>
      <c r="AB734" s="48">
        <f t="shared" si="435"/>
        <v>0</v>
      </c>
    </row>
    <row r="735" spans="1:28" s="7" customFormat="1" ht="110.25" outlineLevel="2">
      <c r="A735" s="6" t="s">
        <v>250</v>
      </c>
      <c r="B735" s="49" t="s">
        <v>249</v>
      </c>
      <c r="C735" s="49" t="s">
        <v>251</v>
      </c>
      <c r="D735" s="49" t="s">
        <v>2</v>
      </c>
      <c r="E735" s="49" t="s">
        <v>2</v>
      </c>
      <c r="F735" s="49"/>
      <c r="G735" s="50">
        <f>SUM(G736+G741)</f>
        <v>1141895.7</v>
      </c>
      <c r="H735" s="50">
        <f>SUM(H736+H741)</f>
        <v>0</v>
      </c>
      <c r="I735" s="51">
        <f>SUM(I736+I741)</f>
        <v>1141895.7</v>
      </c>
      <c r="J735" s="51">
        <f t="shared" ref="J735:AB735" si="436">SUM(J736+J741)</f>
        <v>0</v>
      </c>
      <c r="K735" s="51">
        <f t="shared" si="436"/>
        <v>0</v>
      </c>
      <c r="L735" s="51">
        <f t="shared" si="436"/>
        <v>1141895.7</v>
      </c>
      <c r="M735" s="51">
        <f t="shared" si="436"/>
        <v>0</v>
      </c>
      <c r="N735" s="51">
        <f t="shared" si="436"/>
        <v>1141895.7</v>
      </c>
      <c r="O735" s="52">
        <f t="shared" si="436"/>
        <v>0</v>
      </c>
      <c r="P735" s="52">
        <f t="shared" si="436"/>
        <v>0</v>
      </c>
      <c r="Q735" s="52">
        <f t="shared" si="436"/>
        <v>0</v>
      </c>
      <c r="R735" s="52">
        <f t="shared" si="436"/>
        <v>0</v>
      </c>
      <c r="S735" s="52">
        <f t="shared" si="436"/>
        <v>0</v>
      </c>
      <c r="T735" s="52">
        <f t="shared" si="436"/>
        <v>0</v>
      </c>
      <c r="U735" s="52">
        <f t="shared" si="436"/>
        <v>0</v>
      </c>
      <c r="V735" s="52">
        <f t="shared" si="436"/>
        <v>0</v>
      </c>
      <c r="W735" s="52">
        <f t="shared" si="436"/>
        <v>0</v>
      </c>
      <c r="X735" s="52">
        <f t="shared" si="436"/>
        <v>0</v>
      </c>
      <c r="Y735" s="52">
        <f t="shared" si="436"/>
        <v>0</v>
      </c>
      <c r="Z735" s="52">
        <f t="shared" si="436"/>
        <v>0</v>
      </c>
      <c r="AA735" s="52">
        <f t="shared" si="436"/>
        <v>0</v>
      </c>
      <c r="AB735" s="52">
        <f t="shared" si="436"/>
        <v>0</v>
      </c>
    </row>
    <row r="736" spans="1:28" ht="110.25" outlineLevel="3">
      <c r="A736" s="2" t="s">
        <v>9</v>
      </c>
      <c r="B736" s="23" t="s">
        <v>249</v>
      </c>
      <c r="C736" s="23" t="s">
        <v>251</v>
      </c>
      <c r="D736" s="23" t="s">
        <v>10</v>
      </c>
      <c r="E736" s="23" t="s">
        <v>2</v>
      </c>
      <c r="F736" s="23"/>
      <c r="G736" s="24">
        <f>SUM(G737+G740)</f>
        <v>685137.53999999992</v>
      </c>
      <c r="H736" s="24">
        <f>SUM(H737+H740)</f>
        <v>0</v>
      </c>
      <c r="I736" s="36">
        <f>SUM(I737+I740)</f>
        <v>685137.53999999992</v>
      </c>
      <c r="J736" s="36">
        <f t="shared" ref="J736:AB736" si="437">SUM(J737+J740)</f>
        <v>0</v>
      </c>
      <c r="K736" s="36">
        <f t="shared" si="437"/>
        <v>0</v>
      </c>
      <c r="L736" s="36">
        <f t="shared" si="437"/>
        <v>685137.53999999992</v>
      </c>
      <c r="M736" s="36">
        <f t="shared" si="437"/>
        <v>0</v>
      </c>
      <c r="N736" s="36">
        <f t="shared" si="437"/>
        <v>685137.53999999992</v>
      </c>
      <c r="O736" s="28">
        <f t="shared" si="437"/>
        <v>0</v>
      </c>
      <c r="P736" s="28">
        <f t="shared" si="437"/>
        <v>0</v>
      </c>
      <c r="Q736" s="28">
        <f t="shared" si="437"/>
        <v>0</v>
      </c>
      <c r="R736" s="28">
        <f t="shared" si="437"/>
        <v>0</v>
      </c>
      <c r="S736" s="28">
        <f t="shared" si="437"/>
        <v>0</v>
      </c>
      <c r="T736" s="28">
        <f t="shared" si="437"/>
        <v>0</v>
      </c>
      <c r="U736" s="28">
        <f t="shared" si="437"/>
        <v>0</v>
      </c>
      <c r="V736" s="28">
        <f t="shared" si="437"/>
        <v>0</v>
      </c>
      <c r="W736" s="28">
        <f t="shared" si="437"/>
        <v>0</v>
      </c>
      <c r="X736" s="28">
        <f t="shared" si="437"/>
        <v>0</v>
      </c>
      <c r="Y736" s="28">
        <f t="shared" si="437"/>
        <v>0</v>
      </c>
      <c r="Z736" s="28">
        <f t="shared" si="437"/>
        <v>0</v>
      </c>
      <c r="AA736" s="28">
        <f t="shared" si="437"/>
        <v>0</v>
      </c>
      <c r="AB736" s="28">
        <f t="shared" si="437"/>
        <v>0</v>
      </c>
    </row>
    <row r="737" spans="1:28" ht="31.5" outlineLevel="4">
      <c r="A737" s="2" t="s">
        <v>67</v>
      </c>
      <c r="B737" s="23" t="s">
        <v>249</v>
      </c>
      <c r="C737" s="23" t="s">
        <v>251</v>
      </c>
      <c r="D737" s="23" t="s">
        <v>68</v>
      </c>
      <c r="E737" s="23" t="s">
        <v>2</v>
      </c>
      <c r="F737" s="23"/>
      <c r="G737" s="24">
        <f>SUM(G738)</f>
        <v>526219.19999999995</v>
      </c>
      <c r="H737" s="24">
        <f>SUM(H738)</f>
        <v>0</v>
      </c>
      <c r="I737" s="36">
        <f>SUM(I738)</f>
        <v>526219.19999999995</v>
      </c>
      <c r="J737" s="36">
        <f t="shared" ref="J737:AB737" si="438">SUM(J738)</f>
        <v>0</v>
      </c>
      <c r="K737" s="36">
        <f t="shared" si="438"/>
        <v>0</v>
      </c>
      <c r="L737" s="36">
        <f t="shared" si="438"/>
        <v>526219.19999999995</v>
      </c>
      <c r="M737" s="36">
        <f t="shared" si="438"/>
        <v>0</v>
      </c>
      <c r="N737" s="36">
        <f t="shared" si="438"/>
        <v>526219.19999999995</v>
      </c>
      <c r="O737" s="28">
        <f t="shared" si="438"/>
        <v>0</v>
      </c>
      <c r="P737" s="28">
        <f t="shared" si="438"/>
        <v>0</v>
      </c>
      <c r="Q737" s="28">
        <f t="shared" si="438"/>
        <v>0</v>
      </c>
      <c r="R737" s="28">
        <f t="shared" si="438"/>
        <v>0</v>
      </c>
      <c r="S737" s="28">
        <f t="shared" si="438"/>
        <v>0</v>
      </c>
      <c r="T737" s="28">
        <f t="shared" si="438"/>
        <v>0</v>
      </c>
      <c r="U737" s="28">
        <f t="shared" si="438"/>
        <v>0</v>
      </c>
      <c r="V737" s="28">
        <f t="shared" si="438"/>
        <v>0</v>
      </c>
      <c r="W737" s="28">
        <f t="shared" si="438"/>
        <v>0</v>
      </c>
      <c r="X737" s="28">
        <f t="shared" si="438"/>
        <v>0</v>
      </c>
      <c r="Y737" s="28">
        <f t="shared" si="438"/>
        <v>0</v>
      </c>
      <c r="Z737" s="28">
        <f t="shared" si="438"/>
        <v>0</v>
      </c>
      <c r="AA737" s="28">
        <f t="shared" si="438"/>
        <v>0</v>
      </c>
      <c r="AB737" s="28">
        <f t="shared" si="438"/>
        <v>0</v>
      </c>
    </row>
    <row r="738" spans="1:28" outlineLevel="5">
      <c r="A738" s="2" t="s">
        <v>13</v>
      </c>
      <c r="B738" s="23" t="s">
        <v>249</v>
      </c>
      <c r="C738" s="23" t="s">
        <v>251</v>
      </c>
      <c r="D738" s="23" t="s">
        <v>68</v>
      </c>
      <c r="E738" s="23" t="s">
        <v>14</v>
      </c>
      <c r="F738" s="23" t="s">
        <v>1090</v>
      </c>
      <c r="G738" s="24">
        <f>SUM(I738:K738)-H738</f>
        <v>526219.19999999995</v>
      </c>
      <c r="H738" s="24"/>
      <c r="I738" s="36">
        <v>526219.19999999995</v>
      </c>
      <c r="J738" s="8">
        <f>SUM(Q738)</f>
        <v>0</v>
      </c>
      <c r="K738" s="9">
        <f>SUM(S738+U738+W738+Y738+AA738)</f>
        <v>0</v>
      </c>
      <c r="L738" s="28">
        <f>SUM(N738:P738)-M738</f>
        <v>526219.19999999995</v>
      </c>
      <c r="M738" s="38"/>
      <c r="N738" s="37">
        <v>526219.19999999995</v>
      </c>
      <c r="O738" s="8">
        <f>SUM(R738)</f>
        <v>0</v>
      </c>
      <c r="P738" s="9">
        <f>SUM(T738+V738+X738+Z738+AB738)</f>
        <v>0</v>
      </c>
      <c r="Q738" s="9"/>
      <c r="R738" s="9"/>
      <c r="S738" s="9"/>
      <c r="T738" s="9"/>
      <c r="U738" s="9"/>
      <c r="V738" s="9"/>
      <c r="W738" s="9"/>
      <c r="X738" s="9"/>
      <c r="Y738" s="9"/>
      <c r="Z738" s="9"/>
      <c r="AA738" s="9"/>
      <c r="AB738" s="9"/>
    </row>
    <row r="739" spans="1:28" ht="78.75" outlineLevel="4">
      <c r="A739" s="2" t="s">
        <v>69</v>
      </c>
      <c r="B739" s="23" t="s">
        <v>249</v>
      </c>
      <c r="C739" s="23" t="s">
        <v>251</v>
      </c>
      <c r="D739" s="23" t="s">
        <v>70</v>
      </c>
      <c r="E739" s="23" t="s">
        <v>2</v>
      </c>
      <c r="F739" s="23"/>
      <c r="G739" s="24">
        <f>SUM(G740)</f>
        <v>158918.34</v>
      </c>
      <c r="H739" s="24">
        <f>SUM(H740)</f>
        <v>0</v>
      </c>
      <c r="I739" s="36">
        <f>SUM(I740)</f>
        <v>158918.34</v>
      </c>
      <c r="J739" s="36">
        <f t="shared" ref="J739:AB739" si="439">SUM(J740)</f>
        <v>0</v>
      </c>
      <c r="K739" s="36">
        <f t="shared" si="439"/>
        <v>0</v>
      </c>
      <c r="L739" s="36">
        <f t="shared" si="439"/>
        <v>158918.34</v>
      </c>
      <c r="M739" s="36">
        <f t="shared" si="439"/>
        <v>0</v>
      </c>
      <c r="N739" s="36">
        <f t="shared" si="439"/>
        <v>158918.34</v>
      </c>
      <c r="O739" s="28">
        <f t="shared" si="439"/>
        <v>0</v>
      </c>
      <c r="P739" s="28">
        <f t="shared" si="439"/>
        <v>0</v>
      </c>
      <c r="Q739" s="28">
        <f t="shared" si="439"/>
        <v>0</v>
      </c>
      <c r="R739" s="28">
        <f t="shared" si="439"/>
        <v>0</v>
      </c>
      <c r="S739" s="28">
        <f t="shared" si="439"/>
        <v>0</v>
      </c>
      <c r="T739" s="28">
        <f t="shared" si="439"/>
        <v>0</v>
      </c>
      <c r="U739" s="28">
        <f t="shared" si="439"/>
        <v>0</v>
      </c>
      <c r="V739" s="28">
        <f t="shared" si="439"/>
        <v>0</v>
      </c>
      <c r="W739" s="28">
        <f t="shared" si="439"/>
        <v>0</v>
      </c>
      <c r="X739" s="28">
        <f t="shared" si="439"/>
        <v>0</v>
      </c>
      <c r="Y739" s="28">
        <f t="shared" si="439"/>
        <v>0</v>
      </c>
      <c r="Z739" s="28">
        <f t="shared" si="439"/>
        <v>0</v>
      </c>
      <c r="AA739" s="28">
        <f t="shared" si="439"/>
        <v>0</v>
      </c>
      <c r="AB739" s="28">
        <f t="shared" si="439"/>
        <v>0</v>
      </c>
    </row>
    <row r="740" spans="1:28" ht="31.5" outlineLevel="5">
      <c r="A740" s="2" t="s">
        <v>17</v>
      </c>
      <c r="B740" s="23" t="s">
        <v>249</v>
      </c>
      <c r="C740" s="23" t="s">
        <v>251</v>
      </c>
      <c r="D740" s="23" t="s">
        <v>70</v>
      </c>
      <c r="E740" s="23" t="s">
        <v>18</v>
      </c>
      <c r="F740" s="23" t="s">
        <v>1090</v>
      </c>
      <c r="G740" s="24">
        <f>SUM(I740:K740)-H740</f>
        <v>158918.34</v>
      </c>
      <c r="H740" s="24"/>
      <c r="I740" s="36">
        <v>158918.34</v>
      </c>
      <c r="J740" s="8">
        <f>SUM(Q740)</f>
        <v>0</v>
      </c>
      <c r="K740" s="9">
        <f>SUM(S740+U740+W740+Y740+AA740)</f>
        <v>0</v>
      </c>
      <c r="L740" s="28">
        <f>SUM(N740:P740)-M740</f>
        <v>158918.34</v>
      </c>
      <c r="M740" s="38"/>
      <c r="N740" s="37">
        <v>158918.34</v>
      </c>
      <c r="O740" s="8">
        <f>SUM(R740)</f>
        <v>0</v>
      </c>
      <c r="P740" s="9">
        <f>SUM(T740+V740+X740+Z740+AB740)</f>
        <v>0</v>
      </c>
      <c r="Q740" s="9"/>
      <c r="R740" s="9"/>
      <c r="S740" s="9"/>
      <c r="T740" s="9"/>
      <c r="U740" s="9"/>
      <c r="V740" s="9"/>
      <c r="W740" s="9"/>
      <c r="X740" s="9"/>
      <c r="Y740" s="9"/>
      <c r="Z740" s="9"/>
      <c r="AA740" s="9"/>
      <c r="AB740" s="9"/>
    </row>
    <row r="741" spans="1:28" ht="63" outlineLevel="3">
      <c r="A741" s="2" t="s">
        <v>252</v>
      </c>
      <c r="B741" s="23" t="s">
        <v>249</v>
      </c>
      <c r="C741" s="23" t="s">
        <v>251</v>
      </c>
      <c r="D741" s="23" t="s">
        <v>253</v>
      </c>
      <c r="E741" s="23" t="s">
        <v>2</v>
      </c>
      <c r="F741" s="23"/>
      <c r="G741" s="24">
        <f t="shared" ref="G741:I742" si="440">SUM(G742)</f>
        <v>456758.16</v>
      </c>
      <c r="H741" s="24">
        <f t="shared" si="440"/>
        <v>0</v>
      </c>
      <c r="I741" s="36">
        <f t="shared" si="440"/>
        <v>456758.16</v>
      </c>
      <c r="J741" s="36">
        <f t="shared" ref="J741:S742" si="441">SUM(J742)</f>
        <v>0</v>
      </c>
      <c r="K741" s="36">
        <f t="shared" si="441"/>
        <v>0</v>
      </c>
      <c r="L741" s="36">
        <f t="shared" si="441"/>
        <v>456758.16</v>
      </c>
      <c r="M741" s="36">
        <f t="shared" si="441"/>
        <v>0</v>
      </c>
      <c r="N741" s="36">
        <f t="shared" si="441"/>
        <v>456758.16</v>
      </c>
      <c r="O741" s="28">
        <f t="shared" si="441"/>
        <v>0</v>
      </c>
      <c r="P741" s="28">
        <f t="shared" si="441"/>
        <v>0</v>
      </c>
      <c r="Q741" s="28">
        <f t="shared" si="441"/>
        <v>0</v>
      </c>
      <c r="R741" s="28">
        <f t="shared" si="441"/>
        <v>0</v>
      </c>
      <c r="S741" s="28">
        <f t="shared" si="441"/>
        <v>0</v>
      </c>
      <c r="T741" s="28">
        <f t="shared" ref="T741:AB742" si="442">SUM(T742)</f>
        <v>0</v>
      </c>
      <c r="U741" s="28">
        <f t="shared" si="442"/>
        <v>0</v>
      </c>
      <c r="V741" s="28">
        <f t="shared" si="442"/>
        <v>0</v>
      </c>
      <c r="W741" s="28">
        <f t="shared" si="442"/>
        <v>0</v>
      </c>
      <c r="X741" s="28">
        <f t="shared" si="442"/>
        <v>0</v>
      </c>
      <c r="Y741" s="28">
        <f t="shared" si="442"/>
        <v>0</v>
      </c>
      <c r="Z741" s="28">
        <f t="shared" si="442"/>
        <v>0</v>
      </c>
      <c r="AA741" s="28">
        <f t="shared" si="442"/>
        <v>0</v>
      </c>
      <c r="AB741" s="28">
        <f t="shared" si="442"/>
        <v>0</v>
      </c>
    </row>
    <row r="742" spans="1:28" ht="31.5" outlineLevel="4">
      <c r="A742" s="2" t="s">
        <v>254</v>
      </c>
      <c r="B742" s="23" t="s">
        <v>249</v>
      </c>
      <c r="C742" s="23" t="s">
        <v>251</v>
      </c>
      <c r="D742" s="23" t="s">
        <v>255</v>
      </c>
      <c r="E742" s="23" t="s">
        <v>2</v>
      </c>
      <c r="F742" s="23"/>
      <c r="G742" s="24">
        <f t="shared" si="440"/>
        <v>456758.16</v>
      </c>
      <c r="H742" s="24">
        <f t="shared" si="440"/>
        <v>0</v>
      </c>
      <c r="I742" s="36">
        <f t="shared" si="440"/>
        <v>456758.16</v>
      </c>
      <c r="J742" s="36">
        <f t="shared" si="441"/>
        <v>0</v>
      </c>
      <c r="K742" s="36">
        <f t="shared" si="441"/>
        <v>0</v>
      </c>
      <c r="L742" s="36">
        <f t="shared" si="441"/>
        <v>456758.16</v>
      </c>
      <c r="M742" s="36">
        <f t="shared" si="441"/>
        <v>0</v>
      </c>
      <c r="N742" s="36">
        <f t="shared" si="441"/>
        <v>456758.16</v>
      </c>
      <c r="O742" s="28">
        <f t="shared" si="441"/>
        <v>0</v>
      </c>
      <c r="P742" s="28">
        <f t="shared" si="441"/>
        <v>0</v>
      </c>
      <c r="Q742" s="28">
        <f t="shared" si="441"/>
        <v>0</v>
      </c>
      <c r="R742" s="28">
        <f t="shared" si="441"/>
        <v>0</v>
      </c>
      <c r="S742" s="28">
        <f t="shared" si="441"/>
        <v>0</v>
      </c>
      <c r="T742" s="28">
        <f t="shared" si="442"/>
        <v>0</v>
      </c>
      <c r="U742" s="28">
        <f t="shared" si="442"/>
        <v>0</v>
      </c>
      <c r="V742" s="28">
        <f t="shared" si="442"/>
        <v>0</v>
      </c>
      <c r="W742" s="28">
        <f t="shared" si="442"/>
        <v>0</v>
      </c>
      <c r="X742" s="28">
        <f t="shared" si="442"/>
        <v>0</v>
      </c>
      <c r="Y742" s="28">
        <f t="shared" si="442"/>
        <v>0</v>
      </c>
      <c r="Z742" s="28">
        <f t="shared" si="442"/>
        <v>0</v>
      </c>
      <c r="AA742" s="28">
        <f t="shared" si="442"/>
        <v>0</v>
      </c>
      <c r="AB742" s="28">
        <f t="shared" si="442"/>
        <v>0</v>
      </c>
    </row>
    <row r="743" spans="1:28" ht="63" outlineLevel="5">
      <c r="A743" s="2" t="s">
        <v>256</v>
      </c>
      <c r="B743" s="23" t="s">
        <v>249</v>
      </c>
      <c r="C743" s="23" t="s">
        <v>251</v>
      </c>
      <c r="D743" s="23" t="s">
        <v>255</v>
      </c>
      <c r="E743" s="23" t="s">
        <v>257</v>
      </c>
      <c r="F743" s="23" t="s">
        <v>1090</v>
      </c>
      <c r="G743" s="24">
        <f>SUM(I743:K743)-H743</f>
        <v>456758.16</v>
      </c>
      <c r="H743" s="24"/>
      <c r="I743" s="36">
        <v>456758.16</v>
      </c>
      <c r="J743" s="8">
        <f>SUM(Q743)</f>
        <v>0</v>
      </c>
      <c r="K743" s="9">
        <f>SUM(S743+U743+W743+Y743+AA743)</f>
        <v>0</v>
      </c>
      <c r="L743" s="28">
        <f>SUM(N743:P743)-M743</f>
        <v>456758.16</v>
      </c>
      <c r="M743" s="38"/>
      <c r="N743" s="37">
        <v>456758.16</v>
      </c>
      <c r="O743" s="8">
        <f>SUM(R743)</f>
        <v>0</v>
      </c>
      <c r="P743" s="9">
        <f>SUM(T743+V743+X743+Z743+AB743)</f>
        <v>0</v>
      </c>
      <c r="Q743" s="9"/>
      <c r="R743" s="9"/>
      <c r="S743" s="9"/>
      <c r="T743" s="9"/>
      <c r="U743" s="9"/>
      <c r="V743" s="9"/>
      <c r="W743" s="9"/>
      <c r="X743" s="9"/>
      <c r="Y743" s="9"/>
      <c r="Z743" s="9"/>
      <c r="AA743" s="9"/>
      <c r="AB743" s="9"/>
    </row>
    <row r="744" spans="1:28" s="271" customFormat="1" outlineLevel="5">
      <c r="A744" s="263" t="s">
        <v>1087</v>
      </c>
      <c r="B744" s="92"/>
      <c r="C744" s="92"/>
      <c r="D744" s="92"/>
      <c r="E744" s="92"/>
      <c r="F744" s="92"/>
      <c r="G744" s="265">
        <f t="shared" ref="G744:G746" si="443">SUM(I744:K744)-H744</f>
        <v>1042148.98</v>
      </c>
      <c r="H744" s="265"/>
      <c r="I744" s="266">
        <v>1042148.98</v>
      </c>
      <c r="J744" s="267">
        <f t="shared" ref="J744:J746" si="444">SUM(Q744)</f>
        <v>0</v>
      </c>
      <c r="K744" s="268">
        <f t="shared" ref="K744:K746" si="445">SUM(S744+U744+W744+Y744+AA744)</f>
        <v>0</v>
      </c>
      <c r="L744" s="78">
        <f t="shared" ref="L744:L746" si="446">SUM(N744:P744)-M744</f>
        <v>1042148.98</v>
      </c>
      <c r="M744" s="270"/>
      <c r="N744" s="269">
        <v>1042148.98</v>
      </c>
      <c r="O744" s="267">
        <f t="shared" ref="O744:O746" si="447">SUM(R744)</f>
        <v>0</v>
      </c>
      <c r="P744" s="268">
        <f t="shared" ref="P744:P746" si="448">SUM(T744+V744+X744+Z744+AB744)</f>
        <v>0</v>
      </c>
      <c r="Q744" s="268"/>
      <c r="R744" s="268"/>
      <c r="S744" s="268"/>
      <c r="T744" s="268"/>
      <c r="U744" s="268"/>
      <c r="V744" s="268"/>
      <c r="W744" s="268"/>
      <c r="X744" s="268"/>
      <c r="Y744" s="268"/>
      <c r="Z744" s="268"/>
      <c r="AA744" s="268"/>
      <c r="AB744" s="268"/>
    </row>
    <row r="745" spans="1:28" s="271" customFormat="1" outlineLevel="5">
      <c r="A745" s="263" t="s">
        <v>1088</v>
      </c>
      <c r="B745" s="92"/>
      <c r="C745" s="92"/>
      <c r="D745" s="92"/>
      <c r="E745" s="92"/>
      <c r="F745" s="92"/>
      <c r="G745" s="265">
        <f t="shared" si="443"/>
        <v>99746.72</v>
      </c>
      <c r="H745" s="265"/>
      <c r="I745" s="266">
        <v>99746.72</v>
      </c>
      <c r="J745" s="267">
        <f t="shared" si="444"/>
        <v>0</v>
      </c>
      <c r="K745" s="268">
        <f t="shared" si="445"/>
        <v>0</v>
      </c>
      <c r="L745" s="78">
        <f t="shared" si="446"/>
        <v>99746.72</v>
      </c>
      <c r="M745" s="270"/>
      <c r="N745" s="269">
        <v>99746.72</v>
      </c>
      <c r="O745" s="267">
        <f t="shared" si="447"/>
        <v>0</v>
      </c>
      <c r="P745" s="268">
        <f t="shared" si="448"/>
        <v>0</v>
      </c>
      <c r="Q745" s="268"/>
      <c r="R745" s="268"/>
      <c r="S745" s="268"/>
      <c r="T745" s="268"/>
      <c r="U745" s="268"/>
      <c r="V745" s="268"/>
      <c r="W745" s="268"/>
      <c r="X745" s="268"/>
      <c r="Y745" s="268"/>
      <c r="Z745" s="268"/>
      <c r="AA745" s="268"/>
      <c r="AB745" s="268"/>
    </row>
    <row r="746" spans="1:28" s="271" customFormat="1" outlineLevel="5">
      <c r="A746" s="263" t="s">
        <v>1089</v>
      </c>
      <c r="B746" s="92"/>
      <c r="C746" s="92"/>
      <c r="D746" s="92"/>
      <c r="E746" s="92"/>
      <c r="F746" s="92"/>
      <c r="G746" s="265">
        <f t="shared" si="443"/>
        <v>0</v>
      </c>
      <c r="H746" s="265"/>
      <c r="I746" s="266">
        <v>0</v>
      </c>
      <c r="J746" s="267">
        <f t="shared" si="444"/>
        <v>0</v>
      </c>
      <c r="K746" s="268">
        <f t="shared" si="445"/>
        <v>0</v>
      </c>
      <c r="L746" s="78">
        <f t="shared" si="446"/>
        <v>0</v>
      </c>
      <c r="M746" s="270"/>
      <c r="N746" s="269">
        <v>0</v>
      </c>
      <c r="O746" s="267">
        <f t="shared" si="447"/>
        <v>0</v>
      </c>
      <c r="P746" s="268">
        <f t="shared" si="448"/>
        <v>0</v>
      </c>
      <c r="Q746" s="268"/>
      <c r="R746" s="268"/>
      <c r="S746" s="268"/>
      <c r="T746" s="268"/>
      <c r="U746" s="268"/>
      <c r="V746" s="268"/>
      <c r="W746" s="268"/>
      <c r="X746" s="268"/>
      <c r="Y746" s="268"/>
      <c r="Z746" s="268"/>
      <c r="AA746" s="268"/>
      <c r="AB746" s="268"/>
    </row>
    <row r="747" spans="1:28" s="7" customFormat="1" ht="157.5" outlineLevel="2">
      <c r="A747" s="6" t="s">
        <v>234</v>
      </c>
      <c r="B747" s="49" t="s">
        <v>249</v>
      </c>
      <c r="C747" s="49" t="s">
        <v>235</v>
      </c>
      <c r="D747" s="49" t="s">
        <v>2</v>
      </c>
      <c r="E747" s="49" t="s">
        <v>2</v>
      </c>
      <c r="F747" s="49"/>
      <c r="G747" s="50">
        <f t="shared" ref="G747:W747" si="449">SUM(G748)</f>
        <v>7141800.2000000002</v>
      </c>
      <c r="H747" s="50">
        <f t="shared" si="449"/>
        <v>0</v>
      </c>
      <c r="I747" s="50">
        <f t="shared" si="449"/>
        <v>7141800.2000000002</v>
      </c>
      <c r="J747" s="50">
        <f t="shared" si="449"/>
        <v>0</v>
      </c>
      <c r="K747" s="50">
        <f t="shared" si="449"/>
        <v>0</v>
      </c>
      <c r="L747" s="50">
        <f t="shared" si="449"/>
        <v>5274732.4400000004</v>
      </c>
      <c r="M747" s="50">
        <f t="shared" si="449"/>
        <v>0</v>
      </c>
      <c r="N747" s="51">
        <f t="shared" si="449"/>
        <v>5274732.4400000004</v>
      </c>
      <c r="O747" s="52">
        <f t="shared" si="449"/>
        <v>0</v>
      </c>
      <c r="P747" s="52">
        <f t="shared" si="449"/>
        <v>0</v>
      </c>
      <c r="Q747" s="52">
        <f t="shared" si="449"/>
        <v>0</v>
      </c>
      <c r="R747" s="52">
        <f t="shared" si="449"/>
        <v>0</v>
      </c>
      <c r="S747" s="52">
        <f t="shared" si="449"/>
        <v>0</v>
      </c>
      <c r="T747" s="52">
        <f t="shared" si="449"/>
        <v>0</v>
      </c>
      <c r="U747" s="52">
        <f t="shared" si="449"/>
        <v>0</v>
      </c>
      <c r="V747" s="52">
        <f t="shared" si="449"/>
        <v>0</v>
      </c>
      <c r="W747" s="52">
        <f t="shared" si="449"/>
        <v>0</v>
      </c>
      <c r="X747" s="52">
        <f t="shared" ref="I747:AB749" si="450">SUM(X748)</f>
        <v>0</v>
      </c>
      <c r="Y747" s="52">
        <f t="shared" si="450"/>
        <v>0</v>
      </c>
      <c r="Z747" s="52">
        <f t="shared" si="450"/>
        <v>0</v>
      </c>
      <c r="AA747" s="52">
        <f t="shared" si="450"/>
        <v>0</v>
      </c>
      <c r="AB747" s="52">
        <f t="shared" si="450"/>
        <v>0</v>
      </c>
    </row>
    <row r="748" spans="1:28" ht="47.25" outlineLevel="3">
      <c r="A748" s="2" t="s">
        <v>25</v>
      </c>
      <c r="B748" s="23" t="s">
        <v>249</v>
      </c>
      <c r="C748" s="23" t="s">
        <v>235</v>
      </c>
      <c r="D748" s="23" t="s">
        <v>26</v>
      </c>
      <c r="E748" s="23" t="s">
        <v>2</v>
      </c>
      <c r="F748" s="23"/>
      <c r="G748" s="24">
        <f>SUM(G749)</f>
        <v>7141800.2000000002</v>
      </c>
      <c r="H748" s="24">
        <f>SUM(H749)</f>
        <v>0</v>
      </c>
      <c r="I748" s="24">
        <f t="shared" si="450"/>
        <v>7141800.2000000002</v>
      </c>
      <c r="J748" s="24">
        <f t="shared" si="450"/>
        <v>0</v>
      </c>
      <c r="K748" s="24">
        <f t="shared" si="450"/>
        <v>0</v>
      </c>
      <c r="L748" s="24">
        <f t="shared" si="450"/>
        <v>5274732.4400000004</v>
      </c>
      <c r="M748" s="24">
        <f t="shared" si="450"/>
        <v>0</v>
      </c>
      <c r="N748" s="36">
        <f t="shared" si="450"/>
        <v>5274732.4400000004</v>
      </c>
      <c r="O748" s="28">
        <f t="shared" si="450"/>
        <v>0</v>
      </c>
      <c r="P748" s="28">
        <f t="shared" si="450"/>
        <v>0</v>
      </c>
      <c r="Q748" s="28">
        <f t="shared" si="450"/>
        <v>0</v>
      </c>
      <c r="R748" s="28">
        <f t="shared" si="450"/>
        <v>0</v>
      </c>
      <c r="S748" s="28">
        <f t="shared" si="450"/>
        <v>0</v>
      </c>
      <c r="T748" s="28">
        <f t="shared" si="450"/>
        <v>0</v>
      </c>
      <c r="U748" s="28">
        <f t="shared" si="450"/>
        <v>0</v>
      </c>
      <c r="V748" s="28">
        <f t="shared" si="450"/>
        <v>0</v>
      </c>
      <c r="W748" s="28">
        <f t="shared" si="450"/>
        <v>0</v>
      </c>
      <c r="X748" s="28">
        <f t="shared" si="450"/>
        <v>0</v>
      </c>
      <c r="Y748" s="28">
        <f t="shared" si="450"/>
        <v>0</v>
      </c>
      <c r="Z748" s="28">
        <f t="shared" si="450"/>
        <v>0</v>
      </c>
      <c r="AA748" s="28">
        <f t="shared" si="450"/>
        <v>0</v>
      </c>
      <c r="AB748" s="28">
        <f t="shared" si="450"/>
        <v>0</v>
      </c>
    </row>
    <row r="749" spans="1:28" ht="63" outlineLevel="4">
      <c r="A749" s="2" t="s">
        <v>218</v>
      </c>
      <c r="B749" s="23" t="s">
        <v>249</v>
      </c>
      <c r="C749" s="23" t="s">
        <v>235</v>
      </c>
      <c r="D749" s="23" t="s">
        <v>219</v>
      </c>
      <c r="E749" s="23" t="s">
        <v>2</v>
      </c>
      <c r="F749" s="23"/>
      <c r="G749" s="24">
        <f>SUM(G750)</f>
        <v>7141800.2000000002</v>
      </c>
      <c r="H749" s="24">
        <f>SUM(H750)</f>
        <v>0</v>
      </c>
      <c r="I749" s="24">
        <f t="shared" si="450"/>
        <v>7141800.2000000002</v>
      </c>
      <c r="J749" s="24">
        <f t="shared" si="450"/>
        <v>0</v>
      </c>
      <c r="K749" s="24">
        <f t="shared" si="450"/>
        <v>0</v>
      </c>
      <c r="L749" s="24">
        <f t="shared" si="450"/>
        <v>5274732.4400000004</v>
      </c>
      <c r="M749" s="24">
        <f t="shared" si="450"/>
        <v>0</v>
      </c>
      <c r="N749" s="36">
        <f t="shared" si="450"/>
        <v>5274732.4400000004</v>
      </c>
      <c r="O749" s="28">
        <f t="shared" si="450"/>
        <v>0</v>
      </c>
      <c r="P749" s="28">
        <f t="shared" si="450"/>
        <v>0</v>
      </c>
      <c r="Q749" s="28">
        <f t="shared" si="450"/>
        <v>0</v>
      </c>
      <c r="R749" s="28">
        <f t="shared" si="450"/>
        <v>0</v>
      </c>
      <c r="S749" s="28">
        <f t="shared" si="450"/>
        <v>0</v>
      </c>
      <c r="T749" s="28">
        <f t="shared" si="450"/>
        <v>0</v>
      </c>
      <c r="U749" s="28">
        <f t="shared" si="450"/>
        <v>0</v>
      </c>
      <c r="V749" s="28">
        <f t="shared" si="450"/>
        <v>0</v>
      </c>
      <c r="W749" s="28">
        <f t="shared" si="450"/>
        <v>0</v>
      </c>
      <c r="X749" s="28">
        <f t="shared" si="450"/>
        <v>0</v>
      </c>
      <c r="Y749" s="28">
        <f t="shared" si="450"/>
        <v>0</v>
      </c>
      <c r="Z749" s="28">
        <f t="shared" si="450"/>
        <v>0</v>
      </c>
      <c r="AA749" s="28">
        <f t="shared" si="450"/>
        <v>0</v>
      </c>
      <c r="AB749" s="28">
        <f t="shared" si="450"/>
        <v>0</v>
      </c>
    </row>
    <row r="750" spans="1:28" outlineLevel="5">
      <c r="A750" s="2" t="s">
        <v>37</v>
      </c>
      <c r="B750" s="23" t="s">
        <v>249</v>
      </c>
      <c r="C750" s="23" t="s">
        <v>235</v>
      </c>
      <c r="D750" s="23" t="s">
        <v>219</v>
      </c>
      <c r="E750" s="23" t="s">
        <v>38</v>
      </c>
      <c r="F750" s="23">
        <v>24011264</v>
      </c>
      <c r="G750" s="24">
        <f>SUM(I750:K750)-H750</f>
        <v>7141800.2000000002</v>
      </c>
      <c r="H750" s="24"/>
      <c r="I750" s="36">
        <v>7141800.2000000002</v>
      </c>
      <c r="J750" s="8">
        <f>SUM(Q750)</f>
        <v>0</v>
      </c>
      <c r="K750" s="9">
        <f>SUM(S750+U750+W750+Y750+AA750)</f>
        <v>0</v>
      </c>
      <c r="L750" s="28">
        <f>SUM(N750:P750)-M750</f>
        <v>5274732.4400000004</v>
      </c>
      <c r="M750" s="38"/>
      <c r="N750" s="37">
        <v>5274732.4400000004</v>
      </c>
      <c r="O750" s="8">
        <f>SUM(R750)</f>
        <v>0</v>
      </c>
      <c r="P750" s="9">
        <f>SUM(T750+V750+X750+Z750+AB750)</f>
        <v>0</v>
      </c>
      <c r="Q750" s="9"/>
      <c r="R750" s="9"/>
      <c r="S750" s="9"/>
      <c r="T750" s="9"/>
      <c r="U750" s="9"/>
      <c r="V750" s="9"/>
      <c r="W750" s="9"/>
      <c r="X750" s="9"/>
      <c r="Y750" s="9"/>
      <c r="Z750" s="9"/>
      <c r="AA750" s="9"/>
      <c r="AB750" s="9"/>
    </row>
    <row r="751" spans="1:28" s="7" customFormat="1" ht="47.25" outlineLevel="2">
      <c r="A751" s="6" t="s">
        <v>258</v>
      </c>
      <c r="B751" s="49" t="s">
        <v>249</v>
      </c>
      <c r="C751" s="49" t="s">
        <v>259</v>
      </c>
      <c r="D751" s="49" t="s">
        <v>2</v>
      </c>
      <c r="E751" s="49" t="s">
        <v>2</v>
      </c>
      <c r="F751" s="49"/>
      <c r="G751" s="50">
        <f>SUM(G752+G758+G774+G777)</f>
        <v>32501290.429999996</v>
      </c>
      <c r="H751" s="50">
        <f>SUM(H752+H758+H774+H777)</f>
        <v>0</v>
      </c>
      <c r="I751" s="51">
        <f>SUM(I752+I758+I774+I777)</f>
        <v>32501290.429999996</v>
      </c>
      <c r="J751" s="51">
        <f t="shared" ref="J751:AB751" si="451">SUM(J752+J758+J774+J777)</f>
        <v>0</v>
      </c>
      <c r="K751" s="51">
        <f t="shared" si="451"/>
        <v>0</v>
      </c>
      <c r="L751" s="51">
        <f t="shared" si="451"/>
        <v>32309379.66</v>
      </c>
      <c r="M751" s="51">
        <f t="shared" si="451"/>
        <v>0</v>
      </c>
      <c r="N751" s="51">
        <f t="shared" si="451"/>
        <v>32309379.66</v>
      </c>
      <c r="O751" s="52">
        <f t="shared" si="451"/>
        <v>0</v>
      </c>
      <c r="P751" s="52">
        <f t="shared" si="451"/>
        <v>0</v>
      </c>
      <c r="Q751" s="52">
        <f t="shared" si="451"/>
        <v>0</v>
      </c>
      <c r="R751" s="52">
        <f t="shared" si="451"/>
        <v>0</v>
      </c>
      <c r="S751" s="52">
        <f t="shared" si="451"/>
        <v>0</v>
      </c>
      <c r="T751" s="52">
        <f t="shared" si="451"/>
        <v>0</v>
      </c>
      <c r="U751" s="52">
        <f t="shared" si="451"/>
        <v>0</v>
      </c>
      <c r="V751" s="52">
        <f t="shared" si="451"/>
        <v>0</v>
      </c>
      <c r="W751" s="52">
        <f t="shared" si="451"/>
        <v>0</v>
      </c>
      <c r="X751" s="52">
        <f t="shared" si="451"/>
        <v>0</v>
      </c>
      <c r="Y751" s="52">
        <f t="shared" si="451"/>
        <v>0</v>
      </c>
      <c r="Z751" s="52">
        <f t="shared" si="451"/>
        <v>0</v>
      </c>
      <c r="AA751" s="52">
        <f t="shared" si="451"/>
        <v>0</v>
      </c>
      <c r="AB751" s="52">
        <f t="shared" si="451"/>
        <v>0</v>
      </c>
    </row>
    <row r="752" spans="1:28" ht="110.25" outlineLevel="3">
      <c r="A752" s="2" t="s">
        <v>9</v>
      </c>
      <c r="B752" s="23" t="s">
        <v>249</v>
      </c>
      <c r="C752" s="23" t="s">
        <v>259</v>
      </c>
      <c r="D752" s="23" t="s">
        <v>10</v>
      </c>
      <c r="E752" s="23" t="s">
        <v>2</v>
      </c>
      <c r="F752" s="23"/>
      <c r="G752" s="24">
        <f>SUM(G753+G756)</f>
        <v>6221666.4299999997</v>
      </c>
      <c r="H752" s="24">
        <f>SUM(H753+H756)</f>
        <v>0</v>
      </c>
      <c r="I752" s="36">
        <f>SUM(I753+I756)</f>
        <v>6221666.4299999997</v>
      </c>
      <c r="J752" s="36">
        <f t="shared" ref="J752:AB752" si="452">SUM(J753+J756)</f>
        <v>0</v>
      </c>
      <c r="K752" s="36">
        <f t="shared" si="452"/>
        <v>0</v>
      </c>
      <c r="L752" s="36">
        <f t="shared" si="452"/>
        <v>6221622.3799999999</v>
      </c>
      <c r="M752" s="36">
        <f t="shared" si="452"/>
        <v>0</v>
      </c>
      <c r="N752" s="36">
        <f t="shared" si="452"/>
        <v>6221622.3799999999</v>
      </c>
      <c r="O752" s="28">
        <f t="shared" si="452"/>
        <v>0</v>
      </c>
      <c r="P752" s="28">
        <f t="shared" si="452"/>
        <v>0</v>
      </c>
      <c r="Q752" s="28">
        <f t="shared" si="452"/>
        <v>0</v>
      </c>
      <c r="R752" s="28">
        <f t="shared" si="452"/>
        <v>0</v>
      </c>
      <c r="S752" s="28">
        <f t="shared" si="452"/>
        <v>0</v>
      </c>
      <c r="T752" s="28">
        <f t="shared" si="452"/>
        <v>0</v>
      </c>
      <c r="U752" s="28">
        <f t="shared" si="452"/>
        <v>0</v>
      </c>
      <c r="V752" s="28">
        <f t="shared" si="452"/>
        <v>0</v>
      </c>
      <c r="W752" s="28">
        <f t="shared" si="452"/>
        <v>0</v>
      </c>
      <c r="X752" s="28">
        <f t="shared" si="452"/>
        <v>0</v>
      </c>
      <c r="Y752" s="28">
        <f t="shared" si="452"/>
        <v>0</v>
      </c>
      <c r="Z752" s="28">
        <f t="shared" si="452"/>
        <v>0</v>
      </c>
      <c r="AA752" s="28">
        <f t="shared" si="452"/>
        <v>0</v>
      </c>
      <c r="AB752" s="28">
        <f t="shared" si="452"/>
        <v>0</v>
      </c>
    </row>
    <row r="753" spans="1:28" ht="31.5" outlineLevel="4">
      <c r="A753" s="2" t="s">
        <v>67</v>
      </c>
      <c r="B753" s="23" t="s">
        <v>249</v>
      </c>
      <c r="C753" s="23" t="s">
        <v>259</v>
      </c>
      <c r="D753" s="23" t="s">
        <v>68</v>
      </c>
      <c r="E753" s="23" t="s">
        <v>2</v>
      </c>
      <c r="F753" s="23"/>
      <c r="G753" s="24">
        <f>SUM(G754:G755)</f>
        <v>4695044.67</v>
      </c>
      <c r="H753" s="24">
        <f>SUM(H754:H755)</f>
        <v>0</v>
      </c>
      <c r="I753" s="36">
        <f>SUM(I754:I755)</f>
        <v>4695044.67</v>
      </c>
      <c r="J753" s="36">
        <f t="shared" ref="J753:AB753" si="453">SUM(J754:J755)</f>
        <v>0</v>
      </c>
      <c r="K753" s="36">
        <f t="shared" si="453"/>
        <v>0</v>
      </c>
      <c r="L753" s="36">
        <f t="shared" si="453"/>
        <v>4695044.67</v>
      </c>
      <c r="M753" s="36">
        <f t="shared" si="453"/>
        <v>0</v>
      </c>
      <c r="N753" s="36">
        <f t="shared" si="453"/>
        <v>4695044.67</v>
      </c>
      <c r="O753" s="28">
        <f t="shared" si="453"/>
        <v>0</v>
      </c>
      <c r="P753" s="28">
        <f t="shared" si="453"/>
        <v>0</v>
      </c>
      <c r="Q753" s="28">
        <f t="shared" si="453"/>
        <v>0</v>
      </c>
      <c r="R753" s="28">
        <f t="shared" si="453"/>
        <v>0</v>
      </c>
      <c r="S753" s="28">
        <f t="shared" si="453"/>
        <v>0</v>
      </c>
      <c r="T753" s="28">
        <f t="shared" si="453"/>
        <v>0</v>
      </c>
      <c r="U753" s="28">
        <f t="shared" si="453"/>
        <v>0</v>
      </c>
      <c r="V753" s="28">
        <f t="shared" si="453"/>
        <v>0</v>
      </c>
      <c r="W753" s="28">
        <f t="shared" si="453"/>
        <v>0</v>
      </c>
      <c r="X753" s="28">
        <f t="shared" si="453"/>
        <v>0</v>
      </c>
      <c r="Y753" s="28">
        <f t="shared" si="453"/>
        <v>0</v>
      </c>
      <c r="Z753" s="28">
        <f t="shared" si="453"/>
        <v>0</v>
      </c>
      <c r="AA753" s="28">
        <f t="shared" si="453"/>
        <v>0</v>
      </c>
      <c r="AB753" s="28">
        <f t="shared" si="453"/>
        <v>0</v>
      </c>
    </row>
    <row r="754" spans="1:28" outlineLevel="5">
      <c r="A754" s="2" t="s">
        <v>13</v>
      </c>
      <c r="B754" s="23" t="s">
        <v>249</v>
      </c>
      <c r="C754" s="23" t="s">
        <v>259</v>
      </c>
      <c r="D754" s="23" t="s">
        <v>68</v>
      </c>
      <c r="E754" s="23" t="s">
        <v>14</v>
      </c>
      <c r="F754" s="23"/>
      <c r="G754" s="24">
        <f>SUM(I754:K754)-H754</f>
        <v>4673469.84</v>
      </c>
      <c r="H754" s="24"/>
      <c r="I754" s="36">
        <v>4673469.84</v>
      </c>
      <c r="J754" s="8">
        <f>SUM(Q754)</f>
        <v>0</v>
      </c>
      <c r="K754" s="9">
        <f>SUM(S754+U754+W754+Y754+AA754)</f>
        <v>0</v>
      </c>
      <c r="L754" s="28">
        <f>SUM(N754:P754)-M754</f>
        <v>4673469.84</v>
      </c>
      <c r="M754" s="38"/>
      <c r="N754" s="37">
        <v>4673469.84</v>
      </c>
      <c r="O754" s="8">
        <f>SUM(R754)</f>
        <v>0</v>
      </c>
      <c r="P754" s="9">
        <f>SUM(T754+V754+X754+Z754+AB754)</f>
        <v>0</v>
      </c>
      <c r="Q754" s="9"/>
      <c r="R754" s="9"/>
      <c r="S754" s="9"/>
      <c r="T754" s="9"/>
      <c r="U754" s="9"/>
      <c r="V754" s="9"/>
      <c r="W754" s="9"/>
      <c r="X754" s="9"/>
      <c r="Y754" s="9"/>
      <c r="Z754" s="9"/>
      <c r="AA754" s="9"/>
      <c r="AB754" s="9"/>
    </row>
    <row r="755" spans="1:28" ht="47.25" outlineLevel="5">
      <c r="A755" s="2" t="s">
        <v>23</v>
      </c>
      <c r="B755" s="23" t="s">
        <v>249</v>
      </c>
      <c r="C755" s="23" t="s">
        <v>259</v>
      </c>
      <c r="D755" s="23" t="s">
        <v>68</v>
      </c>
      <c r="E755" s="23" t="s">
        <v>24</v>
      </c>
      <c r="F755" s="23"/>
      <c r="G755" s="24">
        <f>SUM(I755:K755)-H755</f>
        <v>21574.83</v>
      </c>
      <c r="H755" s="24"/>
      <c r="I755" s="36">
        <v>21574.83</v>
      </c>
      <c r="J755" s="8">
        <f>SUM(Q755)</f>
        <v>0</v>
      </c>
      <c r="K755" s="9">
        <f>SUM(S755+U755+W755+Y755+AA755)</f>
        <v>0</v>
      </c>
      <c r="L755" s="28">
        <f>SUM(N755:P755)-M755</f>
        <v>21574.83</v>
      </c>
      <c r="M755" s="38"/>
      <c r="N755" s="37">
        <v>21574.83</v>
      </c>
      <c r="O755" s="8">
        <f>SUM(R755)</f>
        <v>0</v>
      </c>
      <c r="P755" s="9">
        <f>SUM(T755+V755+X755+Z755+AB755)</f>
        <v>0</v>
      </c>
      <c r="Q755" s="9"/>
      <c r="R755" s="9"/>
      <c r="S755" s="9"/>
      <c r="T755" s="9"/>
      <c r="U755" s="9"/>
      <c r="V755" s="9"/>
      <c r="W755" s="9"/>
      <c r="X755" s="9"/>
      <c r="Y755" s="9"/>
      <c r="Z755" s="9"/>
      <c r="AA755" s="9"/>
      <c r="AB755" s="9"/>
    </row>
    <row r="756" spans="1:28" ht="78.75" outlineLevel="4">
      <c r="A756" s="2" t="s">
        <v>69</v>
      </c>
      <c r="B756" s="23" t="s">
        <v>249</v>
      </c>
      <c r="C756" s="23" t="s">
        <v>259</v>
      </c>
      <c r="D756" s="23" t="s">
        <v>70</v>
      </c>
      <c r="E756" s="23" t="s">
        <v>2</v>
      </c>
      <c r="F756" s="23"/>
      <c r="G756" s="24">
        <f>SUM(G757)</f>
        <v>1526621.76</v>
      </c>
      <c r="H756" s="24">
        <f>SUM(H757)</f>
        <v>0</v>
      </c>
      <c r="I756" s="36">
        <f>SUM(I757)</f>
        <v>1526621.76</v>
      </c>
      <c r="J756" s="36">
        <f t="shared" ref="J756:AB756" si="454">SUM(J757)</f>
        <v>0</v>
      </c>
      <c r="K756" s="36">
        <f t="shared" si="454"/>
        <v>0</v>
      </c>
      <c r="L756" s="36">
        <f t="shared" si="454"/>
        <v>1526577.71</v>
      </c>
      <c r="M756" s="36">
        <f t="shared" si="454"/>
        <v>0</v>
      </c>
      <c r="N756" s="36">
        <f t="shared" si="454"/>
        <v>1526577.71</v>
      </c>
      <c r="O756" s="28">
        <f t="shared" si="454"/>
        <v>0</v>
      </c>
      <c r="P756" s="28">
        <f t="shared" si="454"/>
        <v>0</v>
      </c>
      <c r="Q756" s="28">
        <f t="shared" si="454"/>
        <v>0</v>
      </c>
      <c r="R756" s="28">
        <f t="shared" si="454"/>
        <v>0</v>
      </c>
      <c r="S756" s="28">
        <f t="shared" si="454"/>
        <v>0</v>
      </c>
      <c r="T756" s="28">
        <f t="shared" si="454"/>
        <v>0</v>
      </c>
      <c r="U756" s="28">
        <f t="shared" si="454"/>
        <v>0</v>
      </c>
      <c r="V756" s="28">
        <f t="shared" si="454"/>
        <v>0</v>
      </c>
      <c r="W756" s="28">
        <f t="shared" si="454"/>
        <v>0</v>
      </c>
      <c r="X756" s="28">
        <f t="shared" si="454"/>
        <v>0</v>
      </c>
      <c r="Y756" s="28">
        <f t="shared" si="454"/>
        <v>0</v>
      </c>
      <c r="Z756" s="28">
        <f t="shared" si="454"/>
        <v>0</v>
      </c>
      <c r="AA756" s="28">
        <f t="shared" si="454"/>
        <v>0</v>
      </c>
      <c r="AB756" s="28">
        <f t="shared" si="454"/>
        <v>0</v>
      </c>
    </row>
    <row r="757" spans="1:28" ht="31.5" outlineLevel="5">
      <c r="A757" s="2" t="s">
        <v>17</v>
      </c>
      <c r="B757" s="23" t="s">
        <v>249</v>
      </c>
      <c r="C757" s="23" t="s">
        <v>259</v>
      </c>
      <c r="D757" s="23" t="s">
        <v>70</v>
      </c>
      <c r="E757" s="23" t="s">
        <v>18</v>
      </c>
      <c r="F757" s="23"/>
      <c r="G757" s="24">
        <f>SUM(I757:K757)-H757</f>
        <v>1526621.76</v>
      </c>
      <c r="H757" s="24"/>
      <c r="I757" s="36">
        <v>1526621.76</v>
      </c>
      <c r="J757" s="8">
        <f>SUM(Q757)</f>
        <v>0</v>
      </c>
      <c r="K757" s="9">
        <f>SUM(S757+U757+W757+Y757+AA757)</f>
        <v>0</v>
      </c>
      <c r="L757" s="28">
        <f>SUM(N757:P757)-M757</f>
        <v>1526577.71</v>
      </c>
      <c r="M757" s="38"/>
      <c r="N757" s="37">
        <v>1526577.71</v>
      </c>
      <c r="O757" s="8">
        <f>SUM(R757)</f>
        <v>0</v>
      </c>
      <c r="P757" s="9">
        <f>SUM(T757+V757+X757+Z757+AB757)</f>
        <v>0</v>
      </c>
      <c r="Q757" s="9"/>
      <c r="R757" s="9"/>
      <c r="S757" s="9"/>
      <c r="T757" s="9"/>
      <c r="U757" s="9"/>
      <c r="V757" s="9"/>
      <c r="W757" s="9"/>
      <c r="X757" s="9"/>
      <c r="Y757" s="9"/>
      <c r="Z757" s="9"/>
      <c r="AA757" s="9"/>
      <c r="AB757" s="9"/>
    </row>
    <row r="758" spans="1:28" ht="47.25" outlineLevel="3">
      <c r="A758" s="2" t="s">
        <v>25</v>
      </c>
      <c r="B758" s="23" t="s">
        <v>249</v>
      </c>
      <c r="C758" s="23" t="s">
        <v>259</v>
      </c>
      <c r="D758" s="23" t="s">
        <v>26</v>
      </c>
      <c r="E758" s="23" t="s">
        <v>2</v>
      </c>
      <c r="F758" s="23"/>
      <c r="G758" s="24">
        <f>SUM(G759+G761+G772)</f>
        <v>9963215.1699999981</v>
      </c>
      <c r="H758" s="24">
        <f>SUM(H759+H761+H772)</f>
        <v>0</v>
      </c>
      <c r="I758" s="36">
        <f>SUM(I759+I761+I772)</f>
        <v>9963215.1699999981</v>
      </c>
      <c r="J758" s="36">
        <f t="shared" ref="J758:AB758" si="455">SUM(J759+J761+J772)</f>
        <v>0</v>
      </c>
      <c r="K758" s="36">
        <f t="shared" si="455"/>
        <v>0</v>
      </c>
      <c r="L758" s="36">
        <f t="shared" si="455"/>
        <v>9771349.3699999992</v>
      </c>
      <c r="M758" s="36">
        <f t="shared" si="455"/>
        <v>0</v>
      </c>
      <c r="N758" s="36">
        <f t="shared" si="455"/>
        <v>9771349.3699999992</v>
      </c>
      <c r="O758" s="28">
        <f t="shared" si="455"/>
        <v>0</v>
      </c>
      <c r="P758" s="28">
        <f t="shared" si="455"/>
        <v>0</v>
      </c>
      <c r="Q758" s="28">
        <f t="shared" si="455"/>
        <v>0</v>
      </c>
      <c r="R758" s="28">
        <f t="shared" si="455"/>
        <v>0</v>
      </c>
      <c r="S758" s="28">
        <f t="shared" si="455"/>
        <v>0</v>
      </c>
      <c r="T758" s="28">
        <f t="shared" si="455"/>
        <v>0</v>
      </c>
      <c r="U758" s="28">
        <f t="shared" si="455"/>
        <v>0</v>
      </c>
      <c r="V758" s="28">
        <f t="shared" si="455"/>
        <v>0</v>
      </c>
      <c r="W758" s="28">
        <f t="shared" si="455"/>
        <v>0</v>
      </c>
      <c r="X758" s="28">
        <f t="shared" si="455"/>
        <v>0</v>
      </c>
      <c r="Y758" s="28">
        <f t="shared" si="455"/>
        <v>0</v>
      </c>
      <c r="Z758" s="28">
        <f t="shared" si="455"/>
        <v>0</v>
      </c>
      <c r="AA758" s="28">
        <f t="shared" si="455"/>
        <v>0</v>
      </c>
      <c r="AB758" s="28">
        <f t="shared" si="455"/>
        <v>0</v>
      </c>
    </row>
    <row r="759" spans="1:28" ht="63" outlineLevel="4">
      <c r="A759" s="2" t="s">
        <v>218</v>
      </c>
      <c r="B759" s="23" t="s">
        <v>249</v>
      </c>
      <c r="C759" s="23" t="s">
        <v>259</v>
      </c>
      <c r="D759" s="23" t="s">
        <v>219</v>
      </c>
      <c r="E759" s="23" t="s">
        <v>2</v>
      </c>
      <c r="F759" s="23"/>
      <c r="G759" s="24">
        <f>SUM(G760)</f>
        <v>475951.16</v>
      </c>
      <c r="H759" s="24">
        <f>SUM(H760)</f>
        <v>0</v>
      </c>
      <c r="I759" s="36">
        <f>SUM(I760)</f>
        <v>475951.16</v>
      </c>
      <c r="J759" s="36">
        <f t="shared" ref="J759:AB759" si="456">SUM(J760)</f>
        <v>0</v>
      </c>
      <c r="K759" s="36">
        <f t="shared" si="456"/>
        <v>0</v>
      </c>
      <c r="L759" s="36">
        <f t="shared" si="456"/>
        <v>406723.85</v>
      </c>
      <c r="M759" s="36">
        <f t="shared" si="456"/>
        <v>0</v>
      </c>
      <c r="N759" s="36">
        <f t="shared" si="456"/>
        <v>406723.85</v>
      </c>
      <c r="O759" s="28">
        <f t="shared" si="456"/>
        <v>0</v>
      </c>
      <c r="P759" s="28">
        <f t="shared" si="456"/>
        <v>0</v>
      </c>
      <c r="Q759" s="28">
        <f t="shared" si="456"/>
        <v>0</v>
      </c>
      <c r="R759" s="28">
        <f t="shared" si="456"/>
        <v>0</v>
      </c>
      <c r="S759" s="28">
        <f t="shared" si="456"/>
        <v>0</v>
      </c>
      <c r="T759" s="28">
        <f t="shared" si="456"/>
        <v>0</v>
      </c>
      <c r="U759" s="28">
        <f t="shared" si="456"/>
        <v>0</v>
      </c>
      <c r="V759" s="28">
        <f t="shared" si="456"/>
        <v>0</v>
      </c>
      <c r="W759" s="28">
        <f t="shared" si="456"/>
        <v>0</v>
      </c>
      <c r="X759" s="28">
        <f t="shared" si="456"/>
        <v>0</v>
      </c>
      <c r="Y759" s="28">
        <f t="shared" si="456"/>
        <v>0</v>
      </c>
      <c r="Z759" s="28">
        <f t="shared" si="456"/>
        <v>0</v>
      </c>
      <c r="AA759" s="28">
        <f t="shared" si="456"/>
        <v>0</v>
      </c>
      <c r="AB759" s="28">
        <f t="shared" si="456"/>
        <v>0</v>
      </c>
    </row>
    <row r="760" spans="1:28" outlineLevel="5">
      <c r="A760" s="2" t="s">
        <v>37</v>
      </c>
      <c r="B760" s="23" t="s">
        <v>249</v>
      </c>
      <c r="C760" s="23" t="s">
        <v>259</v>
      </c>
      <c r="D760" s="23" t="s">
        <v>219</v>
      </c>
      <c r="E760" s="23" t="s">
        <v>38</v>
      </c>
      <c r="F760" s="23"/>
      <c r="G760" s="24">
        <f>SUM(I760:K760)-H760</f>
        <v>475951.16</v>
      </c>
      <c r="H760" s="24"/>
      <c r="I760" s="36">
        <v>475951.16</v>
      </c>
      <c r="J760" s="8">
        <f>SUM(Q760)</f>
        <v>0</v>
      </c>
      <c r="K760" s="9">
        <f>SUM(S760+U760+W760+Y760+AA760)</f>
        <v>0</v>
      </c>
      <c r="L760" s="28">
        <f>SUM(N760:P760)-M760</f>
        <v>406723.85</v>
      </c>
      <c r="M760" s="38"/>
      <c r="N760" s="37">
        <v>406723.85</v>
      </c>
      <c r="O760" s="8">
        <f>SUM(R760)</f>
        <v>0</v>
      </c>
      <c r="P760" s="9">
        <f>SUM(T760+V760+X760+Z760+AB760)</f>
        <v>0</v>
      </c>
      <c r="Q760" s="9"/>
      <c r="R760" s="9"/>
      <c r="S760" s="9"/>
      <c r="T760" s="9"/>
      <c r="U760" s="9"/>
      <c r="V760" s="9"/>
      <c r="W760" s="9"/>
      <c r="X760" s="9"/>
      <c r="Y760" s="9"/>
      <c r="Z760" s="9"/>
      <c r="AA760" s="9"/>
      <c r="AB760" s="9"/>
    </row>
    <row r="761" spans="1:28" ht="31.5" outlineLevel="4">
      <c r="A761" s="2" t="s">
        <v>27</v>
      </c>
      <c r="B761" s="23" t="s">
        <v>249</v>
      </c>
      <c r="C761" s="23" t="s">
        <v>259</v>
      </c>
      <c r="D761" s="23" t="s">
        <v>28</v>
      </c>
      <c r="E761" s="23" t="s">
        <v>2</v>
      </c>
      <c r="F761" s="23"/>
      <c r="G761" s="24">
        <f>SUM(G762:G771)</f>
        <v>4844354.0099999988</v>
      </c>
      <c r="H761" s="24">
        <f>SUM(H762:H771)</f>
        <v>0</v>
      </c>
      <c r="I761" s="36">
        <f>SUM(I762:I771)</f>
        <v>4844354.0099999988</v>
      </c>
      <c r="J761" s="36">
        <f t="shared" ref="J761:AB761" si="457">SUM(J762:J771)</f>
        <v>0</v>
      </c>
      <c r="K761" s="36">
        <f t="shared" si="457"/>
        <v>0</v>
      </c>
      <c r="L761" s="36">
        <f t="shared" si="457"/>
        <v>4840358.5399999991</v>
      </c>
      <c r="M761" s="36">
        <f t="shared" si="457"/>
        <v>0</v>
      </c>
      <c r="N761" s="36">
        <f t="shared" si="457"/>
        <v>4840358.5399999991</v>
      </c>
      <c r="O761" s="28">
        <f t="shared" si="457"/>
        <v>0</v>
      </c>
      <c r="P761" s="28">
        <f t="shared" si="457"/>
        <v>0</v>
      </c>
      <c r="Q761" s="28">
        <f t="shared" si="457"/>
        <v>0</v>
      </c>
      <c r="R761" s="28">
        <f t="shared" si="457"/>
        <v>0</v>
      </c>
      <c r="S761" s="28">
        <f t="shared" si="457"/>
        <v>0</v>
      </c>
      <c r="T761" s="28">
        <f t="shared" si="457"/>
        <v>0</v>
      </c>
      <c r="U761" s="28">
        <f t="shared" si="457"/>
        <v>0</v>
      </c>
      <c r="V761" s="28">
        <f t="shared" si="457"/>
        <v>0</v>
      </c>
      <c r="W761" s="28">
        <f t="shared" si="457"/>
        <v>0</v>
      </c>
      <c r="X761" s="28">
        <f t="shared" si="457"/>
        <v>0</v>
      </c>
      <c r="Y761" s="28">
        <f t="shared" si="457"/>
        <v>0</v>
      </c>
      <c r="Z761" s="28">
        <f t="shared" si="457"/>
        <v>0</v>
      </c>
      <c r="AA761" s="28">
        <f t="shared" si="457"/>
        <v>0</v>
      </c>
      <c r="AB761" s="28">
        <f t="shared" si="457"/>
        <v>0</v>
      </c>
    </row>
    <row r="762" spans="1:28" outlineLevel="5">
      <c r="A762" s="2" t="s">
        <v>29</v>
      </c>
      <c r="B762" s="23" t="s">
        <v>249</v>
      </c>
      <c r="C762" s="23" t="s">
        <v>259</v>
      </c>
      <c r="D762" s="23" t="s">
        <v>28</v>
      </c>
      <c r="E762" s="23" t="s">
        <v>30</v>
      </c>
      <c r="F762" s="23"/>
      <c r="G762" s="24">
        <f t="shared" ref="G762:G771" si="458">SUM(I762:K762)-H762</f>
        <v>31499.25</v>
      </c>
      <c r="H762" s="24"/>
      <c r="I762" s="36">
        <v>31499.25</v>
      </c>
      <c r="J762" s="8">
        <f t="shared" ref="J762:J770" si="459">SUM(Q762)</f>
        <v>0</v>
      </c>
      <c r="K762" s="9">
        <f t="shared" ref="K762:K771" si="460">SUM(S762+U762+W762+Y762+AA762)</f>
        <v>0</v>
      </c>
      <c r="L762" s="28">
        <f t="shared" ref="L762:L771" si="461">SUM(N762:P762)-M762</f>
        <v>27503.78</v>
      </c>
      <c r="M762" s="38"/>
      <c r="N762" s="37">
        <v>27503.78</v>
      </c>
      <c r="O762" s="8">
        <f t="shared" ref="O762:O771" si="462">SUM(R762)</f>
        <v>0</v>
      </c>
      <c r="P762" s="9">
        <f t="shared" ref="P762:P771" si="463">SUM(T762+V762+X762+Z762+AB762)</f>
        <v>0</v>
      </c>
      <c r="Q762" s="9"/>
      <c r="R762" s="9"/>
      <c r="S762" s="9"/>
      <c r="T762" s="9"/>
      <c r="U762" s="9"/>
      <c r="V762" s="9"/>
      <c r="W762" s="9"/>
      <c r="X762" s="9"/>
      <c r="Y762" s="9"/>
      <c r="Z762" s="9"/>
      <c r="AA762" s="9"/>
      <c r="AB762" s="9"/>
    </row>
    <row r="763" spans="1:28" outlineLevel="5">
      <c r="A763" s="2" t="s">
        <v>91</v>
      </c>
      <c r="B763" s="23" t="s">
        <v>249</v>
      </c>
      <c r="C763" s="23" t="s">
        <v>259</v>
      </c>
      <c r="D763" s="23" t="s">
        <v>28</v>
      </c>
      <c r="E763" s="23" t="s">
        <v>92</v>
      </c>
      <c r="F763" s="23"/>
      <c r="G763" s="24">
        <f t="shared" si="458"/>
        <v>149904</v>
      </c>
      <c r="H763" s="24"/>
      <c r="I763" s="36">
        <v>149904</v>
      </c>
      <c r="J763" s="8">
        <f t="shared" si="459"/>
        <v>0</v>
      </c>
      <c r="K763" s="9">
        <f t="shared" si="460"/>
        <v>0</v>
      </c>
      <c r="L763" s="28">
        <f t="shared" si="461"/>
        <v>149904</v>
      </c>
      <c r="M763" s="38"/>
      <c r="N763" s="37">
        <v>149904</v>
      </c>
      <c r="O763" s="8">
        <f t="shared" si="462"/>
        <v>0</v>
      </c>
      <c r="P763" s="9">
        <f t="shared" si="463"/>
        <v>0</v>
      </c>
      <c r="Q763" s="9"/>
      <c r="R763" s="9"/>
      <c r="S763" s="9"/>
      <c r="T763" s="9"/>
      <c r="U763" s="9"/>
      <c r="V763" s="9"/>
      <c r="W763" s="9"/>
      <c r="X763" s="9"/>
      <c r="Y763" s="9"/>
      <c r="Z763" s="9"/>
      <c r="AA763" s="9"/>
      <c r="AB763" s="9"/>
    </row>
    <row r="764" spans="1:28" ht="31.5" outlineLevel="5">
      <c r="A764" s="2" t="s">
        <v>73</v>
      </c>
      <c r="B764" s="23" t="s">
        <v>249</v>
      </c>
      <c r="C764" s="23" t="s">
        <v>259</v>
      </c>
      <c r="D764" s="23" t="s">
        <v>28</v>
      </c>
      <c r="E764" s="23" t="s">
        <v>74</v>
      </c>
      <c r="F764" s="23"/>
      <c r="G764" s="24">
        <f t="shared" si="458"/>
        <v>1078627.17</v>
      </c>
      <c r="H764" s="24"/>
      <c r="I764" s="36">
        <v>1078627.17</v>
      </c>
      <c r="J764" s="8">
        <f t="shared" si="459"/>
        <v>0</v>
      </c>
      <c r="K764" s="9">
        <f t="shared" si="460"/>
        <v>0</v>
      </c>
      <c r="L764" s="28">
        <f t="shared" si="461"/>
        <v>1078627.17</v>
      </c>
      <c r="M764" s="38"/>
      <c r="N764" s="37">
        <v>1078627.17</v>
      </c>
      <c r="O764" s="8">
        <f t="shared" si="462"/>
        <v>0</v>
      </c>
      <c r="P764" s="9">
        <f t="shared" si="463"/>
        <v>0</v>
      </c>
      <c r="Q764" s="9"/>
      <c r="R764" s="9"/>
      <c r="S764" s="9"/>
      <c r="T764" s="9"/>
      <c r="U764" s="9"/>
      <c r="V764" s="9"/>
      <c r="W764" s="9"/>
      <c r="X764" s="9"/>
      <c r="Y764" s="9"/>
      <c r="Z764" s="9"/>
      <c r="AA764" s="9"/>
      <c r="AB764" s="9"/>
    </row>
    <row r="765" spans="1:28" outlineLevel="5">
      <c r="A765" s="2" t="s">
        <v>37</v>
      </c>
      <c r="B765" s="23" t="s">
        <v>249</v>
      </c>
      <c r="C765" s="23" t="s">
        <v>259</v>
      </c>
      <c r="D765" s="23" t="s">
        <v>28</v>
      </c>
      <c r="E765" s="23" t="s">
        <v>38</v>
      </c>
      <c r="F765" s="23"/>
      <c r="G765" s="24">
        <f t="shared" si="458"/>
        <v>63199.45</v>
      </c>
      <c r="H765" s="24"/>
      <c r="I765" s="36">
        <v>63199.45</v>
      </c>
      <c r="J765" s="8">
        <f t="shared" si="459"/>
        <v>0</v>
      </c>
      <c r="K765" s="9">
        <f t="shared" si="460"/>
        <v>0</v>
      </c>
      <c r="L765" s="28">
        <f t="shared" si="461"/>
        <v>63199.45</v>
      </c>
      <c r="M765" s="38"/>
      <c r="N765" s="37">
        <v>63199.45</v>
      </c>
      <c r="O765" s="8">
        <f t="shared" si="462"/>
        <v>0</v>
      </c>
      <c r="P765" s="9">
        <f t="shared" si="463"/>
        <v>0</v>
      </c>
      <c r="Q765" s="9"/>
      <c r="R765" s="9"/>
      <c r="S765" s="9"/>
      <c r="T765" s="9"/>
      <c r="U765" s="9"/>
      <c r="V765" s="9"/>
      <c r="W765" s="9"/>
      <c r="X765" s="9"/>
      <c r="Y765" s="9"/>
      <c r="Z765" s="9"/>
      <c r="AA765" s="9"/>
      <c r="AB765" s="9"/>
    </row>
    <row r="766" spans="1:28" ht="31.5" outlineLevel="5">
      <c r="A766" s="2" t="s">
        <v>55</v>
      </c>
      <c r="B766" s="23" t="s">
        <v>249</v>
      </c>
      <c r="C766" s="23" t="s">
        <v>259</v>
      </c>
      <c r="D766" s="23" t="s">
        <v>28</v>
      </c>
      <c r="E766" s="23" t="s">
        <v>56</v>
      </c>
      <c r="F766" s="23"/>
      <c r="G766" s="24">
        <f t="shared" si="458"/>
        <v>540349</v>
      </c>
      <c r="H766" s="24"/>
      <c r="I766" s="36">
        <v>540349</v>
      </c>
      <c r="J766" s="8">
        <f t="shared" si="459"/>
        <v>0</v>
      </c>
      <c r="K766" s="9">
        <f t="shared" si="460"/>
        <v>0</v>
      </c>
      <c r="L766" s="28">
        <f t="shared" si="461"/>
        <v>540349</v>
      </c>
      <c r="M766" s="38"/>
      <c r="N766" s="37">
        <v>540349</v>
      </c>
      <c r="O766" s="8">
        <f t="shared" si="462"/>
        <v>0</v>
      </c>
      <c r="P766" s="9">
        <f t="shared" si="463"/>
        <v>0</v>
      </c>
      <c r="Q766" s="9"/>
      <c r="R766" s="9"/>
      <c r="S766" s="9"/>
      <c r="T766" s="9"/>
      <c r="U766" s="9"/>
      <c r="V766" s="9"/>
      <c r="W766" s="9"/>
      <c r="X766" s="9"/>
      <c r="Y766" s="9"/>
      <c r="Z766" s="9"/>
      <c r="AA766" s="9"/>
      <c r="AB766" s="9"/>
    </row>
    <row r="767" spans="1:28" ht="31.5" outlineLevel="5">
      <c r="A767" s="2" t="s">
        <v>220</v>
      </c>
      <c r="B767" s="23" t="s">
        <v>249</v>
      </c>
      <c r="C767" s="23" t="s">
        <v>259</v>
      </c>
      <c r="D767" s="23" t="s">
        <v>28</v>
      </c>
      <c r="E767" s="23" t="s">
        <v>221</v>
      </c>
      <c r="F767" s="23"/>
      <c r="G767" s="24">
        <f t="shared" si="458"/>
        <v>1098429.6000000001</v>
      </c>
      <c r="H767" s="24"/>
      <c r="I767" s="36">
        <v>1098429.6000000001</v>
      </c>
      <c r="J767" s="8">
        <f t="shared" si="459"/>
        <v>0</v>
      </c>
      <c r="K767" s="9">
        <f t="shared" si="460"/>
        <v>0</v>
      </c>
      <c r="L767" s="28">
        <f t="shared" si="461"/>
        <v>1098429.6000000001</v>
      </c>
      <c r="M767" s="38"/>
      <c r="N767" s="37">
        <v>1098429.6000000001</v>
      </c>
      <c r="O767" s="8">
        <f t="shared" si="462"/>
        <v>0</v>
      </c>
      <c r="P767" s="9">
        <f t="shared" si="463"/>
        <v>0</v>
      </c>
      <c r="Q767" s="9"/>
      <c r="R767" s="9"/>
      <c r="S767" s="9"/>
      <c r="T767" s="9"/>
      <c r="U767" s="9"/>
      <c r="V767" s="9"/>
      <c r="W767" s="9"/>
      <c r="X767" s="9"/>
      <c r="Y767" s="9"/>
      <c r="Z767" s="9"/>
      <c r="AA767" s="9"/>
      <c r="AB767" s="9"/>
    </row>
    <row r="768" spans="1:28" ht="31.5" outlineLevel="5">
      <c r="A768" s="2" t="s">
        <v>93</v>
      </c>
      <c r="B768" s="23" t="s">
        <v>249</v>
      </c>
      <c r="C768" s="23" t="s">
        <v>259</v>
      </c>
      <c r="D768" s="23" t="s">
        <v>28</v>
      </c>
      <c r="E768" s="23" t="s">
        <v>94</v>
      </c>
      <c r="F768" s="23"/>
      <c r="G768" s="24">
        <f t="shared" si="458"/>
        <v>1405306.38</v>
      </c>
      <c r="H768" s="24"/>
      <c r="I768" s="36">
        <v>1405306.38</v>
      </c>
      <c r="J768" s="8">
        <f t="shared" si="459"/>
        <v>0</v>
      </c>
      <c r="K768" s="9">
        <f t="shared" si="460"/>
        <v>0</v>
      </c>
      <c r="L768" s="28">
        <f t="shared" si="461"/>
        <v>1405306.38</v>
      </c>
      <c r="M768" s="38"/>
      <c r="N768" s="37">
        <v>1405306.38</v>
      </c>
      <c r="O768" s="8">
        <f t="shared" si="462"/>
        <v>0</v>
      </c>
      <c r="P768" s="9">
        <f t="shared" si="463"/>
        <v>0</v>
      </c>
      <c r="Q768" s="9"/>
      <c r="R768" s="9"/>
      <c r="S768" s="9"/>
      <c r="T768" s="9"/>
      <c r="U768" s="9"/>
      <c r="V768" s="9"/>
      <c r="W768" s="9"/>
      <c r="X768" s="9"/>
      <c r="Y768" s="9"/>
      <c r="Z768" s="9"/>
      <c r="AA768" s="9"/>
      <c r="AB768" s="9"/>
    </row>
    <row r="769" spans="1:28" ht="31.5" outlineLevel="5">
      <c r="A769" s="2" t="s">
        <v>222</v>
      </c>
      <c r="B769" s="23" t="s">
        <v>249</v>
      </c>
      <c r="C769" s="23" t="s">
        <v>259</v>
      </c>
      <c r="D769" s="23" t="s">
        <v>28</v>
      </c>
      <c r="E769" s="23" t="s">
        <v>223</v>
      </c>
      <c r="F769" s="23"/>
      <c r="G769" s="24">
        <f t="shared" si="458"/>
        <v>317246.64</v>
      </c>
      <c r="H769" s="24"/>
      <c r="I769" s="36">
        <v>317246.64</v>
      </c>
      <c r="J769" s="8">
        <f t="shared" si="459"/>
        <v>0</v>
      </c>
      <c r="K769" s="9">
        <f t="shared" si="460"/>
        <v>0</v>
      </c>
      <c r="L769" s="28">
        <f t="shared" si="461"/>
        <v>317246.64</v>
      </c>
      <c r="M769" s="38"/>
      <c r="N769" s="37">
        <v>317246.64</v>
      </c>
      <c r="O769" s="8">
        <f t="shared" si="462"/>
        <v>0</v>
      </c>
      <c r="P769" s="9">
        <f t="shared" si="463"/>
        <v>0</v>
      </c>
      <c r="Q769" s="9"/>
      <c r="R769" s="9"/>
      <c r="S769" s="9"/>
      <c r="T769" s="9"/>
      <c r="U769" s="9"/>
      <c r="V769" s="9"/>
      <c r="W769" s="9"/>
      <c r="X769" s="9"/>
      <c r="Y769" s="9"/>
      <c r="Z769" s="9"/>
      <c r="AA769" s="9"/>
      <c r="AB769" s="9"/>
    </row>
    <row r="770" spans="1:28" ht="47.25" outlineLevel="5">
      <c r="A770" s="2" t="s">
        <v>31</v>
      </c>
      <c r="B770" s="23" t="s">
        <v>249</v>
      </c>
      <c r="C770" s="23" t="s">
        <v>259</v>
      </c>
      <c r="D770" s="23" t="s">
        <v>28</v>
      </c>
      <c r="E770" s="23" t="s">
        <v>32</v>
      </c>
      <c r="F770" s="23"/>
      <c r="G770" s="24">
        <f t="shared" si="458"/>
        <v>144612.64000000001</v>
      </c>
      <c r="H770" s="24"/>
      <c r="I770" s="36">
        <v>144612.64000000001</v>
      </c>
      <c r="J770" s="8">
        <f t="shared" si="459"/>
        <v>0</v>
      </c>
      <c r="K770" s="9">
        <f t="shared" si="460"/>
        <v>0</v>
      </c>
      <c r="L770" s="28">
        <f t="shared" si="461"/>
        <v>144612.64000000001</v>
      </c>
      <c r="M770" s="38"/>
      <c r="N770" s="37">
        <v>144612.64000000001</v>
      </c>
      <c r="O770" s="8">
        <f t="shared" si="462"/>
        <v>0</v>
      </c>
      <c r="P770" s="9">
        <f t="shared" si="463"/>
        <v>0</v>
      </c>
      <c r="Q770" s="9"/>
      <c r="R770" s="9"/>
      <c r="S770" s="9"/>
      <c r="T770" s="9"/>
      <c r="U770" s="9"/>
      <c r="V770" s="9"/>
      <c r="W770" s="9"/>
      <c r="X770" s="9"/>
      <c r="Y770" s="9"/>
      <c r="Z770" s="9"/>
      <c r="AA770" s="9"/>
      <c r="AB770" s="9"/>
    </row>
    <row r="771" spans="1:28" ht="47.25" outlineLevel="5">
      <c r="A771" s="2" t="s">
        <v>107</v>
      </c>
      <c r="B771" s="23" t="s">
        <v>249</v>
      </c>
      <c r="C771" s="23" t="s">
        <v>259</v>
      </c>
      <c r="D771" s="23" t="s">
        <v>28</v>
      </c>
      <c r="E771" s="23" t="s">
        <v>108</v>
      </c>
      <c r="F771" s="23"/>
      <c r="G771" s="24">
        <f t="shared" si="458"/>
        <v>15179.88</v>
      </c>
      <c r="H771" s="24"/>
      <c r="I771" s="36">
        <v>15179.88</v>
      </c>
      <c r="J771" s="8">
        <f>SUM(Q771)</f>
        <v>0</v>
      </c>
      <c r="K771" s="9">
        <f t="shared" si="460"/>
        <v>0</v>
      </c>
      <c r="L771" s="28">
        <f t="shared" si="461"/>
        <v>15179.88</v>
      </c>
      <c r="M771" s="38"/>
      <c r="N771" s="37">
        <v>15179.88</v>
      </c>
      <c r="O771" s="8">
        <f t="shared" si="462"/>
        <v>0</v>
      </c>
      <c r="P771" s="9">
        <f t="shared" si="463"/>
        <v>0</v>
      </c>
      <c r="Q771" s="9"/>
      <c r="R771" s="9"/>
      <c r="S771" s="9"/>
      <c r="T771" s="9"/>
      <c r="U771" s="9"/>
      <c r="V771" s="9"/>
      <c r="W771" s="9"/>
      <c r="X771" s="9"/>
      <c r="Y771" s="9"/>
      <c r="Z771" s="9"/>
      <c r="AA771" s="9"/>
      <c r="AB771" s="9"/>
    </row>
    <row r="772" spans="1:28" ht="31.5" outlineLevel="4">
      <c r="A772" s="2" t="s">
        <v>95</v>
      </c>
      <c r="B772" s="23" t="s">
        <v>249</v>
      </c>
      <c r="C772" s="23" t="s">
        <v>259</v>
      </c>
      <c r="D772" s="23" t="s">
        <v>96</v>
      </c>
      <c r="E772" s="23" t="s">
        <v>2</v>
      </c>
      <c r="F772" s="23"/>
      <c r="G772" s="24">
        <f>SUM(G773)</f>
        <v>4642910</v>
      </c>
      <c r="H772" s="24">
        <f>SUM(H773)</f>
        <v>0</v>
      </c>
      <c r="I772" s="36">
        <f>SUM(I773)</f>
        <v>4642910</v>
      </c>
      <c r="J772" s="36">
        <f t="shared" ref="J772:AB772" si="464">SUM(J773)</f>
        <v>0</v>
      </c>
      <c r="K772" s="36">
        <f t="shared" si="464"/>
        <v>0</v>
      </c>
      <c r="L772" s="36">
        <f t="shared" si="464"/>
        <v>4524266.9800000004</v>
      </c>
      <c r="M772" s="36">
        <f t="shared" si="464"/>
        <v>0</v>
      </c>
      <c r="N772" s="36">
        <f t="shared" si="464"/>
        <v>4524266.9800000004</v>
      </c>
      <c r="O772" s="28">
        <f t="shared" si="464"/>
        <v>0</v>
      </c>
      <c r="P772" s="28">
        <f t="shared" si="464"/>
        <v>0</v>
      </c>
      <c r="Q772" s="28">
        <f t="shared" si="464"/>
        <v>0</v>
      </c>
      <c r="R772" s="28">
        <f t="shared" si="464"/>
        <v>0</v>
      </c>
      <c r="S772" s="28">
        <f t="shared" si="464"/>
        <v>0</v>
      </c>
      <c r="T772" s="28">
        <f t="shared" si="464"/>
        <v>0</v>
      </c>
      <c r="U772" s="28">
        <f t="shared" si="464"/>
        <v>0</v>
      </c>
      <c r="V772" s="28">
        <f t="shared" si="464"/>
        <v>0</v>
      </c>
      <c r="W772" s="28">
        <f t="shared" si="464"/>
        <v>0</v>
      </c>
      <c r="X772" s="28">
        <f t="shared" si="464"/>
        <v>0</v>
      </c>
      <c r="Y772" s="28">
        <f t="shared" si="464"/>
        <v>0</v>
      </c>
      <c r="Z772" s="28">
        <f t="shared" si="464"/>
        <v>0</v>
      </c>
      <c r="AA772" s="28">
        <f t="shared" si="464"/>
        <v>0</v>
      </c>
      <c r="AB772" s="28">
        <f t="shared" si="464"/>
        <v>0</v>
      </c>
    </row>
    <row r="773" spans="1:28" outlineLevel="5">
      <c r="A773" s="2" t="s">
        <v>91</v>
      </c>
      <c r="B773" s="23" t="s">
        <v>249</v>
      </c>
      <c r="C773" s="23" t="s">
        <v>259</v>
      </c>
      <c r="D773" s="23" t="s">
        <v>96</v>
      </c>
      <c r="E773" s="23" t="s">
        <v>92</v>
      </c>
      <c r="F773" s="23"/>
      <c r="G773" s="24">
        <f>SUM(I773:K773)-H773</f>
        <v>4642910</v>
      </c>
      <c r="H773" s="24"/>
      <c r="I773" s="36">
        <v>4642910</v>
      </c>
      <c r="J773" s="8">
        <f>SUM(Q773)</f>
        <v>0</v>
      </c>
      <c r="K773" s="9">
        <f>SUM(S773+U773+W773+Y773+AA773)</f>
        <v>0</v>
      </c>
      <c r="L773" s="28">
        <f>SUM(N773:P773)-M773</f>
        <v>4524266.9800000004</v>
      </c>
      <c r="M773" s="38"/>
      <c r="N773" s="37">
        <v>4524266.9800000004</v>
      </c>
      <c r="O773" s="8">
        <f>SUM(R773)</f>
        <v>0</v>
      </c>
      <c r="P773" s="9">
        <f>SUM(T773+V773+X773+Z773+AB773)</f>
        <v>0</v>
      </c>
      <c r="Q773" s="9"/>
      <c r="R773" s="9"/>
      <c r="S773" s="9"/>
      <c r="T773" s="9"/>
      <c r="U773" s="9"/>
      <c r="V773" s="9"/>
      <c r="W773" s="9"/>
      <c r="X773" s="9"/>
      <c r="Y773" s="9"/>
      <c r="Z773" s="9"/>
      <c r="AA773" s="9"/>
      <c r="AB773" s="9"/>
    </row>
    <row r="774" spans="1:28" ht="63" outlineLevel="3">
      <c r="A774" s="2" t="s">
        <v>252</v>
      </c>
      <c r="B774" s="23" t="s">
        <v>249</v>
      </c>
      <c r="C774" s="23" t="s">
        <v>259</v>
      </c>
      <c r="D774" s="23" t="s">
        <v>253</v>
      </c>
      <c r="E774" s="23" t="s">
        <v>2</v>
      </c>
      <c r="F774" s="23"/>
      <c r="G774" s="24">
        <f t="shared" ref="G774:I775" si="465">SUM(G775)</f>
        <v>15789643.779999999</v>
      </c>
      <c r="H774" s="24">
        <f t="shared" si="465"/>
        <v>0</v>
      </c>
      <c r="I774" s="36">
        <f t="shared" si="465"/>
        <v>15789643.779999999</v>
      </c>
      <c r="J774" s="36">
        <f t="shared" ref="J774:S775" si="466">SUM(J775)</f>
        <v>0</v>
      </c>
      <c r="K774" s="36">
        <f t="shared" si="466"/>
        <v>0</v>
      </c>
      <c r="L774" s="36">
        <f t="shared" si="466"/>
        <v>15789643.779999999</v>
      </c>
      <c r="M774" s="36">
        <f t="shared" si="466"/>
        <v>0</v>
      </c>
      <c r="N774" s="36">
        <f t="shared" si="466"/>
        <v>15789643.779999999</v>
      </c>
      <c r="O774" s="28">
        <f t="shared" si="466"/>
        <v>0</v>
      </c>
      <c r="P774" s="28">
        <f t="shared" si="466"/>
        <v>0</v>
      </c>
      <c r="Q774" s="28">
        <f t="shared" si="466"/>
        <v>0</v>
      </c>
      <c r="R774" s="28">
        <f t="shared" si="466"/>
        <v>0</v>
      </c>
      <c r="S774" s="28">
        <f t="shared" si="466"/>
        <v>0</v>
      </c>
      <c r="T774" s="28">
        <f t="shared" ref="T774:AB775" si="467">SUM(T775)</f>
        <v>0</v>
      </c>
      <c r="U774" s="28">
        <f t="shared" si="467"/>
        <v>0</v>
      </c>
      <c r="V774" s="28">
        <f t="shared" si="467"/>
        <v>0</v>
      </c>
      <c r="W774" s="28">
        <f t="shared" si="467"/>
        <v>0</v>
      </c>
      <c r="X774" s="28">
        <f t="shared" si="467"/>
        <v>0</v>
      </c>
      <c r="Y774" s="28">
        <f t="shared" si="467"/>
        <v>0</v>
      </c>
      <c r="Z774" s="28">
        <f t="shared" si="467"/>
        <v>0</v>
      </c>
      <c r="AA774" s="28">
        <f t="shared" si="467"/>
        <v>0</v>
      </c>
      <c r="AB774" s="28">
        <f t="shared" si="467"/>
        <v>0</v>
      </c>
    </row>
    <row r="775" spans="1:28" ht="94.5" outlineLevel="4">
      <c r="A775" s="2" t="s">
        <v>260</v>
      </c>
      <c r="B775" s="23" t="s">
        <v>249</v>
      </c>
      <c r="C775" s="23" t="s">
        <v>259</v>
      </c>
      <c r="D775" s="23" t="s">
        <v>261</v>
      </c>
      <c r="E775" s="23" t="s">
        <v>2</v>
      </c>
      <c r="F775" s="23"/>
      <c r="G775" s="24">
        <f t="shared" si="465"/>
        <v>15789643.779999999</v>
      </c>
      <c r="H775" s="24">
        <f t="shared" si="465"/>
        <v>0</v>
      </c>
      <c r="I775" s="36">
        <f t="shared" si="465"/>
        <v>15789643.779999999</v>
      </c>
      <c r="J775" s="36">
        <f t="shared" si="466"/>
        <v>0</v>
      </c>
      <c r="K775" s="36">
        <f t="shared" si="466"/>
        <v>0</v>
      </c>
      <c r="L775" s="36">
        <f t="shared" si="466"/>
        <v>15789643.779999999</v>
      </c>
      <c r="M775" s="36">
        <f t="shared" si="466"/>
        <v>0</v>
      </c>
      <c r="N775" s="36">
        <f t="shared" si="466"/>
        <v>15789643.779999999</v>
      </c>
      <c r="O775" s="28">
        <f t="shared" si="466"/>
        <v>0</v>
      </c>
      <c r="P775" s="28">
        <f t="shared" si="466"/>
        <v>0</v>
      </c>
      <c r="Q775" s="28">
        <f t="shared" si="466"/>
        <v>0</v>
      </c>
      <c r="R775" s="28">
        <f t="shared" si="466"/>
        <v>0</v>
      </c>
      <c r="S775" s="28">
        <f t="shared" si="466"/>
        <v>0</v>
      </c>
      <c r="T775" s="28">
        <f t="shared" si="467"/>
        <v>0</v>
      </c>
      <c r="U775" s="28">
        <f t="shared" si="467"/>
        <v>0</v>
      </c>
      <c r="V775" s="28">
        <f t="shared" si="467"/>
        <v>0</v>
      </c>
      <c r="W775" s="28">
        <f t="shared" si="467"/>
        <v>0</v>
      </c>
      <c r="X775" s="28">
        <f t="shared" si="467"/>
        <v>0</v>
      </c>
      <c r="Y775" s="28">
        <f t="shared" si="467"/>
        <v>0</v>
      </c>
      <c r="Z775" s="28">
        <f t="shared" si="467"/>
        <v>0</v>
      </c>
      <c r="AA775" s="28">
        <f t="shared" si="467"/>
        <v>0</v>
      </c>
      <c r="AB775" s="28">
        <f t="shared" si="467"/>
        <v>0</v>
      </c>
    </row>
    <row r="776" spans="1:28" ht="63" outlineLevel="5">
      <c r="A776" s="2" t="s">
        <v>256</v>
      </c>
      <c r="B776" s="23" t="s">
        <v>249</v>
      </c>
      <c r="C776" s="23" t="s">
        <v>259</v>
      </c>
      <c r="D776" s="23" t="s">
        <v>261</v>
      </c>
      <c r="E776" s="23" t="s">
        <v>257</v>
      </c>
      <c r="F776" s="23"/>
      <c r="G776" s="24">
        <f>SUM(I776:K776)-H776</f>
        <v>15789643.779999999</v>
      </c>
      <c r="H776" s="24"/>
      <c r="I776" s="36">
        <v>15789643.779999999</v>
      </c>
      <c r="J776" s="8">
        <f>SUM(Q776)</f>
        <v>0</v>
      </c>
      <c r="K776" s="9">
        <f>SUM(S776+U776+W776+Y776+AA776)</f>
        <v>0</v>
      </c>
      <c r="L776" s="28">
        <f>SUM(N776:P776)-M776</f>
        <v>15789643.779999999</v>
      </c>
      <c r="M776" s="38"/>
      <c r="N776" s="37">
        <v>15789643.779999999</v>
      </c>
      <c r="O776" s="8">
        <f>SUM(R776)</f>
        <v>0</v>
      </c>
      <c r="P776" s="9">
        <f>SUM(T776+V776+X776+Z776+AB776)</f>
        <v>0</v>
      </c>
      <c r="Q776" s="9"/>
      <c r="R776" s="9"/>
      <c r="S776" s="9"/>
      <c r="T776" s="9"/>
      <c r="U776" s="9"/>
      <c r="V776" s="9"/>
      <c r="W776" s="9"/>
      <c r="X776" s="9"/>
      <c r="Y776" s="9"/>
      <c r="Z776" s="9"/>
      <c r="AA776" s="9"/>
      <c r="AB776" s="9"/>
    </row>
    <row r="777" spans="1:28" outlineLevel="3">
      <c r="A777" s="2" t="s">
        <v>41</v>
      </c>
      <c r="B777" s="23" t="s">
        <v>249</v>
      </c>
      <c r="C777" s="23" t="s">
        <v>259</v>
      </c>
      <c r="D777" s="23" t="s">
        <v>42</v>
      </c>
      <c r="E777" s="23" t="s">
        <v>2</v>
      </c>
      <c r="F777" s="23"/>
      <c r="G777" s="24">
        <f>SUM(G778+G780+G782)</f>
        <v>526765.05000000005</v>
      </c>
      <c r="H777" s="24">
        <f>SUM(H778+H780+H782)</f>
        <v>0</v>
      </c>
      <c r="I777" s="36">
        <f>SUM(I778+I780+I782)</f>
        <v>526765.05000000005</v>
      </c>
      <c r="J777" s="36">
        <f t="shared" ref="J777:AB777" si="468">SUM(J778+J780+J782)</f>
        <v>0</v>
      </c>
      <c r="K777" s="36">
        <f t="shared" si="468"/>
        <v>0</v>
      </c>
      <c r="L777" s="36">
        <f t="shared" si="468"/>
        <v>526764.13</v>
      </c>
      <c r="M777" s="36">
        <f t="shared" si="468"/>
        <v>0</v>
      </c>
      <c r="N777" s="36">
        <f t="shared" si="468"/>
        <v>526764.13</v>
      </c>
      <c r="O777" s="28">
        <f t="shared" si="468"/>
        <v>0</v>
      </c>
      <c r="P777" s="28">
        <f t="shared" si="468"/>
        <v>0</v>
      </c>
      <c r="Q777" s="28">
        <f t="shared" si="468"/>
        <v>0</v>
      </c>
      <c r="R777" s="28">
        <f t="shared" si="468"/>
        <v>0</v>
      </c>
      <c r="S777" s="28">
        <f t="shared" si="468"/>
        <v>0</v>
      </c>
      <c r="T777" s="28">
        <f t="shared" si="468"/>
        <v>0</v>
      </c>
      <c r="U777" s="28">
        <f t="shared" si="468"/>
        <v>0</v>
      </c>
      <c r="V777" s="28">
        <f t="shared" si="468"/>
        <v>0</v>
      </c>
      <c r="W777" s="28">
        <f t="shared" si="468"/>
        <v>0</v>
      </c>
      <c r="X777" s="28">
        <f t="shared" si="468"/>
        <v>0</v>
      </c>
      <c r="Y777" s="28">
        <f t="shared" si="468"/>
        <v>0</v>
      </c>
      <c r="Z777" s="28">
        <f t="shared" si="468"/>
        <v>0</v>
      </c>
      <c r="AA777" s="28">
        <f t="shared" si="468"/>
        <v>0</v>
      </c>
      <c r="AB777" s="28">
        <f t="shared" si="468"/>
        <v>0</v>
      </c>
    </row>
    <row r="778" spans="1:28" ht="31.5" outlineLevel="4">
      <c r="A778" s="2" t="s">
        <v>43</v>
      </c>
      <c r="B778" s="23" t="s">
        <v>249</v>
      </c>
      <c r="C778" s="23" t="s">
        <v>259</v>
      </c>
      <c r="D778" s="23" t="s">
        <v>44</v>
      </c>
      <c r="E778" s="23" t="s">
        <v>2</v>
      </c>
      <c r="F778" s="23"/>
      <c r="G778" s="24">
        <f>SUM(G779)</f>
        <v>526727</v>
      </c>
      <c r="H778" s="24">
        <f>SUM(H779)</f>
        <v>0</v>
      </c>
      <c r="I778" s="36">
        <f>SUM(I779)</f>
        <v>526727</v>
      </c>
      <c r="J778" s="36">
        <f t="shared" ref="J778:AB778" si="469">SUM(J779)</f>
        <v>0</v>
      </c>
      <c r="K778" s="36">
        <f t="shared" si="469"/>
        <v>0</v>
      </c>
      <c r="L778" s="36">
        <f t="shared" si="469"/>
        <v>526727</v>
      </c>
      <c r="M778" s="36">
        <f t="shared" si="469"/>
        <v>0</v>
      </c>
      <c r="N778" s="36">
        <f t="shared" si="469"/>
        <v>526727</v>
      </c>
      <c r="O778" s="28">
        <f t="shared" si="469"/>
        <v>0</v>
      </c>
      <c r="P778" s="28">
        <f t="shared" si="469"/>
        <v>0</v>
      </c>
      <c r="Q778" s="28">
        <f t="shared" si="469"/>
        <v>0</v>
      </c>
      <c r="R778" s="28">
        <f t="shared" si="469"/>
        <v>0</v>
      </c>
      <c r="S778" s="28">
        <f t="shared" si="469"/>
        <v>0</v>
      </c>
      <c r="T778" s="28">
        <f t="shared" si="469"/>
        <v>0</v>
      </c>
      <c r="U778" s="28">
        <f t="shared" si="469"/>
        <v>0</v>
      </c>
      <c r="V778" s="28">
        <f t="shared" si="469"/>
        <v>0</v>
      </c>
      <c r="W778" s="28">
        <f t="shared" si="469"/>
        <v>0</v>
      </c>
      <c r="X778" s="28">
        <f t="shared" si="469"/>
        <v>0</v>
      </c>
      <c r="Y778" s="28">
        <f t="shared" si="469"/>
        <v>0</v>
      </c>
      <c r="Z778" s="28">
        <f t="shared" si="469"/>
        <v>0</v>
      </c>
      <c r="AA778" s="28">
        <f t="shared" si="469"/>
        <v>0</v>
      </c>
      <c r="AB778" s="28">
        <f t="shared" si="469"/>
        <v>0</v>
      </c>
    </row>
    <row r="779" spans="1:28" outlineLevel="5">
      <c r="A779" s="2" t="s">
        <v>45</v>
      </c>
      <c r="B779" s="23" t="s">
        <v>249</v>
      </c>
      <c r="C779" s="23" t="s">
        <v>259</v>
      </c>
      <c r="D779" s="23" t="s">
        <v>44</v>
      </c>
      <c r="E779" s="23" t="s">
        <v>46</v>
      </c>
      <c r="F779" s="23"/>
      <c r="G779" s="24">
        <f>SUM(I779:K779)-H779</f>
        <v>526727</v>
      </c>
      <c r="H779" s="24"/>
      <c r="I779" s="36">
        <v>526727</v>
      </c>
      <c r="J779" s="8">
        <f>SUM(Q779)</f>
        <v>0</v>
      </c>
      <c r="K779" s="9">
        <f>SUM(S779+U779+W779+Y779+AA779)</f>
        <v>0</v>
      </c>
      <c r="L779" s="28">
        <f>SUM(N779:P779)-M779</f>
        <v>526727</v>
      </c>
      <c r="M779" s="38"/>
      <c r="N779" s="37">
        <v>526727</v>
      </c>
      <c r="O779" s="8">
        <f>SUM(R779)</f>
        <v>0</v>
      </c>
      <c r="P779" s="9">
        <f>SUM(T779+V779+X779+Z779+AB779)</f>
        <v>0</v>
      </c>
      <c r="Q779" s="9"/>
      <c r="R779" s="9"/>
      <c r="S779" s="9"/>
      <c r="T779" s="9"/>
      <c r="U779" s="9"/>
      <c r="V779" s="9"/>
      <c r="W779" s="9"/>
      <c r="X779" s="9"/>
      <c r="Y779" s="9"/>
      <c r="Z779" s="9"/>
      <c r="AA779" s="9"/>
      <c r="AB779" s="9"/>
    </row>
    <row r="780" spans="1:28" outlineLevel="4">
      <c r="A780" s="2" t="s">
        <v>47</v>
      </c>
      <c r="B780" s="23" t="s">
        <v>249</v>
      </c>
      <c r="C780" s="23" t="s">
        <v>259</v>
      </c>
      <c r="D780" s="23" t="s">
        <v>48</v>
      </c>
      <c r="E780" s="23" t="s">
        <v>2</v>
      </c>
      <c r="F780" s="23"/>
      <c r="G780" s="24">
        <f>SUM(G781)</f>
        <v>0.92</v>
      </c>
      <c r="H780" s="24">
        <f>SUM(H781)</f>
        <v>0</v>
      </c>
      <c r="I780" s="36">
        <f>SUM(I781)</f>
        <v>0.92</v>
      </c>
      <c r="J780" s="36">
        <f t="shared" ref="J780:AB780" si="470">SUM(J781)</f>
        <v>0</v>
      </c>
      <c r="K780" s="36">
        <f t="shared" si="470"/>
        <v>0</v>
      </c>
      <c r="L780" s="36">
        <f t="shared" si="470"/>
        <v>0</v>
      </c>
      <c r="M780" s="36">
        <f t="shared" si="470"/>
        <v>0</v>
      </c>
      <c r="N780" s="36">
        <f t="shared" si="470"/>
        <v>0</v>
      </c>
      <c r="O780" s="28">
        <f t="shared" si="470"/>
        <v>0</v>
      </c>
      <c r="P780" s="28">
        <f t="shared" si="470"/>
        <v>0</v>
      </c>
      <c r="Q780" s="28">
        <f t="shared" si="470"/>
        <v>0</v>
      </c>
      <c r="R780" s="28">
        <f t="shared" si="470"/>
        <v>0</v>
      </c>
      <c r="S780" s="28">
        <f t="shared" si="470"/>
        <v>0</v>
      </c>
      <c r="T780" s="28">
        <f t="shared" si="470"/>
        <v>0</v>
      </c>
      <c r="U780" s="28">
        <f t="shared" si="470"/>
        <v>0</v>
      </c>
      <c r="V780" s="28">
        <f t="shared" si="470"/>
        <v>0</v>
      </c>
      <c r="W780" s="28">
        <f t="shared" si="470"/>
        <v>0</v>
      </c>
      <c r="X780" s="28">
        <f t="shared" si="470"/>
        <v>0</v>
      </c>
      <c r="Y780" s="28">
        <f t="shared" si="470"/>
        <v>0</v>
      </c>
      <c r="Z780" s="28">
        <f t="shared" si="470"/>
        <v>0</v>
      </c>
      <c r="AA780" s="28">
        <f t="shared" si="470"/>
        <v>0</v>
      </c>
      <c r="AB780" s="28">
        <f t="shared" si="470"/>
        <v>0</v>
      </c>
    </row>
    <row r="781" spans="1:28" ht="47.25" outlineLevel="5">
      <c r="A781" s="2" t="s">
        <v>262</v>
      </c>
      <c r="B781" s="23" t="s">
        <v>249</v>
      </c>
      <c r="C781" s="23" t="s">
        <v>259</v>
      </c>
      <c r="D781" s="23" t="s">
        <v>48</v>
      </c>
      <c r="E781" s="23" t="s">
        <v>263</v>
      </c>
      <c r="F781" s="23"/>
      <c r="G781" s="24">
        <f>SUM(I781:K781)-H781</f>
        <v>0.92</v>
      </c>
      <c r="H781" s="24"/>
      <c r="I781" s="36">
        <v>0.92</v>
      </c>
      <c r="J781" s="8">
        <f>SUM(Q781)</f>
        <v>0</v>
      </c>
      <c r="K781" s="9">
        <f>SUM(S781+U781+W781+Y781+AA781)</f>
        <v>0</v>
      </c>
      <c r="L781" s="28">
        <f>SUM(N781:P781)-M781</f>
        <v>0</v>
      </c>
      <c r="M781" s="38"/>
      <c r="N781" s="37">
        <v>0</v>
      </c>
      <c r="O781" s="8">
        <f>SUM(R781)</f>
        <v>0</v>
      </c>
      <c r="P781" s="9">
        <f>SUM(T781+V781+X781+Z781+AB781)</f>
        <v>0</v>
      </c>
      <c r="Q781" s="9"/>
      <c r="R781" s="9"/>
      <c r="S781" s="9"/>
      <c r="T781" s="9"/>
      <c r="U781" s="9"/>
      <c r="V781" s="9"/>
      <c r="W781" s="9"/>
      <c r="X781" s="9"/>
      <c r="Y781" s="9"/>
      <c r="Z781" s="9"/>
      <c r="AA781" s="9"/>
      <c r="AB781" s="9"/>
    </row>
    <row r="782" spans="1:28" outlineLevel="4">
      <c r="A782" s="2" t="s">
        <v>49</v>
      </c>
      <c r="B782" s="23" t="s">
        <v>249</v>
      </c>
      <c r="C782" s="23" t="s">
        <v>259</v>
      </c>
      <c r="D782" s="23" t="s">
        <v>50</v>
      </c>
      <c r="E782" s="23" t="s">
        <v>2</v>
      </c>
      <c r="F782" s="23"/>
      <c r="G782" s="24">
        <f>SUM(G783)</f>
        <v>37.130000000000003</v>
      </c>
      <c r="H782" s="24">
        <f>SUM(H783)</f>
        <v>0</v>
      </c>
      <c r="I782" s="36">
        <f>SUM(I783)</f>
        <v>37.130000000000003</v>
      </c>
      <c r="J782" s="36">
        <f t="shared" ref="J782:AB782" si="471">SUM(J783)</f>
        <v>0</v>
      </c>
      <c r="K782" s="36">
        <f t="shared" si="471"/>
        <v>0</v>
      </c>
      <c r="L782" s="36">
        <f t="shared" si="471"/>
        <v>37.130000000000003</v>
      </c>
      <c r="M782" s="36">
        <f t="shared" si="471"/>
        <v>0</v>
      </c>
      <c r="N782" s="36">
        <f t="shared" si="471"/>
        <v>37.130000000000003</v>
      </c>
      <c r="O782" s="28">
        <f t="shared" si="471"/>
        <v>0</v>
      </c>
      <c r="P782" s="28">
        <f t="shared" si="471"/>
        <v>0</v>
      </c>
      <c r="Q782" s="28">
        <f t="shared" si="471"/>
        <v>0</v>
      </c>
      <c r="R782" s="28">
        <f t="shared" si="471"/>
        <v>0</v>
      </c>
      <c r="S782" s="28">
        <f t="shared" si="471"/>
        <v>0</v>
      </c>
      <c r="T782" s="28">
        <f t="shared" si="471"/>
        <v>0</v>
      </c>
      <c r="U782" s="28">
        <f t="shared" si="471"/>
        <v>0</v>
      </c>
      <c r="V782" s="28">
        <f t="shared" si="471"/>
        <v>0</v>
      </c>
      <c r="W782" s="28">
        <f t="shared" si="471"/>
        <v>0</v>
      </c>
      <c r="X782" s="28">
        <f t="shared" si="471"/>
        <v>0</v>
      </c>
      <c r="Y782" s="28">
        <f t="shared" si="471"/>
        <v>0</v>
      </c>
      <c r="Z782" s="28">
        <f t="shared" si="471"/>
        <v>0</v>
      </c>
      <c r="AA782" s="28">
        <f t="shared" si="471"/>
        <v>0</v>
      </c>
      <c r="AB782" s="28">
        <f t="shared" si="471"/>
        <v>0</v>
      </c>
    </row>
    <row r="783" spans="1:28" ht="47.25" outlineLevel="5">
      <c r="A783" s="2" t="s">
        <v>262</v>
      </c>
      <c r="B783" s="23" t="s">
        <v>249</v>
      </c>
      <c r="C783" s="23" t="s">
        <v>259</v>
      </c>
      <c r="D783" s="23" t="s">
        <v>50</v>
      </c>
      <c r="E783" s="23" t="s">
        <v>263</v>
      </c>
      <c r="F783" s="23"/>
      <c r="G783" s="24">
        <f>SUM(I783:K783)-H783</f>
        <v>37.130000000000003</v>
      </c>
      <c r="H783" s="24"/>
      <c r="I783" s="36">
        <v>37.130000000000003</v>
      </c>
      <c r="J783" s="8">
        <f>SUM(Q783)</f>
        <v>0</v>
      </c>
      <c r="K783" s="9">
        <f>SUM(S783+U783+W783+Y783+AA783)</f>
        <v>0</v>
      </c>
      <c r="L783" s="28">
        <f>SUM(N783:P783)-M783</f>
        <v>37.130000000000003</v>
      </c>
      <c r="M783" s="38"/>
      <c r="N783" s="37">
        <v>37.130000000000003</v>
      </c>
      <c r="O783" s="8">
        <f>SUM(R783)</f>
        <v>0</v>
      </c>
      <c r="P783" s="9">
        <f>SUM(T783+V783+X783+Z783+AB783)</f>
        <v>0</v>
      </c>
      <c r="Q783" s="9"/>
      <c r="R783" s="9"/>
      <c r="S783" s="9"/>
      <c r="T783" s="9"/>
      <c r="U783" s="9"/>
      <c r="V783" s="9"/>
      <c r="W783" s="9"/>
      <c r="X783" s="9"/>
      <c r="Y783" s="9"/>
      <c r="Z783" s="9"/>
      <c r="AA783" s="9"/>
      <c r="AB783" s="9"/>
    </row>
    <row r="784" spans="1:28" s="7" customFormat="1" ht="63" outlineLevel="2">
      <c r="A784" s="6" t="s">
        <v>264</v>
      </c>
      <c r="B784" s="49" t="s">
        <v>249</v>
      </c>
      <c r="C784" s="49" t="s">
        <v>265</v>
      </c>
      <c r="D784" s="49" t="s">
        <v>2</v>
      </c>
      <c r="E784" s="49" t="s">
        <v>2</v>
      </c>
      <c r="F784" s="49"/>
      <c r="G784" s="50">
        <f t="shared" ref="G784:I786" si="472">SUM(G785)</f>
        <v>4900</v>
      </c>
      <c r="H784" s="50">
        <f t="shared" si="472"/>
        <v>0</v>
      </c>
      <c r="I784" s="51">
        <f t="shared" si="472"/>
        <v>4900</v>
      </c>
      <c r="J784" s="51">
        <f t="shared" ref="J784:AB786" si="473">SUM(J785)</f>
        <v>0</v>
      </c>
      <c r="K784" s="51">
        <f t="shared" si="473"/>
        <v>0</v>
      </c>
      <c r="L784" s="51">
        <f t="shared" si="473"/>
        <v>4900</v>
      </c>
      <c r="M784" s="51">
        <f t="shared" si="473"/>
        <v>0</v>
      </c>
      <c r="N784" s="51">
        <f t="shared" si="473"/>
        <v>4900</v>
      </c>
      <c r="O784" s="52">
        <f t="shared" si="473"/>
        <v>0</v>
      </c>
      <c r="P784" s="52">
        <f t="shared" si="473"/>
        <v>0</v>
      </c>
      <c r="Q784" s="52">
        <f t="shared" si="473"/>
        <v>0</v>
      </c>
      <c r="R784" s="52">
        <f t="shared" si="473"/>
        <v>0</v>
      </c>
      <c r="S784" s="52">
        <f t="shared" si="473"/>
        <v>0</v>
      </c>
      <c r="T784" s="52">
        <f t="shared" si="473"/>
        <v>0</v>
      </c>
      <c r="U784" s="52">
        <f t="shared" si="473"/>
        <v>0</v>
      </c>
      <c r="V784" s="52">
        <f t="shared" si="473"/>
        <v>0</v>
      </c>
      <c r="W784" s="52">
        <f t="shared" si="473"/>
        <v>0</v>
      </c>
      <c r="X784" s="52">
        <f t="shared" si="473"/>
        <v>0</v>
      </c>
      <c r="Y784" s="52">
        <f t="shared" si="473"/>
        <v>0</v>
      </c>
      <c r="Z784" s="52">
        <f t="shared" si="473"/>
        <v>0</v>
      </c>
      <c r="AA784" s="52">
        <f t="shared" si="473"/>
        <v>0</v>
      </c>
      <c r="AB784" s="52">
        <f t="shared" si="473"/>
        <v>0</v>
      </c>
    </row>
    <row r="785" spans="1:28" ht="47.25" outlineLevel="3">
      <c r="A785" s="2" t="s">
        <v>25</v>
      </c>
      <c r="B785" s="23" t="s">
        <v>249</v>
      </c>
      <c r="C785" s="23" t="s">
        <v>265</v>
      </c>
      <c r="D785" s="23" t="s">
        <v>26</v>
      </c>
      <c r="E785" s="23" t="s">
        <v>2</v>
      </c>
      <c r="F785" s="23"/>
      <c r="G785" s="24">
        <f t="shared" si="472"/>
        <v>4900</v>
      </c>
      <c r="H785" s="24">
        <f t="shared" si="472"/>
        <v>0</v>
      </c>
      <c r="I785" s="36">
        <f t="shared" si="472"/>
        <v>4900</v>
      </c>
      <c r="J785" s="36">
        <f t="shared" si="473"/>
        <v>0</v>
      </c>
      <c r="K785" s="36">
        <f t="shared" si="473"/>
        <v>0</v>
      </c>
      <c r="L785" s="36">
        <f t="shared" si="473"/>
        <v>4900</v>
      </c>
      <c r="M785" s="36">
        <f t="shared" si="473"/>
        <v>0</v>
      </c>
      <c r="N785" s="36">
        <f t="shared" si="473"/>
        <v>4900</v>
      </c>
      <c r="O785" s="28">
        <f t="shared" si="473"/>
        <v>0</v>
      </c>
      <c r="P785" s="28">
        <f t="shared" si="473"/>
        <v>0</v>
      </c>
      <c r="Q785" s="28">
        <f t="shared" si="473"/>
        <v>0</v>
      </c>
      <c r="R785" s="28">
        <f t="shared" si="473"/>
        <v>0</v>
      </c>
      <c r="S785" s="28">
        <f t="shared" si="473"/>
        <v>0</v>
      </c>
      <c r="T785" s="28">
        <f t="shared" si="473"/>
        <v>0</v>
      </c>
      <c r="U785" s="28">
        <f t="shared" si="473"/>
        <v>0</v>
      </c>
      <c r="V785" s="28">
        <f t="shared" si="473"/>
        <v>0</v>
      </c>
      <c r="W785" s="28">
        <f t="shared" si="473"/>
        <v>0</v>
      </c>
      <c r="X785" s="28">
        <f t="shared" si="473"/>
        <v>0</v>
      </c>
      <c r="Y785" s="28">
        <f t="shared" si="473"/>
        <v>0</v>
      </c>
      <c r="Z785" s="28">
        <f t="shared" si="473"/>
        <v>0</v>
      </c>
      <c r="AA785" s="28">
        <f t="shared" si="473"/>
        <v>0</v>
      </c>
      <c r="AB785" s="28">
        <f t="shared" si="473"/>
        <v>0</v>
      </c>
    </row>
    <row r="786" spans="1:28" ht="31.5" outlineLevel="4">
      <c r="A786" s="2" t="s">
        <v>27</v>
      </c>
      <c r="B786" s="23" t="s">
        <v>249</v>
      </c>
      <c r="C786" s="23" t="s">
        <v>265</v>
      </c>
      <c r="D786" s="23" t="s">
        <v>28</v>
      </c>
      <c r="E786" s="23" t="s">
        <v>2</v>
      </c>
      <c r="F786" s="23"/>
      <c r="G786" s="24">
        <f t="shared" si="472"/>
        <v>4900</v>
      </c>
      <c r="H786" s="24">
        <f t="shared" si="472"/>
        <v>0</v>
      </c>
      <c r="I786" s="36">
        <f t="shared" si="472"/>
        <v>4900</v>
      </c>
      <c r="J786" s="36">
        <f t="shared" si="473"/>
        <v>0</v>
      </c>
      <c r="K786" s="36">
        <f t="shared" si="473"/>
        <v>0</v>
      </c>
      <c r="L786" s="36">
        <f t="shared" si="473"/>
        <v>4900</v>
      </c>
      <c r="M786" s="36">
        <f t="shared" si="473"/>
        <v>0</v>
      </c>
      <c r="N786" s="36">
        <f t="shared" si="473"/>
        <v>4900</v>
      </c>
      <c r="O786" s="28">
        <f t="shared" si="473"/>
        <v>0</v>
      </c>
      <c r="P786" s="28">
        <f t="shared" si="473"/>
        <v>0</v>
      </c>
      <c r="Q786" s="28">
        <f t="shared" si="473"/>
        <v>0</v>
      </c>
      <c r="R786" s="28">
        <f t="shared" si="473"/>
        <v>0</v>
      </c>
      <c r="S786" s="28">
        <f t="shared" si="473"/>
        <v>0</v>
      </c>
      <c r="T786" s="28">
        <f t="shared" si="473"/>
        <v>0</v>
      </c>
      <c r="U786" s="28">
        <f t="shared" si="473"/>
        <v>0</v>
      </c>
      <c r="V786" s="28">
        <f t="shared" si="473"/>
        <v>0</v>
      </c>
      <c r="W786" s="28">
        <f t="shared" si="473"/>
        <v>0</v>
      </c>
      <c r="X786" s="28">
        <f t="shared" si="473"/>
        <v>0</v>
      </c>
      <c r="Y786" s="28">
        <f t="shared" si="473"/>
        <v>0</v>
      </c>
      <c r="Z786" s="28">
        <f t="shared" si="473"/>
        <v>0</v>
      </c>
      <c r="AA786" s="28">
        <f t="shared" si="473"/>
        <v>0</v>
      </c>
      <c r="AB786" s="28">
        <f t="shared" si="473"/>
        <v>0</v>
      </c>
    </row>
    <row r="787" spans="1:28" outlineLevel="5">
      <c r="A787" s="2" t="s">
        <v>37</v>
      </c>
      <c r="B787" s="23" t="s">
        <v>249</v>
      </c>
      <c r="C787" s="23" t="s">
        <v>265</v>
      </c>
      <c r="D787" s="23" t="s">
        <v>28</v>
      </c>
      <c r="E787" s="23" t="s">
        <v>38</v>
      </c>
      <c r="F787" s="23"/>
      <c r="G787" s="24">
        <f>SUM(I787:K787)-H787</f>
        <v>4900</v>
      </c>
      <c r="H787" s="24"/>
      <c r="I787" s="36">
        <v>4900</v>
      </c>
      <c r="J787" s="8">
        <f>SUM(Q787)</f>
        <v>0</v>
      </c>
      <c r="K787" s="9">
        <f>SUM(S787+U787+W787+Y787+AA787)</f>
        <v>0</v>
      </c>
      <c r="L787" s="28">
        <f>SUM(N787:P787)-M787</f>
        <v>4900</v>
      </c>
      <c r="M787" s="38"/>
      <c r="N787" s="37">
        <v>4900</v>
      </c>
      <c r="O787" s="8">
        <f>SUM(R787)</f>
        <v>0</v>
      </c>
      <c r="P787" s="9">
        <f>SUM(T787+V787+X787+Z787+AB787)</f>
        <v>0</v>
      </c>
      <c r="Q787" s="9"/>
      <c r="R787" s="9"/>
      <c r="S787" s="9"/>
      <c r="T787" s="9"/>
      <c r="U787" s="9"/>
      <c r="V787" s="9"/>
      <c r="W787" s="9"/>
      <c r="X787" s="9"/>
      <c r="Y787" s="9"/>
      <c r="Z787" s="9"/>
      <c r="AA787" s="9"/>
      <c r="AB787" s="9"/>
    </row>
    <row r="788" spans="1:28" s="7" customFormat="1" ht="47.25" outlineLevel="2">
      <c r="A788" s="6" t="s">
        <v>266</v>
      </c>
      <c r="B788" s="49" t="s">
        <v>249</v>
      </c>
      <c r="C788" s="49" t="s">
        <v>267</v>
      </c>
      <c r="D788" s="49" t="s">
        <v>2</v>
      </c>
      <c r="E788" s="49" t="s">
        <v>2</v>
      </c>
      <c r="F788" s="49"/>
      <c r="G788" s="50">
        <f>SUM(G789+G792)</f>
        <v>848317.75</v>
      </c>
      <c r="H788" s="50">
        <f>SUM(H789+H792)</f>
        <v>0</v>
      </c>
      <c r="I788" s="50">
        <f t="shared" ref="I788:AB788" si="474">SUM(I789+I792)</f>
        <v>848317.75</v>
      </c>
      <c r="J788" s="50">
        <f t="shared" si="474"/>
        <v>0</v>
      </c>
      <c r="K788" s="50">
        <f t="shared" si="474"/>
        <v>0</v>
      </c>
      <c r="L788" s="50">
        <f t="shared" si="474"/>
        <v>812007.75</v>
      </c>
      <c r="M788" s="50">
        <f t="shared" si="474"/>
        <v>0</v>
      </c>
      <c r="N788" s="51">
        <f t="shared" si="474"/>
        <v>812007.75</v>
      </c>
      <c r="O788" s="52">
        <f t="shared" si="474"/>
        <v>0</v>
      </c>
      <c r="P788" s="52">
        <f t="shared" si="474"/>
        <v>0</v>
      </c>
      <c r="Q788" s="52">
        <f t="shared" si="474"/>
        <v>0</v>
      </c>
      <c r="R788" s="52">
        <f t="shared" si="474"/>
        <v>0</v>
      </c>
      <c r="S788" s="52">
        <f t="shared" si="474"/>
        <v>0</v>
      </c>
      <c r="T788" s="52">
        <f t="shared" si="474"/>
        <v>0</v>
      </c>
      <c r="U788" s="52">
        <f t="shared" si="474"/>
        <v>0</v>
      </c>
      <c r="V788" s="52">
        <f t="shared" si="474"/>
        <v>0</v>
      </c>
      <c r="W788" s="52">
        <f t="shared" si="474"/>
        <v>0</v>
      </c>
      <c r="X788" s="52">
        <f t="shared" si="474"/>
        <v>0</v>
      </c>
      <c r="Y788" s="52">
        <f t="shared" si="474"/>
        <v>0</v>
      </c>
      <c r="Z788" s="52">
        <f t="shared" si="474"/>
        <v>0</v>
      </c>
      <c r="AA788" s="52">
        <f t="shared" si="474"/>
        <v>0</v>
      </c>
      <c r="AB788" s="52">
        <f t="shared" si="474"/>
        <v>0</v>
      </c>
    </row>
    <row r="789" spans="1:28" ht="47.25" outlineLevel="3">
      <c r="A789" s="2" t="s">
        <v>25</v>
      </c>
      <c r="B789" s="23" t="s">
        <v>249</v>
      </c>
      <c r="C789" s="23" t="s">
        <v>267</v>
      </c>
      <c r="D789" s="23" t="s">
        <v>26</v>
      </c>
      <c r="E789" s="23" t="s">
        <v>2</v>
      </c>
      <c r="F789" s="23"/>
      <c r="G789" s="24">
        <f t="shared" ref="G789:P790" si="475">SUM(G790)</f>
        <v>210000</v>
      </c>
      <c r="H789" s="24">
        <f t="shared" si="475"/>
        <v>0</v>
      </c>
      <c r="I789" s="24">
        <f t="shared" si="475"/>
        <v>210000</v>
      </c>
      <c r="J789" s="24">
        <f t="shared" si="475"/>
        <v>0</v>
      </c>
      <c r="K789" s="24">
        <f t="shared" si="475"/>
        <v>0</v>
      </c>
      <c r="L789" s="24">
        <f t="shared" si="475"/>
        <v>173690</v>
      </c>
      <c r="M789" s="24">
        <f t="shared" si="475"/>
        <v>0</v>
      </c>
      <c r="N789" s="36">
        <f t="shared" si="475"/>
        <v>173690</v>
      </c>
      <c r="O789" s="28">
        <f t="shared" si="475"/>
        <v>0</v>
      </c>
      <c r="P789" s="28">
        <f t="shared" si="475"/>
        <v>0</v>
      </c>
      <c r="Q789" s="28">
        <f t="shared" ref="Q789:Z790" si="476">SUM(Q790)</f>
        <v>0</v>
      </c>
      <c r="R789" s="28">
        <f t="shared" si="476"/>
        <v>0</v>
      </c>
      <c r="S789" s="28">
        <f t="shared" si="476"/>
        <v>0</v>
      </c>
      <c r="T789" s="28">
        <f t="shared" si="476"/>
        <v>0</v>
      </c>
      <c r="U789" s="28">
        <f t="shared" si="476"/>
        <v>0</v>
      </c>
      <c r="V789" s="28">
        <f t="shared" si="476"/>
        <v>0</v>
      </c>
      <c r="W789" s="28">
        <f t="shared" si="476"/>
        <v>0</v>
      </c>
      <c r="X789" s="28">
        <f t="shared" si="476"/>
        <v>0</v>
      </c>
      <c r="Y789" s="28">
        <f t="shared" si="476"/>
        <v>0</v>
      </c>
      <c r="Z789" s="28">
        <f t="shared" si="476"/>
        <v>0</v>
      </c>
      <c r="AA789" s="28">
        <f t="shared" ref="AA789:AB790" si="477">SUM(AA790)</f>
        <v>0</v>
      </c>
      <c r="AB789" s="28">
        <f t="shared" si="477"/>
        <v>0</v>
      </c>
    </row>
    <row r="790" spans="1:28" ht="31.5" outlineLevel="4">
      <c r="A790" s="2" t="s">
        <v>27</v>
      </c>
      <c r="B790" s="23" t="s">
        <v>249</v>
      </c>
      <c r="C790" s="23" t="s">
        <v>267</v>
      </c>
      <c r="D790" s="23" t="s">
        <v>28</v>
      </c>
      <c r="E790" s="23" t="s">
        <v>2</v>
      </c>
      <c r="F790" s="23"/>
      <c r="G790" s="24">
        <f t="shared" si="475"/>
        <v>210000</v>
      </c>
      <c r="H790" s="24">
        <f t="shared" si="475"/>
        <v>0</v>
      </c>
      <c r="I790" s="24">
        <f t="shared" si="475"/>
        <v>210000</v>
      </c>
      <c r="J790" s="24">
        <f t="shared" si="475"/>
        <v>0</v>
      </c>
      <c r="K790" s="24">
        <f t="shared" si="475"/>
        <v>0</v>
      </c>
      <c r="L790" s="24">
        <f t="shared" si="475"/>
        <v>173690</v>
      </c>
      <c r="M790" s="24">
        <f t="shared" si="475"/>
        <v>0</v>
      </c>
      <c r="N790" s="36">
        <f t="shared" si="475"/>
        <v>173690</v>
      </c>
      <c r="O790" s="28">
        <f t="shared" si="475"/>
        <v>0</v>
      </c>
      <c r="P790" s="28">
        <f t="shared" si="475"/>
        <v>0</v>
      </c>
      <c r="Q790" s="28">
        <f t="shared" si="476"/>
        <v>0</v>
      </c>
      <c r="R790" s="28">
        <f t="shared" si="476"/>
        <v>0</v>
      </c>
      <c r="S790" s="28">
        <f t="shared" si="476"/>
        <v>0</v>
      </c>
      <c r="T790" s="28">
        <f t="shared" si="476"/>
        <v>0</v>
      </c>
      <c r="U790" s="28">
        <f t="shared" si="476"/>
        <v>0</v>
      </c>
      <c r="V790" s="28">
        <f t="shared" si="476"/>
        <v>0</v>
      </c>
      <c r="W790" s="28">
        <f t="shared" si="476"/>
        <v>0</v>
      </c>
      <c r="X790" s="28">
        <f t="shared" si="476"/>
        <v>0</v>
      </c>
      <c r="Y790" s="28">
        <f t="shared" si="476"/>
        <v>0</v>
      </c>
      <c r="Z790" s="28">
        <f t="shared" si="476"/>
        <v>0</v>
      </c>
      <c r="AA790" s="28">
        <f t="shared" si="477"/>
        <v>0</v>
      </c>
      <c r="AB790" s="28">
        <f t="shared" si="477"/>
        <v>0</v>
      </c>
    </row>
    <row r="791" spans="1:28" ht="31.5" outlineLevel="5">
      <c r="A791" s="2" t="s">
        <v>220</v>
      </c>
      <c r="B791" s="23" t="s">
        <v>249</v>
      </c>
      <c r="C791" s="23" t="s">
        <v>267</v>
      </c>
      <c r="D791" s="23" t="s">
        <v>28</v>
      </c>
      <c r="E791" s="23" t="s">
        <v>221</v>
      </c>
      <c r="F791" s="23"/>
      <c r="G791" s="24">
        <f>SUM(I791:K791)-H791</f>
        <v>210000</v>
      </c>
      <c r="H791" s="24"/>
      <c r="I791" s="36">
        <v>210000</v>
      </c>
      <c r="J791" s="8">
        <f>SUM(Q791)</f>
        <v>0</v>
      </c>
      <c r="K791" s="9">
        <f>SUM(S791+U791+W791+Y791+AA791)</f>
        <v>0</v>
      </c>
      <c r="L791" s="28">
        <f>SUM(N791:P791)-M791</f>
        <v>173690</v>
      </c>
      <c r="M791" s="38"/>
      <c r="N791" s="37">
        <v>173690</v>
      </c>
      <c r="O791" s="8">
        <f>SUM(R791)</f>
        <v>0</v>
      </c>
      <c r="P791" s="9">
        <f>SUM(T791+V791+X791+Z791+AB791)</f>
        <v>0</v>
      </c>
      <c r="Q791" s="9"/>
      <c r="R791" s="9"/>
      <c r="S791" s="9"/>
      <c r="T791" s="9"/>
      <c r="U791" s="9"/>
      <c r="V791" s="9"/>
      <c r="W791" s="9"/>
      <c r="X791" s="9"/>
      <c r="Y791" s="9"/>
      <c r="Z791" s="9"/>
      <c r="AA791" s="9"/>
      <c r="AB791" s="9"/>
    </row>
    <row r="792" spans="1:28" ht="63" outlineLevel="3">
      <c r="A792" s="2" t="s">
        <v>252</v>
      </c>
      <c r="B792" s="23" t="s">
        <v>249</v>
      </c>
      <c r="C792" s="23" t="s">
        <v>267</v>
      </c>
      <c r="D792" s="23" t="s">
        <v>253</v>
      </c>
      <c r="E792" s="23" t="s">
        <v>2</v>
      </c>
      <c r="F792" s="23"/>
      <c r="G792" s="24">
        <f t="shared" ref="G792:I793" si="478">SUM(G793)</f>
        <v>638317.75</v>
      </c>
      <c r="H792" s="24">
        <f t="shared" si="478"/>
        <v>0</v>
      </c>
      <c r="I792" s="36">
        <f t="shared" si="478"/>
        <v>638317.75</v>
      </c>
      <c r="J792" s="36">
        <f t="shared" ref="J792:S793" si="479">SUM(J793)</f>
        <v>0</v>
      </c>
      <c r="K792" s="36">
        <f t="shared" si="479"/>
        <v>0</v>
      </c>
      <c r="L792" s="36">
        <f t="shared" si="479"/>
        <v>638317.75</v>
      </c>
      <c r="M792" s="36">
        <f t="shared" si="479"/>
        <v>0</v>
      </c>
      <c r="N792" s="36">
        <f t="shared" si="479"/>
        <v>638317.75</v>
      </c>
      <c r="O792" s="28">
        <f t="shared" si="479"/>
        <v>0</v>
      </c>
      <c r="P792" s="28">
        <f t="shared" si="479"/>
        <v>0</v>
      </c>
      <c r="Q792" s="28">
        <f t="shared" si="479"/>
        <v>0</v>
      </c>
      <c r="R792" s="28">
        <f t="shared" si="479"/>
        <v>0</v>
      </c>
      <c r="S792" s="28">
        <f t="shared" si="479"/>
        <v>0</v>
      </c>
      <c r="T792" s="28">
        <f t="shared" ref="T792:AB793" si="480">SUM(T793)</f>
        <v>0</v>
      </c>
      <c r="U792" s="28">
        <f t="shared" si="480"/>
        <v>0</v>
      </c>
      <c r="V792" s="28">
        <f t="shared" si="480"/>
        <v>0</v>
      </c>
      <c r="W792" s="28">
        <f t="shared" si="480"/>
        <v>0</v>
      </c>
      <c r="X792" s="28">
        <f t="shared" si="480"/>
        <v>0</v>
      </c>
      <c r="Y792" s="28">
        <f t="shared" si="480"/>
        <v>0</v>
      </c>
      <c r="Z792" s="28">
        <f t="shared" si="480"/>
        <v>0</v>
      </c>
      <c r="AA792" s="28">
        <f t="shared" si="480"/>
        <v>0</v>
      </c>
      <c r="AB792" s="28">
        <f t="shared" si="480"/>
        <v>0</v>
      </c>
    </row>
    <row r="793" spans="1:28" ht="31.5" outlineLevel="4">
      <c r="A793" s="2" t="s">
        <v>254</v>
      </c>
      <c r="B793" s="23" t="s">
        <v>249</v>
      </c>
      <c r="C793" s="23" t="s">
        <v>267</v>
      </c>
      <c r="D793" s="23" t="s">
        <v>255</v>
      </c>
      <c r="E793" s="23" t="s">
        <v>2</v>
      </c>
      <c r="F793" s="23"/>
      <c r="G793" s="24">
        <f t="shared" si="478"/>
        <v>638317.75</v>
      </c>
      <c r="H793" s="24">
        <f t="shared" si="478"/>
        <v>0</v>
      </c>
      <c r="I793" s="36">
        <f t="shared" si="478"/>
        <v>638317.75</v>
      </c>
      <c r="J793" s="36">
        <f t="shared" si="479"/>
        <v>0</v>
      </c>
      <c r="K793" s="36">
        <f t="shared" si="479"/>
        <v>0</v>
      </c>
      <c r="L793" s="36">
        <f t="shared" si="479"/>
        <v>638317.75</v>
      </c>
      <c r="M793" s="36">
        <f t="shared" si="479"/>
        <v>0</v>
      </c>
      <c r="N793" s="36">
        <f t="shared" si="479"/>
        <v>638317.75</v>
      </c>
      <c r="O793" s="28">
        <f t="shared" si="479"/>
        <v>0</v>
      </c>
      <c r="P793" s="28">
        <f t="shared" si="479"/>
        <v>0</v>
      </c>
      <c r="Q793" s="28">
        <f t="shared" si="479"/>
        <v>0</v>
      </c>
      <c r="R793" s="28">
        <f t="shared" si="479"/>
        <v>0</v>
      </c>
      <c r="S793" s="28">
        <f t="shared" si="479"/>
        <v>0</v>
      </c>
      <c r="T793" s="28">
        <f t="shared" si="480"/>
        <v>0</v>
      </c>
      <c r="U793" s="28">
        <f t="shared" si="480"/>
        <v>0</v>
      </c>
      <c r="V793" s="28">
        <f t="shared" si="480"/>
        <v>0</v>
      </c>
      <c r="W793" s="28">
        <f t="shared" si="480"/>
        <v>0</v>
      </c>
      <c r="X793" s="28">
        <f t="shared" si="480"/>
        <v>0</v>
      </c>
      <c r="Y793" s="28">
        <f t="shared" si="480"/>
        <v>0</v>
      </c>
      <c r="Z793" s="28">
        <f t="shared" si="480"/>
        <v>0</v>
      </c>
      <c r="AA793" s="28">
        <f t="shared" si="480"/>
        <v>0</v>
      </c>
      <c r="AB793" s="28">
        <f t="shared" si="480"/>
        <v>0</v>
      </c>
    </row>
    <row r="794" spans="1:28" ht="63" outlineLevel="5">
      <c r="A794" s="2" t="s">
        <v>256</v>
      </c>
      <c r="B794" s="23" t="s">
        <v>249</v>
      </c>
      <c r="C794" s="23" t="s">
        <v>267</v>
      </c>
      <c r="D794" s="23" t="s">
        <v>255</v>
      </c>
      <c r="E794" s="23" t="s">
        <v>257</v>
      </c>
      <c r="F794" s="23"/>
      <c r="G794" s="24">
        <f>SUM(I794:K794)-H794</f>
        <v>638317.75</v>
      </c>
      <c r="H794" s="24"/>
      <c r="I794" s="36">
        <v>638317.75</v>
      </c>
      <c r="J794" s="8">
        <f>SUM(Q794)</f>
        <v>0</v>
      </c>
      <c r="K794" s="9">
        <f>SUM(S794+U794+W794+Y794+AA794)</f>
        <v>0</v>
      </c>
      <c r="L794" s="28">
        <f>SUM(N794:P794)-M794</f>
        <v>638317.75</v>
      </c>
      <c r="M794" s="38"/>
      <c r="N794" s="37">
        <v>638317.75</v>
      </c>
      <c r="O794" s="8">
        <f>SUM(R794)</f>
        <v>0</v>
      </c>
      <c r="P794" s="9">
        <f>SUM(T794+V794+X794+Z794+AB794)</f>
        <v>0</v>
      </c>
      <c r="Q794" s="9"/>
      <c r="R794" s="9"/>
      <c r="S794" s="9"/>
      <c r="T794" s="9"/>
      <c r="U794" s="9"/>
      <c r="V794" s="9"/>
      <c r="W794" s="9"/>
      <c r="X794" s="9"/>
      <c r="Y794" s="9"/>
      <c r="Z794" s="9"/>
      <c r="AA794" s="9"/>
      <c r="AB794" s="9"/>
    </row>
    <row r="795" spans="1:28" s="7" customFormat="1" ht="47.25" outlineLevel="2">
      <c r="A795" s="6" t="s">
        <v>268</v>
      </c>
      <c r="B795" s="49" t="s">
        <v>249</v>
      </c>
      <c r="C795" s="49" t="s">
        <v>269</v>
      </c>
      <c r="D795" s="49" t="s">
        <v>2</v>
      </c>
      <c r="E795" s="49" t="s">
        <v>2</v>
      </c>
      <c r="F795" s="49"/>
      <c r="G795" s="50">
        <f t="shared" ref="G795:I797" si="481">SUM(G796)</f>
        <v>678844.72</v>
      </c>
      <c r="H795" s="50">
        <f t="shared" si="481"/>
        <v>0</v>
      </c>
      <c r="I795" s="51">
        <f t="shared" si="481"/>
        <v>678844.72</v>
      </c>
      <c r="J795" s="51">
        <f t="shared" ref="J795:AB797" si="482">SUM(J796)</f>
        <v>0</v>
      </c>
      <c r="K795" s="51">
        <f t="shared" si="482"/>
        <v>0</v>
      </c>
      <c r="L795" s="51">
        <f t="shared" si="482"/>
        <v>678844.72</v>
      </c>
      <c r="M795" s="51">
        <f t="shared" si="482"/>
        <v>0</v>
      </c>
      <c r="N795" s="51">
        <f t="shared" si="482"/>
        <v>678844.72</v>
      </c>
      <c r="O795" s="52">
        <f t="shared" si="482"/>
        <v>0</v>
      </c>
      <c r="P795" s="52">
        <f t="shared" si="482"/>
        <v>0</v>
      </c>
      <c r="Q795" s="52">
        <f t="shared" si="482"/>
        <v>0</v>
      </c>
      <c r="R795" s="52">
        <f t="shared" si="482"/>
        <v>0</v>
      </c>
      <c r="S795" s="52">
        <f t="shared" si="482"/>
        <v>0</v>
      </c>
      <c r="T795" s="52">
        <f t="shared" si="482"/>
        <v>0</v>
      </c>
      <c r="U795" s="52">
        <f t="shared" si="482"/>
        <v>0</v>
      </c>
      <c r="V795" s="52">
        <f t="shared" si="482"/>
        <v>0</v>
      </c>
      <c r="W795" s="52">
        <f t="shared" si="482"/>
        <v>0</v>
      </c>
      <c r="X795" s="52">
        <f t="shared" si="482"/>
        <v>0</v>
      </c>
      <c r="Y795" s="52">
        <f t="shared" si="482"/>
        <v>0</v>
      </c>
      <c r="Z795" s="52">
        <f t="shared" si="482"/>
        <v>0</v>
      </c>
      <c r="AA795" s="52">
        <f t="shared" si="482"/>
        <v>0</v>
      </c>
      <c r="AB795" s="52">
        <f t="shared" si="482"/>
        <v>0</v>
      </c>
    </row>
    <row r="796" spans="1:28" ht="63" outlineLevel="3">
      <c r="A796" s="2" t="s">
        <v>252</v>
      </c>
      <c r="B796" s="23" t="s">
        <v>249</v>
      </c>
      <c r="C796" s="23" t="s">
        <v>269</v>
      </c>
      <c r="D796" s="23" t="s">
        <v>253</v>
      </c>
      <c r="E796" s="23" t="s">
        <v>2</v>
      </c>
      <c r="F796" s="23"/>
      <c r="G796" s="24">
        <f t="shared" si="481"/>
        <v>678844.72</v>
      </c>
      <c r="H796" s="24">
        <f t="shared" si="481"/>
        <v>0</v>
      </c>
      <c r="I796" s="36">
        <f t="shared" si="481"/>
        <v>678844.72</v>
      </c>
      <c r="J796" s="36">
        <f t="shared" si="482"/>
        <v>0</v>
      </c>
      <c r="K796" s="36">
        <f t="shared" si="482"/>
        <v>0</v>
      </c>
      <c r="L796" s="36">
        <f t="shared" si="482"/>
        <v>678844.72</v>
      </c>
      <c r="M796" s="36">
        <f t="shared" si="482"/>
        <v>0</v>
      </c>
      <c r="N796" s="36">
        <f t="shared" si="482"/>
        <v>678844.72</v>
      </c>
      <c r="O796" s="28">
        <f t="shared" si="482"/>
        <v>0</v>
      </c>
      <c r="P796" s="28">
        <f t="shared" si="482"/>
        <v>0</v>
      </c>
      <c r="Q796" s="28">
        <f t="shared" si="482"/>
        <v>0</v>
      </c>
      <c r="R796" s="28">
        <f t="shared" si="482"/>
        <v>0</v>
      </c>
      <c r="S796" s="28">
        <f t="shared" si="482"/>
        <v>0</v>
      </c>
      <c r="T796" s="28">
        <f t="shared" si="482"/>
        <v>0</v>
      </c>
      <c r="U796" s="28">
        <f t="shared" si="482"/>
        <v>0</v>
      </c>
      <c r="V796" s="28">
        <f t="shared" si="482"/>
        <v>0</v>
      </c>
      <c r="W796" s="28">
        <f t="shared" si="482"/>
        <v>0</v>
      </c>
      <c r="X796" s="28">
        <f t="shared" si="482"/>
        <v>0</v>
      </c>
      <c r="Y796" s="28">
        <f t="shared" si="482"/>
        <v>0</v>
      </c>
      <c r="Z796" s="28">
        <f t="shared" si="482"/>
        <v>0</v>
      </c>
      <c r="AA796" s="28">
        <f t="shared" si="482"/>
        <v>0</v>
      </c>
      <c r="AB796" s="28">
        <f t="shared" si="482"/>
        <v>0</v>
      </c>
    </row>
    <row r="797" spans="1:28" ht="31.5" outlineLevel="4">
      <c r="A797" s="2" t="s">
        <v>254</v>
      </c>
      <c r="B797" s="23" t="s">
        <v>249</v>
      </c>
      <c r="C797" s="23" t="s">
        <v>269</v>
      </c>
      <c r="D797" s="23" t="s">
        <v>255</v>
      </c>
      <c r="E797" s="23" t="s">
        <v>2</v>
      </c>
      <c r="F797" s="23"/>
      <c r="G797" s="24">
        <f t="shared" si="481"/>
        <v>678844.72</v>
      </c>
      <c r="H797" s="24">
        <f t="shared" si="481"/>
        <v>0</v>
      </c>
      <c r="I797" s="36">
        <f t="shared" si="481"/>
        <v>678844.72</v>
      </c>
      <c r="J797" s="36">
        <f t="shared" si="482"/>
        <v>0</v>
      </c>
      <c r="K797" s="36">
        <f t="shared" si="482"/>
        <v>0</v>
      </c>
      <c r="L797" s="36">
        <f t="shared" si="482"/>
        <v>678844.72</v>
      </c>
      <c r="M797" s="36">
        <f t="shared" si="482"/>
        <v>0</v>
      </c>
      <c r="N797" s="36">
        <f t="shared" si="482"/>
        <v>678844.72</v>
      </c>
      <c r="O797" s="28">
        <f t="shared" si="482"/>
        <v>0</v>
      </c>
      <c r="P797" s="28">
        <f t="shared" si="482"/>
        <v>0</v>
      </c>
      <c r="Q797" s="28">
        <f t="shared" si="482"/>
        <v>0</v>
      </c>
      <c r="R797" s="28">
        <f t="shared" si="482"/>
        <v>0</v>
      </c>
      <c r="S797" s="28">
        <f t="shared" si="482"/>
        <v>0</v>
      </c>
      <c r="T797" s="28">
        <f t="shared" si="482"/>
        <v>0</v>
      </c>
      <c r="U797" s="28">
        <f t="shared" si="482"/>
        <v>0</v>
      </c>
      <c r="V797" s="28">
        <f t="shared" si="482"/>
        <v>0</v>
      </c>
      <c r="W797" s="28">
        <f t="shared" si="482"/>
        <v>0</v>
      </c>
      <c r="X797" s="28">
        <f t="shared" si="482"/>
        <v>0</v>
      </c>
      <c r="Y797" s="28">
        <f t="shared" si="482"/>
        <v>0</v>
      </c>
      <c r="Z797" s="28">
        <f t="shared" si="482"/>
        <v>0</v>
      </c>
      <c r="AA797" s="28">
        <f t="shared" si="482"/>
        <v>0</v>
      </c>
      <c r="AB797" s="28">
        <f t="shared" si="482"/>
        <v>0</v>
      </c>
    </row>
    <row r="798" spans="1:28" ht="63" outlineLevel="5">
      <c r="A798" s="2" t="s">
        <v>256</v>
      </c>
      <c r="B798" s="23" t="s">
        <v>249</v>
      </c>
      <c r="C798" s="23" t="s">
        <v>269</v>
      </c>
      <c r="D798" s="23" t="s">
        <v>255</v>
      </c>
      <c r="E798" s="23" t="s">
        <v>257</v>
      </c>
      <c r="F798" s="23"/>
      <c r="G798" s="24">
        <f>SUM(I798:K798)-H798</f>
        <v>678844.72</v>
      </c>
      <c r="H798" s="24"/>
      <c r="I798" s="36">
        <v>678844.72</v>
      </c>
      <c r="J798" s="8">
        <f>SUM(Q798)</f>
        <v>0</v>
      </c>
      <c r="K798" s="9">
        <f>SUM(S798+U798+W798+Y798+AA798)</f>
        <v>0</v>
      </c>
      <c r="L798" s="28">
        <f>SUM(N798:P798)-M798</f>
        <v>678844.72</v>
      </c>
      <c r="M798" s="38"/>
      <c r="N798" s="37">
        <v>678844.72</v>
      </c>
      <c r="O798" s="8">
        <f>SUM(R798)</f>
        <v>0</v>
      </c>
      <c r="P798" s="9">
        <f>SUM(T798+V798+X798+Z798+AB798)</f>
        <v>0</v>
      </c>
      <c r="Q798" s="9"/>
      <c r="R798" s="9"/>
      <c r="S798" s="9"/>
      <c r="T798" s="9"/>
      <c r="U798" s="9"/>
      <c r="V798" s="9"/>
      <c r="W798" s="9"/>
      <c r="X798" s="9"/>
      <c r="Y798" s="9"/>
      <c r="Z798" s="9"/>
      <c r="AA798" s="9"/>
      <c r="AB798" s="9"/>
    </row>
    <row r="799" spans="1:28" s="7" customFormat="1" ht="173.25" outlineLevel="2">
      <c r="A799" s="6" t="s">
        <v>270</v>
      </c>
      <c r="B799" s="49" t="s">
        <v>249</v>
      </c>
      <c r="C799" s="49" t="s">
        <v>271</v>
      </c>
      <c r="D799" s="49" t="s">
        <v>2</v>
      </c>
      <c r="E799" s="49" t="s">
        <v>2</v>
      </c>
      <c r="F799" s="49"/>
      <c r="G799" s="50">
        <f>SUM(G800+G805)</f>
        <v>130200</v>
      </c>
      <c r="H799" s="50">
        <f>SUM(H800+H805)</f>
        <v>0</v>
      </c>
      <c r="I799" s="51">
        <f>SUM(I800+I805)</f>
        <v>130200</v>
      </c>
      <c r="J799" s="51">
        <f t="shared" ref="J799:AB799" si="483">SUM(J800+J805)</f>
        <v>0</v>
      </c>
      <c r="K799" s="51">
        <f t="shared" si="483"/>
        <v>0</v>
      </c>
      <c r="L799" s="51">
        <f t="shared" si="483"/>
        <v>130200</v>
      </c>
      <c r="M799" s="51">
        <f t="shared" si="483"/>
        <v>0</v>
      </c>
      <c r="N799" s="51">
        <f t="shared" si="483"/>
        <v>130200</v>
      </c>
      <c r="O799" s="52">
        <f t="shared" si="483"/>
        <v>0</v>
      </c>
      <c r="P799" s="52">
        <f t="shared" si="483"/>
        <v>0</v>
      </c>
      <c r="Q799" s="52">
        <f t="shared" si="483"/>
        <v>0</v>
      </c>
      <c r="R799" s="52">
        <f t="shared" si="483"/>
        <v>0</v>
      </c>
      <c r="S799" s="52">
        <f t="shared" si="483"/>
        <v>0</v>
      </c>
      <c r="T799" s="52">
        <f t="shared" si="483"/>
        <v>0</v>
      </c>
      <c r="U799" s="52">
        <f t="shared" si="483"/>
        <v>0</v>
      </c>
      <c r="V799" s="52">
        <f t="shared" si="483"/>
        <v>0</v>
      </c>
      <c r="W799" s="52">
        <f t="shared" si="483"/>
        <v>0</v>
      </c>
      <c r="X799" s="52">
        <f t="shared" si="483"/>
        <v>0</v>
      </c>
      <c r="Y799" s="52">
        <f t="shared" si="483"/>
        <v>0</v>
      </c>
      <c r="Z799" s="52">
        <f t="shared" si="483"/>
        <v>0</v>
      </c>
      <c r="AA799" s="52">
        <f t="shared" si="483"/>
        <v>0</v>
      </c>
      <c r="AB799" s="52">
        <f t="shared" si="483"/>
        <v>0</v>
      </c>
    </row>
    <row r="800" spans="1:28" ht="110.25" outlineLevel="3">
      <c r="A800" s="2" t="s">
        <v>9</v>
      </c>
      <c r="B800" s="23" t="s">
        <v>249</v>
      </c>
      <c r="C800" s="23" t="s">
        <v>271</v>
      </c>
      <c r="D800" s="23" t="s">
        <v>10</v>
      </c>
      <c r="E800" s="23" t="s">
        <v>2</v>
      </c>
      <c r="F800" s="23"/>
      <c r="G800" s="24">
        <f>SUM(G801+G803)</f>
        <v>78120</v>
      </c>
      <c r="H800" s="24">
        <f>SUM(H801+H803)</f>
        <v>0</v>
      </c>
      <c r="I800" s="36">
        <f>SUM(I801+I803)</f>
        <v>78120</v>
      </c>
      <c r="J800" s="36">
        <f t="shared" ref="J800:AB800" si="484">SUM(J801+J803)</f>
        <v>0</v>
      </c>
      <c r="K800" s="36">
        <f t="shared" si="484"/>
        <v>0</v>
      </c>
      <c r="L800" s="36">
        <f t="shared" si="484"/>
        <v>78120</v>
      </c>
      <c r="M800" s="36">
        <f t="shared" si="484"/>
        <v>0</v>
      </c>
      <c r="N800" s="36">
        <f t="shared" si="484"/>
        <v>78120</v>
      </c>
      <c r="O800" s="28">
        <f t="shared" si="484"/>
        <v>0</v>
      </c>
      <c r="P800" s="28">
        <f t="shared" si="484"/>
        <v>0</v>
      </c>
      <c r="Q800" s="28">
        <f t="shared" si="484"/>
        <v>0</v>
      </c>
      <c r="R800" s="28">
        <f t="shared" si="484"/>
        <v>0</v>
      </c>
      <c r="S800" s="28">
        <f t="shared" si="484"/>
        <v>0</v>
      </c>
      <c r="T800" s="28">
        <f t="shared" si="484"/>
        <v>0</v>
      </c>
      <c r="U800" s="28">
        <f t="shared" si="484"/>
        <v>0</v>
      </c>
      <c r="V800" s="28">
        <f t="shared" si="484"/>
        <v>0</v>
      </c>
      <c r="W800" s="28">
        <f t="shared" si="484"/>
        <v>0</v>
      </c>
      <c r="X800" s="28">
        <f t="shared" si="484"/>
        <v>0</v>
      </c>
      <c r="Y800" s="28">
        <f t="shared" si="484"/>
        <v>0</v>
      </c>
      <c r="Z800" s="28">
        <f t="shared" si="484"/>
        <v>0</v>
      </c>
      <c r="AA800" s="28">
        <f t="shared" si="484"/>
        <v>0</v>
      </c>
      <c r="AB800" s="28">
        <f t="shared" si="484"/>
        <v>0</v>
      </c>
    </row>
    <row r="801" spans="1:28" ht="31.5" outlineLevel="4">
      <c r="A801" s="2" t="s">
        <v>67</v>
      </c>
      <c r="B801" s="23" t="s">
        <v>249</v>
      </c>
      <c r="C801" s="23" t="s">
        <v>271</v>
      </c>
      <c r="D801" s="23" t="s">
        <v>68</v>
      </c>
      <c r="E801" s="23" t="s">
        <v>2</v>
      </c>
      <c r="F801" s="23"/>
      <c r="G801" s="24">
        <f>SUM(G802)</f>
        <v>60000</v>
      </c>
      <c r="H801" s="24">
        <f>SUM(H802)</f>
        <v>0</v>
      </c>
      <c r="I801" s="36">
        <f>SUM(I802)</f>
        <v>60000</v>
      </c>
      <c r="J801" s="36">
        <f t="shared" ref="J801:AB801" si="485">SUM(J802)</f>
        <v>0</v>
      </c>
      <c r="K801" s="36">
        <f t="shared" si="485"/>
        <v>0</v>
      </c>
      <c r="L801" s="36">
        <f t="shared" si="485"/>
        <v>60000</v>
      </c>
      <c r="M801" s="36">
        <f t="shared" si="485"/>
        <v>0</v>
      </c>
      <c r="N801" s="36">
        <f t="shared" si="485"/>
        <v>60000</v>
      </c>
      <c r="O801" s="28">
        <f t="shared" si="485"/>
        <v>0</v>
      </c>
      <c r="P801" s="28">
        <f t="shared" si="485"/>
        <v>0</v>
      </c>
      <c r="Q801" s="28">
        <f t="shared" si="485"/>
        <v>0</v>
      </c>
      <c r="R801" s="28">
        <f t="shared" si="485"/>
        <v>0</v>
      </c>
      <c r="S801" s="28">
        <f t="shared" si="485"/>
        <v>0</v>
      </c>
      <c r="T801" s="28">
        <f t="shared" si="485"/>
        <v>0</v>
      </c>
      <c r="U801" s="28">
        <f t="shared" si="485"/>
        <v>0</v>
      </c>
      <c r="V801" s="28">
        <f t="shared" si="485"/>
        <v>0</v>
      </c>
      <c r="W801" s="28">
        <f t="shared" si="485"/>
        <v>0</v>
      </c>
      <c r="X801" s="28">
        <f t="shared" si="485"/>
        <v>0</v>
      </c>
      <c r="Y801" s="28">
        <f t="shared" si="485"/>
        <v>0</v>
      </c>
      <c r="Z801" s="28">
        <f t="shared" si="485"/>
        <v>0</v>
      </c>
      <c r="AA801" s="28">
        <f t="shared" si="485"/>
        <v>0</v>
      </c>
      <c r="AB801" s="28">
        <f t="shared" si="485"/>
        <v>0</v>
      </c>
    </row>
    <row r="802" spans="1:28" outlineLevel="5">
      <c r="A802" s="2" t="s">
        <v>13</v>
      </c>
      <c r="B802" s="23" t="s">
        <v>249</v>
      </c>
      <c r="C802" s="23" t="s">
        <v>271</v>
      </c>
      <c r="D802" s="23" t="s">
        <v>68</v>
      </c>
      <c r="E802" s="23" t="s">
        <v>14</v>
      </c>
      <c r="F802" s="23" t="s">
        <v>1091</v>
      </c>
      <c r="G802" s="24">
        <f>SUM(I802:K802)-H802</f>
        <v>60000</v>
      </c>
      <c r="H802" s="24"/>
      <c r="I802" s="36">
        <v>60000</v>
      </c>
      <c r="J802" s="8">
        <f>SUM(Q802)</f>
        <v>0</v>
      </c>
      <c r="K802" s="9">
        <f>SUM(S802+U802+W802+Y802+AA802)</f>
        <v>0</v>
      </c>
      <c r="L802" s="28">
        <f>SUM(N802:P802)-M802</f>
        <v>60000</v>
      </c>
      <c r="M802" s="38"/>
      <c r="N802" s="37">
        <v>60000</v>
      </c>
      <c r="O802" s="8">
        <f>SUM(R802)</f>
        <v>0</v>
      </c>
      <c r="P802" s="9">
        <f>SUM(T802+V802+X802+Z802+AB802)</f>
        <v>0</v>
      </c>
      <c r="Q802" s="9"/>
      <c r="R802" s="9"/>
      <c r="S802" s="9"/>
      <c r="T802" s="9"/>
      <c r="U802" s="9"/>
      <c r="V802" s="9"/>
      <c r="W802" s="9"/>
      <c r="X802" s="9"/>
      <c r="Y802" s="9"/>
      <c r="Z802" s="9"/>
      <c r="AA802" s="9"/>
      <c r="AB802" s="9"/>
    </row>
    <row r="803" spans="1:28" ht="78.75" outlineLevel="4">
      <c r="A803" s="2" t="s">
        <v>69</v>
      </c>
      <c r="B803" s="23" t="s">
        <v>249</v>
      </c>
      <c r="C803" s="23" t="s">
        <v>271</v>
      </c>
      <c r="D803" s="23" t="s">
        <v>70</v>
      </c>
      <c r="E803" s="23" t="s">
        <v>2</v>
      </c>
      <c r="F803" s="23"/>
      <c r="G803" s="24">
        <f>SUM(G804)</f>
        <v>18120</v>
      </c>
      <c r="H803" s="24">
        <f>SUM(H804)</f>
        <v>0</v>
      </c>
      <c r="I803" s="36">
        <f>SUM(I804)</f>
        <v>18120</v>
      </c>
      <c r="J803" s="36">
        <f t="shared" ref="J803:AB803" si="486">SUM(J804)</f>
        <v>0</v>
      </c>
      <c r="K803" s="36">
        <f t="shared" si="486"/>
        <v>0</v>
      </c>
      <c r="L803" s="36">
        <f t="shared" si="486"/>
        <v>18120</v>
      </c>
      <c r="M803" s="36">
        <f t="shared" si="486"/>
        <v>0</v>
      </c>
      <c r="N803" s="36">
        <f t="shared" si="486"/>
        <v>18120</v>
      </c>
      <c r="O803" s="28">
        <f t="shared" si="486"/>
        <v>0</v>
      </c>
      <c r="P803" s="28">
        <f t="shared" si="486"/>
        <v>0</v>
      </c>
      <c r="Q803" s="28">
        <f t="shared" si="486"/>
        <v>0</v>
      </c>
      <c r="R803" s="28">
        <f t="shared" si="486"/>
        <v>0</v>
      </c>
      <c r="S803" s="28">
        <f t="shared" si="486"/>
        <v>0</v>
      </c>
      <c r="T803" s="28">
        <f t="shared" si="486"/>
        <v>0</v>
      </c>
      <c r="U803" s="28">
        <f t="shared" si="486"/>
        <v>0</v>
      </c>
      <c r="V803" s="28">
        <f t="shared" si="486"/>
        <v>0</v>
      </c>
      <c r="W803" s="28">
        <f t="shared" si="486"/>
        <v>0</v>
      </c>
      <c r="X803" s="28">
        <f t="shared" si="486"/>
        <v>0</v>
      </c>
      <c r="Y803" s="28">
        <f t="shared" si="486"/>
        <v>0</v>
      </c>
      <c r="Z803" s="28">
        <f t="shared" si="486"/>
        <v>0</v>
      </c>
      <c r="AA803" s="28">
        <f t="shared" si="486"/>
        <v>0</v>
      </c>
      <c r="AB803" s="28">
        <f t="shared" si="486"/>
        <v>0</v>
      </c>
    </row>
    <row r="804" spans="1:28" ht="31.5" outlineLevel="5">
      <c r="A804" s="2" t="s">
        <v>17</v>
      </c>
      <c r="B804" s="23" t="s">
        <v>249</v>
      </c>
      <c r="C804" s="23" t="s">
        <v>271</v>
      </c>
      <c r="D804" s="23" t="s">
        <v>70</v>
      </c>
      <c r="E804" s="23" t="s">
        <v>18</v>
      </c>
      <c r="F804" s="23" t="s">
        <v>1091</v>
      </c>
      <c r="G804" s="24">
        <f>SUM(I804:K804)-H804</f>
        <v>18120</v>
      </c>
      <c r="H804" s="24"/>
      <c r="I804" s="36">
        <v>18120</v>
      </c>
      <c r="J804" s="8">
        <f>SUM(Q804)</f>
        <v>0</v>
      </c>
      <c r="K804" s="9">
        <f>SUM(S804+U804+W804+Y804+AA804)</f>
        <v>0</v>
      </c>
      <c r="L804" s="28">
        <f>SUM(N804:P804)-M804</f>
        <v>18120</v>
      </c>
      <c r="M804" s="38"/>
      <c r="N804" s="37">
        <v>18120</v>
      </c>
      <c r="O804" s="8">
        <f>SUM(R804)</f>
        <v>0</v>
      </c>
      <c r="P804" s="9">
        <f>SUM(T804+V804+X804+Z804+AB804)</f>
        <v>0</v>
      </c>
      <c r="Q804" s="9"/>
      <c r="R804" s="9"/>
      <c r="S804" s="9"/>
      <c r="T804" s="9"/>
      <c r="U804" s="9"/>
      <c r="V804" s="9"/>
      <c r="W804" s="9"/>
      <c r="X804" s="9"/>
      <c r="Y804" s="9"/>
      <c r="Z804" s="9"/>
      <c r="AA804" s="9"/>
      <c r="AB804" s="9"/>
    </row>
    <row r="805" spans="1:28" ht="63" outlineLevel="3">
      <c r="A805" s="2" t="s">
        <v>252</v>
      </c>
      <c r="B805" s="23" t="s">
        <v>249</v>
      </c>
      <c r="C805" s="23" t="s">
        <v>271</v>
      </c>
      <c r="D805" s="23" t="s">
        <v>253</v>
      </c>
      <c r="E805" s="23" t="s">
        <v>2</v>
      </c>
      <c r="F805" s="23"/>
      <c r="G805" s="24">
        <f t="shared" ref="G805:I806" si="487">SUM(G806)</f>
        <v>52080</v>
      </c>
      <c r="H805" s="24">
        <f t="shared" si="487"/>
        <v>0</v>
      </c>
      <c r="I805" s="36">
        <f t="shared" si="487"/>
        <v>52080</v>
      </c>
      <c r="J805" s="36">
        <f t="shared" ref="J805:S806" si="488">SUM(J806)</f>
        <v>0</v>
      </c>
      <c r="K805" s="36">
        <f t="shared" si="488"/>
        <v>0</v>
      </c>
      <c r="L805" s="36">
        <f t="shared" si="488"/>
        <v>52080</v>
      </c>
      <c r="M805" s="36">
        <f t="shared" si="488"/>
        <v>0</v>
      </c>
      <c r="N805" s="36">
        <f t="shared" si="488"/>
        <v>52080</v>
      </c>
      <c r="O805" s="28">
        <f t="shared" si="488"/>
        <v>0</v>
      </c>
      <c r="P805" s="28">
        <f t="shared" si="488"/>
        <v>0</v>
      </c>
      <c r="Q805" s="28">
        <f t="shared" si="488"/>
        <v>0</v>
      </c>
      <c r="R805" s="28">
        <f t="shared" si="488"/>
        <v>0</v>
      </c>
      <c r="S805" s="28">
        <f t="shared" si="488"/>
        <v>0</v>
      </c>
      <c r="T805" s="28">
        <f t="shared" ref="T805:AB806" si="489">SUM(T806)</f>
        <v>0</v>
      </c>
      <c r="U805" s="28">
        <f t="shared" si="489"/>
        <v>0</v>
      </c>
      <c r="V805" s="28">
        <f t="shared" si="489"/>
        <v>0</v>
      </c>
      <c r="W805" s="28">
        <f t="shared" si="489"/>
        <v>0</v>
      </c>
      <c r="X805" s="28">
        <f t="shared" si="489"/>
        <v>0</v>
      </c>
      <c r="Y805" s="28">
        <f t="shared" si="489"/>
        <v>0</v>
      </c>
      <c r="Z805" s="28">
        <f t="shared" si="489"/>
        <v>0</v>
      </c>
      <c r="AA805" s="28">
        <f t="shared" si="489"/>
        <v>0</v>
      </c>
      <c r="AB805" s="28">
        <f t="shared" si="489"/>
        <v>0</v>
      </c>
    </row>
    <row r="806" spans="1:28" ht="31.5" outlineLevel="4">
      <c r="A806" s="2" t="s">
        <v>254</v>
      </c>
      <c r="B806" s="23" t="s">
        <v>249</v>
      </c>
      <c r="C806" s="23" t="s">
        <v>271</v>
      </c>
      <c r="D806" s="23" t="s">
        <v>255</v>
      </c>
      <c r="E806" s="23" t="s">
        <v>2</v>
      </c>
      <c r="F806" s="23"/>
      <c r="G806" s="24">
        <f t="shared" si="487"/>
        <v>52080</v>
      </c>
      <c r="H806" s="24">
        <f t="shared" si="487"/>
        <v>0</v>
      </c>
      <c r="I806" s="36">
        <f t="shared" si="487"/>
        <v>52080</v>
      </c>
      <c r="J806" s="36">
        <f t="shared" si="488"/>
        <v>0</v>
      </c>
      <c r="K806" s="36">
        <f t="shared" si="488"/>
        <v>0</v>
      </c>
      <c r="L806" s="36">
        <f t="shared" si="488"/>
        <v>52080</v>
      </c>
      <c r="M806" s="36">
        <f t="shared" si="488"/>
        <v>0</v>
      </c>
      <c r="N806" s="36">
        <f t="shared" si="488"/>
        <v>52080</v>
      </c>
      <c r="O806" s="28">
        <f t="shared" si="488"/>
        <v>0</v>
      </c>
      <c r="P806" s="28">
        <f t="shared" si="488"/>
        <v>0</v>
      </c>
      <c r="Q806" s="28">
        <f t="shared" si="488"/>
        <v>0</v>
      </c>
      <c r="R806" s="28">
        <f t="shared" si="488"/>
        <v>0</v>
      </c>
      <c r="S806" s="28">
        <f t="shared" si="488"/>
        <v>0</v>
      </c>
      <c r="T806" s="28">
        <f t="shared" si="489"/>
        <v>0</v>
      </c>
      <c r="U806" s="28">
        <f t="shared" si="489"/>
        <v>0</v>
      </c>
      <c r="V806" s="28">
        <f t="shared" si="489"/>
        <v>0</v>
      </c>
      <c r="W806" s="28">
        <f t="shared" si="489"/>
        <v>0</v>
      </c>
      <c r="X806" s="28">
        <f t="shared" si="489"/>
        <v>0</v>
      </c>
      <c r="Y806" s="28">
        <f t="shared" si="489"/>
        <v>0</v>
      </c>
      <c r="Z806" s="28">
        <f t="shared" si="489"/>
        <v>0</v>
      </c>
      <c r="AA806" s="28">
        <f t="shared" si="489"/>
        <v>0</v>
      </c>
      <c r="AB806" s="28">
        <f t="shared" si="489"/>
        <v>0</v>
      </c>
    </row>
    <row r="807" spans="1:28" ht="63" outlineLevel="5">
      <c r="A807" s="2" t="s">
        <v>256</v>
      </c>
      <c r="B807" s="23" t="s">
        <v>249</v>
      </c>
      <c r="C807" s="23" t="s">
        <v>271</v>
      </c>
      <c r="D807" s="23" t="s">
        <v>255</v>
      </c>
      <c r="E807" s="23" t="s">
        <v>257</v>
      </c>
      <c r="F807" s="23" t="s">
        <v>1091</v>
      </c>
      <c r="G807" s="24">
        <f>SUM(I807:K807)-H807</f>
        <v>52080</v>
      </c>
      <c r="H807" s="24"/>
      <c r="I807" s="36">
        <v>52080</v>
      </c>
      <c r="J807" s="8">
        <f>SUM(Q807)</f>
        <v>0</v>
      </c>
      <c r="K807" s="9">
        <f>SUM(S807+U807+W807+Y807+AA807)</f>
        <v>0</v>
      </c>
      <c r="L807" s="28">
        <f>SUM(N807:P807)-M807</f>
        <v>52080</v>
      </c>
      <c r="M807" s="38"/>
      <c r="N807" s="37">
        <v>52080</v>
      </c>
      <c r="O807" s="8">
        <f>SUM(R807)</f>
        <v>0</v>
      </c>
      <c r="P807" s="9">
        <f>SUM(T807+V807+X807+Z807+AB807)</f>
        <v>0</v>
      </c>
      <c r="Q807" s="9"/>
      <c r="R807" s="9"/>
      <c r="S807" s="9"/>
      <c r="T807" s="9"/>
      <c r="U807" s="9"/>
      <c r="V807" s="9"/>
      <c r="W807" s="9"/>
      <c r="X807" s="9"/>
      <c r="Y807" s="9"/>
      <c r="Z807" s="9"/>
      <c r="AA807" s="9"/>
      <c r="AB807" s="9"/>
    </row>
    <row r="808" spans="1:28" s="7" customFormat="1" ht="267.75" outlineLevel="2">
      <c r="A808" s="6" t="s">
        <v>272</v>
      </c>
      <c r="B808" s="49" t="s">
        <v>249</v>
      </c>
      <c r="C808" s="49" t="s">
        <v>273</v>
      </c>
      <c r="D808" s="49" t="s">
        <v>2</v>
      </c>
      <c r="E808" s="49" t="s">
        <v>2</v>
      </c>
      <c r="F808" s="49"/>
      <c r="G808" s="50">
        <f>SUM(G809+G815+G820)</f>
        <v>69803701.210000008</v>
      </c>
      <c r="H808" s="50">
        <f>SUM(H809+H815+H820)</f>
        <v>0</v>
      </c>
      <c r="I808" s="51">
        <f>SUM(I809+I815+I820)</f>
        <v>69803701.210000008</v>
      </c>
      <c r="J808" s="51">
        <f t="shared" ref="J808:AB808" si="490">SUM(J809+J815+J820)</f>
        <v>0</v>
      </c>
      <c r="K808" s="51">
        <f t="shared" si="490"/>
        <v>0</v>
      </c>
      <c r="L808" s="51">
        <f t="shared" si="490"/>
        <v>69803701.210000008</v>
      </c>
      <c r="M808" s="51">
        <f t="shared" si="490"/>
        <v>0</v>
      </c>
      <c r="N808" s="51">
        <f t="shared" si="490"/>
        <v>69803701.210000008</v>
      </c>
      <c r="O808" s="52">
        <f t="shared" si="490"/>
        <v>0</v>
      </c>
      <c r="P808" s="52">
        <f t="shared" si="490"/>
        <v>0</v>
      </c>
      <c r="Q808" s="52">
        <f t="shared" si="490"/>
        <v>0</v>
      </c>
      <c r="R808" s="52">
        <f t="shared" si="490"/>
        <v>0</v>
      </c>
      <c r="S808" s="52">
        <f t="shared" si="490"/>
        <v>0</v>
      </c>
      <c r="T808" s="52">
        <f t="shared" si="490"/>
        <v>0</v>
      </c>
      <c r="U808" s="52">
        <f t="shared" si="490"/>
        <v>0</v>
      </c>
      <c r="V808" s="52">
        <f t="shared" si="490"/>
        <v>0</v>
      </c>
      <c r="W808" s="52">
        <f t="shared" si="490"/>
        <v>0</v>
      </c>
      <c r="X808" s="52">
        <f t="shared" si="490"/>
        <v>0</v>
      </c>
      <c r="Y808" s="52">
        <f t="shared" si="490"/>
        <v>0</v>
      </c>
      <c r="Z808" s="52">
        <f t="shared" si="490"/>
        <v>0</v>
      </c>
      <c r="AA808" s="52">
        <f t="shared" si="490"/>
        <v>0</v>
      </c>
      <c r="AB808" s="52">
        <f t="shared" si="490"/>
        <v>0</v>
      </c>
    </row>
    <row r="809" spans="1:28" ht="110.25" outlineLevel="3">
      <c r="A809" s="2" t="s">
        <v>9</v>
      </c>
      <c r="B809" s="23" t="s">
        <v>249</v>
      </c>
      <c r="C809" s="23" t="s">
        <v>273</v>
      </c>
      <c r="D809" s="23" t="s">
        <v>10</v>
      </c>
      <c r="E809" s="23" t="s">
        <v>2</v>
      </c>
      <c r="F809" s="23"/>
      <c r="G809" s="24">
        <f>SUM(G810+G813)</f>
        <v>22163029.719999999</v>
      </c>
      <c r="H809" s="24">
        <f>SUM(H810+H813)</f>
        <v>0</v>
      </c>
      <c r="I809" s="36">
        <f>SUM(I810+I813)</f>
        <v>22163029.719999999</v>
      </c>
      <c r="J809" s="36">
        <f t="shared" ref="J809:AB809" si="491">SUM(J810+J813)</f>
        <v>0</v>
      </c>
      <c r="K809" s="36">
        <f t="shared" si="491"/>
        <v>0</v>
      </c>
      <c r="L809" s="36">
        <f t="shared" si="491"/>
        <v>22163029.719999999</v>
      </c>
      <c r="M809" s="36">
        <f t="shared" si="491"/>
        <v>0</v>
      </c>
      <c r="N809" s="36">
        <f t="shared" si="491"/>
        <v>22163029.719999999</v>
      </c>
      <c r="O809" s="28">
        <f t="shared" si="491"/>
        <v>0</v>
      </c>
      <c r="P809" s="28">
        <f t="shared" si="491"/>
        <v>0</v>
      </c>
      <c r="Q809" s="28">
        <f t="shared" si="491"/>
        <v>0</v>
      </c>
      <c r="R809" s="28">
        <f t="shared" si="491"/>
        <v>0</v>
      </c>
      <c r="S809" s="28">
        <f t="shared" si="491"/>
        <v>0</v>
      </c>
      <c r="T809" s="28">
        <f t="shared" si="491"/>
        <v>0</v>
      </c>
      <c r="U809" s="28">
        <f t="shared" si="491"/>
        <v>0</v>
      </c>
      <c r="V809" s="28">
        <f t="shared" si="491"/>
        <v>0</v>
      </c>
      <c r="W809" s="28">
        <f t="shared" si="491"/>
        <v>0</v>
      </c>
      <c r="X809" s="28">
        <f t="shared" si="491"/>
        <v>0</v>
      </c>
      <c r="Y809" s="28">
        <f t="shared" si="491"/>
        <v>0</v>
      </c>
      <c r="Z809" s="28">
        <f t="shared" si="491"/>
        <v>0</v>
      </c>
      <c r="AA809" s="28">
        <f t="shared" si="491"/>
        <v>0</v>
      </c>
      <c r="AB809" s="28">
        <f t="shared" si="491"/>
        <v>0</v>
      </c>
    </row>
    <row r="810" spans="1:28" ht="31.5" outlineLevel="4">
      <c r="A810" s="2" t="s">
        <v>67</v>
      </c>
      <c r="B810" s="23" t="s">
        <v>249</v>
      </c>
      <c r="C810" s="23" t="s">
        <v>273</v>
      </c>
      <c r="D810" s="23" t="s">
        <v>68</v>
      </c>
      <c r="E810" s="23" t="s">
        <v>2</v>
      </c>
      <c r="F810" s="23"/>
      <c r="G810" s="24">
        <f>SUM(G811:G812)</f>
        <v>17033658.68</v>
      </c>
      <c r="H810" s="24">
        <f>SUM(H811:H812)</f>
        <v>0</v>
      </c>
      <c r="I810" s="36">
        <f>SUM(I811:I812)</f>
        <v>17033658.68</v>
      </c>
      <c r="J810" s="36">
        <f t="shared" ref="J810:AB810" si="492">SUM(J811:J812)</f>
        <v>0</v>
      </c>
      <c r="K810" s="36">
        <f t="shared" si="492"/>
        <v>0</v>
      </c>
      <c r="L810" s="36">
        <f t="shared" si="492"/>
        <v>17033658.68</v>
      </c>
      <c r="M810" s="36">
        <f t="shared" si="492"/>
        <v>0</v>
      </c>
      <c r="N810" s="36">
        <f t="shared" si="492"/>
        <v>17033658.68</v>
      </c>
      <c r="O810" s="28">
        <f t="shared" si="492"/>
        <v>0</v>
      </c>
      <c r="P810" s="28">
        <f t="shared" si="492"/>
        <v>0</v>
      </c>
      <c r="Q810" s="28">
        <f t="shared" si="492"/>
        <v>0</v>
      </c>
      <c r="R810" s="28">
        <f t="shared" si="492"/>
        <v>0</v>
      </c>
      <c r="S810" s="28">
        <f t="shared" si="492"/>
        <v>0</v>
      </c>
      <c r="T810" s="28">
        <f t="shared" si="492"/>
        <v>0</v>
      </c>
      <c r="U810" s="28">
        <f t="shared" si="492"/>
        <v>0</v>
      </c>
      <c r="V810" s="28">
        <f t="shared" si="492"/>
        <v>0</v>
      </c>
      <c r="W810" s="28">
        <f t="shared" si="492"/>
        <v>0</v>
      </c>
      <c r="X810" s="28">
        <f t="shared" si="492"/>
        <v>0</v>
      </c>
      <c r="Y810" s="28">
        <f t="shared" si="492"/>
        <v>0</v>
      </c>
      <c r="Z810" s="28">
        <f t="shared" si="492"/>
        <v>0</v>
      </c>
      <c r="AA810" s="28">
        <f t="shared" si="492"/>
        <v>0</v>
      </c>
      <c r="AB810" s="28">
        <f t="shared" si="492"/>
        <v>0</v>
      </c>
    </row>
    <row r="811" spans="1:28" outlineLevel="5">
      <c r="A811" s="2" t="s">
        <v>13</v>
      </c>
      <c r="B811" s="23" t="s">
        <v>249</v>
      </c>
      <c r="C811" s="23" t="s">
        <v>273</v>
      </c>
      <c r="D811" s="23" t="s">
        <v>68</v>
      </c>
      <c r="E811" s="23" t="s">
        <v>14</v>
      </c>
      <c r="F811" s="23"/>
      <c r="G811" s="24">
        <f>SUM(I811:K811)-H811</f>
        <v>16984677.350000001</v>
      </c>
      <c r="H811" s="24"/>
      <c r="I811" s="36">
        <v>16984677.350000001</v>
      </c>
      <c r="J811" s="8">
        <f>SUM(Q811)</f>
        <v>0</v>
      </c>
      <c r="K811" s="9">
        <f>SUM(S811+U811+W811+Y811+AA811)</f>
        <v>0</v>
      </c>
      <c r="L811" s="28">
        <f>SUM(N811:P811)-M811</f>
        <v>16984677.350000001</v>
      </c>
      <c r="M811" s="38"/>
      <c r="N811" s="37">
        <v>16984677.350000001</v>
      </c>
      <c r="O811" s="8">
        <f>SUM(R811)</f>
        <v>0</v>
      </c>
      <c r="P811" s="9">
        <f>SUM(T811+V811+X811+Z811+AB811)</f>
        <v>0</v>
      </c>
      <c r="Q811" s="9"/>
      <c r="R811" s="9"/>
      <c r="S811" s="9"/>
      <c r="T811" s="9"/>
      <c r="U811" s="9"/>
      <c r="V811" s="9"/>
      <c r="W811" s="9"/>
      <c r="X811" s="9"/>
      <c r="Y811" s="9"/>
      <c r="Z811" s="9"/>
      <c r="AA811" s="9"/>
      <c r="AB811" s="9"/>
    </row>
    <row r="812" spans="1:28" ht="47.25" outlineLevel="5">
      <c r="A812" s="2" t="s">
        <v>23</v>
      </c>
      <c r="B812" s="23" t="s">
        <v>249</v>
      </c>
      <c r="C812" s="23" t="s">
        <v>273</v>
      </c>
      <c r="D812" s="23" t="s">
        <v>68</v>
      </c>
      <c r="E812" s="23" t="s">
        <v>24</v>
      </c>
      <c r="F812" s="23"/>
      <c r="G812" s="24">
        <f>SUM(I812:K812)-H812</f>
        <v>48981.33</v>
      </c>
      <c r="H812" s="24"/>
      <c r="I812" s="36">
        <v>48981.33</v>
      </c>
      <c r="J812" s="8">
        <f>SUM(Q812)</f>
        <v>0</v>
      </c>
      <c r="K812" s="9">
        <f>SUM(S812+U812+W812+Y812+AA812)</f>
        <v>0</v>
      </c>
      <c r="L812" s="28">
        <f>SUM(N812:P812)-M812</f>
        <v>48981.33</v>
      </c>
      <c r="M812" s="38"/>
      <c r="N812" s="37">
        <v>48981.33</v>
      </c>
      <c r="O812" s="8">
        <f>SUM(R812)</f>
        <v>0</v>
      </c>
      <c r="P812" s="9">
        <f>SUM(T812+V812+X812+Z812+AB812)</f>
        <v>0</v>
      </c>
      <c r="Q812" s="9"/>
      <c r="R812" s="9"/>
      <c r="S812" s="9"/>
      <c r="T812" s="9"/>
      <c r="U812" s="9"/>
      <c r="V812" s="9"/>
      <c r="W812" s="9"/>
      <c r="X812" s="9"/>
      <c r="Y812" s="9"/>
      <c r="Z812" s="9"/>
      <c r="AA812" s="9"/>
      <c r="AB812" s="9"/>
    </row>
    <row r="813" spans="1:28" ht="78.75" outlineLevel="4">
      <c r="A813" s="2" t="s">
        <v>69</v>
      </c>
      <c r="B813" s="23" t="s">
        <v>249</v>
      </c>
      <c r="C813" s="23" t="s">
        <v>273</v>
      </c>
      <c r="D813" s="23" t="s">
        <v>70</v>
      </c>
      <c r="E813" s="23" t="s">
        <v>2</v>
      </c>
      <c r="F813" s="23"/>
      <c r="G813" s="24">
        <f>SUM(G814)</f>
        <v>5129371.04</v>
      </c>
      <c r="H813" s="24">
        <f>SUM(H814)</f>
        <v>0</v>
      </c>
      <c r="I813" s="36">
        <f>SUM(I814)</f>
        <v>5129371.04</v>
      </c>
      <c r="J813" s="36">
        <f t="shared" ref="J813:AB813" si="493">SUM(J814)</f>
        <v>0</v>
      </c>
      <c r="K813" s="36">
        <f t="shared" si="493"/>
        <v>0</v>
      </c>
      <c r="L813" s="36">
        <f t="shared" si="493"/>
        <v>5129371.04</v>
      </c>
      <c r="M813" s="36">
        <f t="shared" si="493"/>
        <v>0</v>
      </c>
      <c r="N813" s="36">
        <f t="shared" si="493"/>
        <v>5129371.04</v>
      </c>
      <c r="O813" s="28">
        <f t="shared" si="493"/>
        <v>0</v>
      </c>
      <c r="P813" s="28">
        <f t="shared" si="493"/>
        <v>0</v>
      </c>
      <c r="Q813" s="28">
        <f t="shared" si="493"/>
        <v>0</v>
      </c>
      <c r="R813" s="28">
        <f t="shared" si="493"/>
        <v>0</v>
      </c>
      <c r="S813" s="28">
        <f t="shared" si="493"/>
        <v>0</v>
      </c>
      <c r="T813" s="28">
        <f t="shared" si="493"/>
        <v>0</v>
      </c>
      <c r="U813" s="28">
        <f t="shared" si="493"/>
        <v>0</v>
      </c>
      <c r="V813" s="28">
        <f t="shared" si="493"/>
        <v>0</v>
      </c>
      <c r="W813" s="28">
        <f t="shared" si="493"/>
        <v>0</v>
      </c>
      <c r="X813" s="28">
        <f t="shared" si="493"/>
        <v>0</v>
      </c>
      <c r="Y813" s="28">
        <f t="shared" si="493"/>
        <v>0</v>
      </c>
      <c r="Z813" s="28">
        <f t="shared" si="493"/>
        <v>0</v>
      </c>
      <c r="AA813" s="28">
        <f t="shared" si="493"/>
        <v>0</v>
      </c>
      <c r="AB813" s="28">
        <f t="shared" si="493"/>
        <v>0</v>
      </c>
    </row>
    <row r="814" spans="1:28" ht="31.5" outlineLevel="5">
      <c r="A814" s="2" t="s">
        <v>17</v>
      </c>
      <c r="B814" s="23" t="s">
        <v>249</v>
      </c>
      <c r="C814" s="23" t="s">
        <v>273</v>
      </c>
      <c r="D814" s="23" t="s">
        <v>70</v>
      </c>
      <c r="E814" s="23" t="s">
        <v>18</v>
      </c>
      <c r="F814" s="23"/>
      <c r="G814" s="24">
        <f>SUM(I814:K814)-H814</f>
        <v>5129371.04</v>
      </c>
      <c r="H814" s="24"/>
      <c r="I814" s="36">
        <v>5129371.04</v>
      </c>
      <c r="J814" s="8">
        <f>SUM(Q814)</f>
        <v>0</v>
      </c>
      <c r="K814" s="9">
        <f>SUM(S814+U814+W814+Y814+AA814)</f>
        <v>0</v>
      </c>
      <c r="L814" s="28">
        <f>SUM(N814:P814)-M814</f>
        <v>5129371.04</v>
      </c>
      <c r="M814" s="38"/>
      <c r="N814" s="37">
        <v>5129371.04</v>
      </c>
      <c r="O814" s="8">
        <f>SUM(R814)</f>
        <v>0</v>
      </c>
      <c r="P814" s="9">
        <f>SUM(T814+V814+X814+Z814+AB814)</f>
        <v>0</v>
      </c>
      <c r="Q814" s="9"/>
      <c r="R814" s="9"/>
      <c r="S814" s="9"/>
      <c r="T814" s="9"/>
      <c r="U814" s="9"/>
      <c r="V814" s="9"/>
      <c r="W814" s="9"/>
      <c r="X814" s="9"/>
      <c r="Y814" s="9"/>
      <c r="Z814" s="9"/>
      <c r="AA814" s="9"/>
      <c r="AB814" s="9"/>
    </row>
    <row r="815" spans="1:28" ht="47.25" outlineLevel="3">
      <c r="A815" s="2" t="s">
        <v>25</v>
      </c>
      <c r="B815" s="23" t="s">
        <v>249</v>
      </c>
      <c r="C815" s="23" t="s">
        <v>273</v>
      </c>
      <c r="D815" s="23" t="s">
        <v>26</v>
      </c>
      <c r="E815" s="23" t="s">
        <v>2</v>
      </c>
      <c r="F815" s="23"/>
      <c r="G815" s="24">
        <f>SUM(G816)</f>
        <v>2216376.4900000002</v>
      </c>
      <c r="H815" s="24">
        <f>SUM(H816)</f>
        <v>0</v>
      </c>
      <c r="I815" s="36">
        <f>SUM(I816)</f>
        <v>2216376.4900000002</v>
      </c>
      <c r="J815" s="36">
        <f t="shared" ref="J815:AB815" si="494">SUM(J816)</f>
        <v>0</v>
      </c>
      <c r="K815" s="36">
        <f t="shared" si="494"/>
        <v>0</v>
      </c>
      <c r="L815" s="36">
        <f t="shared" si="494"/>
        <v>2216376.4900000002</v>
      </c>
      <c r="M815" s="36">
        <f t="shared" si="494"/>
        <v>0</v>
      </c>
      <c r="N815" s="36">
        <f t="shared" si="494"/>
        <v>2216376.4900000002</v>
      </c>
      <c r="O815" s="28">
        <f t="shared" si="494"/>
        <v>0</v>
      </c>
      <c r="P815" s="28">
        <f t="shared" si="494"/>
        <v>0</v>
      </c>
      <c r="Q815" s="28">
        <f t="shared" si="494"/>
        <v>0</v>
      </c>
      <c r="R815" s="28">
        <f t="shared" si="494"/>
        <v>0</v>
      </c>
      <c r="S815" s="28">
        <f t="shared" si="494"/>
        <v>0</v>
      </c>
      <c r="T815" s="28">
        <f t="shared" si="494"/>
        <v>0</v>
      </c>
      <c r="U815" s="28">
        <f t="shared" si="494"/>
        <v>0</v>
      </c>
      <c r="V815" s="28">
        <f t="shared" si="494"/>
        <v>0</v>
      </c>
      <c r="W815" s="28">
        <f t="shared" si="494"/>
        <v>0</v>
      </c>
      <c r="X815" s="28">
        <f t="shared" si="494"/>
        <v>0</v>
      </c>
      <c r="Y815" s="28">
        <f t="shared" si="494"/>
        <v>0</v>
      </c>
      <c r="Z815" s="28">
        <f t="shared" si="494"/>
        <v>0</v>
      </c>
      <c r="AA815" s="28">
        <f t="shared" si="494"/>
        <v>0</v>
      </c>
      <c r="AB815" s="28">
        <f t="shared" si="494"/>
        <v>0</v>
      </c>
    </row>
    <row r="816" spans="1:28" ht="31.5" outlineLevel="4">
      <c r="A816" s="2" t="s">
        <v>27</v>
      </c>
      <c r="B816" s="23" t="s">
        <v>249</v>
      </c>
      <c r="C816" s="23" t="s">
        <v>273</v>
      </c>
      <c r="D816" s="23" t="s">
        <v>28</v>
      </c>
      <c r="E816" s="23" t="s">
        <v>2</v>
      </c>
      <c r="F816" s="23"/>
      <c r="G816" s="24">
        <f>SUM(G817:G819)</f>
        <v>2216376.4900000002</v>
      </c>
      <c r="H816" s="24">
        <f>SUM(H817:H819)</f>
        <v>0</v>
      </c>
      <c r="I816" s="36">
        <f>SUM(I817:I819)</f>
        <v>2216376.4900000002</v>
      </c>
      <c r="J816" s="36">
        <f t="shared" ref="J816:AB816" si="495">SUM(J817:J819)</f>
        <v>0</v>
      </c>
      <c r="K816" s="36">
        <f t="shared" si="495"/>
        <v>0</v>
      </c>
      <c r="L816" s="36">
        <f t="shared" si="495"/>
        <v>2216376.4900000002</v>
      </c>
      <c r="M816" s="36">
        <f t="shared" si="495"/>
        <v>0</v>
      </c>
      <c r="N816" s="36">
        <f t="shared" si="495"/>
        <v>2216376.4900000002</v>
      </c>
      <c r="O816" s="28">
        <f t="shared" si="495"/>
        <v>0</v>
      </c>
      <c r="P816" s="28">
        <f t="shared" si="495"/>
        <v>0</v>
      </c>
      <c r="Q816" s="28">
        <f t="shared" si="495"/>
        <v>0</v>
      </c>
      <c r="R816" s="28">
        <f t="shared" si="495"/>
        <v>0</v>
      </c>
      <c r="S816" s="28">
        <f t="shared" si="495"/>
        <v>0</v>
      </c>
      <c r="T816" s="28">
        <f t="shared" si="495"/>
        <v>0</v>
      </c>
      <c r="U816" s="28">
        <f t="shared" si="495"/>
        <v>0</v>
      </c>
      <c r="V816" s="28">
        <f t="shared" si="495"/>
        <v>0</v>
      </c>
      <c r="W816" s="28">
        <f t="shared" si="495"/>
        <v>0</v>
      </c>
      <c r="X816" s="28">
        <f t="shared" si="495"/>
        <v>0</v>
      </c>
      <c r="Y816" s="28">
        <f t="shared" si="495"/>
        <v>0</v>
      </c>
      <c r="Z816" s="28">
        <f t="shared" si="495"/>
        <v>0</v>
      </c>
      <c r="AA816" s="28">
        <f t="shared" si="495"/>
        <v>0</v>
      </c>
      <c r="AB816" s="28">
        <f t="shared" si="495"/>
        <v>0</v>
      </c>
    </row>
    <row r="817" spans="1:28" outlineLevel="5">
      <c r="A817" s="2" t="s">
        <v>37</v>
      </c>
      <c r="B817" s="23" t="s">
        <v>249</v>
      </c>
      <c r="C817" s="23" t="s">
        <v>273</v>
      </c>
      <c r="D817" s="23" t="s">
        <v>28</v>
      </c>
      <c r="E817" s="23" t="s">
        <v>38</v>
      </c>
      <c r="F817" s="23"/>
      <c r="G817" s="24">
        <f>SUM(I817:K817)-H817</f>
        <v>19650</v>
      </c>
      <c r="H817" s="24"/>
      <c r="I817" s="36">
        <v>19650</v>
      </c>
      <c r="J817" s="8">
        <f>SUM(Q817)</f>
        <v>0</v>
      </c>
      <c r="K817" s="9">
        <f>SUM(S817+U817+W817+Y817+AA817)</f>
        <v>0</v>
      </c>
      <c r="L817" s="28">
        <f>SUM(N817:P817)-M817</f>
        <v>19650</v>
      </c>
      <c r="M817" s="38"/>
      <c r="N817" s="37">
        <v>19650</v>
      </c>
      <c r="O817" s="8">
        <f>SUM(R817)</f>
        <v>0</v>
      </c>
      <c r="P817" s="9">
        <f>SUM(T817+V817+X817+Z817+AB817)</f>
        <v>0</v>
      </c>
      <c r="Q817" s="9"/>
      <c r="R817" s="9"/>
      <c r="S817" s="9"/>
      <c r="T817" s="9"/>
      <c r="U817" s="9"/>
      <c r="V817" s="9"/>
      <c r="W817" s="9"/>
      <c r="X817" s="9"/>
      <c r="Y817" s="9"/>
      <c r="Z817" s="9"/>
      <c r="AA817" s="9"/>
      <c r="AB817" s="9"/>
    </row>
    <row r="818" spans="1:28" ht="31.5" outlineLevel="5">
      <c r="A818" s="2" t="s">
        <v>55</v>
      </c>
      <c r="B818" s="23" t="s">
        <v>249</v>
      </c>
      <c r="C818" s="23" t="s">
        <v>273</v>
      </c>
      <c r="D818" s="23" t="s">
        <v>28</v>
      </c>
      <c r="E818" s="23" t="s">
        <v>56</v>
      </c>
      <c r="F818" s="23"/>
      <c r="G818" s="24">
        <f>SUM(I818:K818)-H818</f>
        <v>2171864.52</v>
      </c>
      <c r="H818" s="24"/>
      <c r="I818" s="36">
        <v>2171864.52</v>
      </c>
      <c r="J818" s="8">
        <f>SUM(Q818)</f>
        <v>0</v>
      </c>
      <c r="K818" s="9">
        <f>SUM(S818+U818+W818+Y818+AA818)</f>
        <v>0</v>
      </c>
      <c r="L818" s="28">
        <f>SUM(N818:P818)-M818</f>
        <v>2171864.52</v>
      </c>
      <c r="M818" s="38"/>
      <c r="N818" s="37">
        <v>2171864.52</v>
      </c>
      <c r="O818" s="8">
        <f>SUM(R818)</f>
        <v>0</v>
      </c>
      <c r="P818" s="9">
        <f>SUM(T818+V818+X818+Z818+AB818)</f>
        <v>0</v>
      </c>
      <c r="Q818" s="9"/>
      <c r="R818" s="9"/>
      <c r="S818" s="9"/>
      <c r="T818" s="9"/>
      <c r="U818" s="9"/>
      <c r="V818" s="9"/>
      <c r="W818" s="9"/>
      <c r="X818" s="9"/>
      <c r="Y818" s="9"/>
      <c r="Z818" s="9"/>
      <c r="AA818" s="9"/>
      <c r="AB818" s="9"/>
    </row>
    <row r="819" spans="1:28" ht="47.25" outlineLevel="5">
      <c r="A819" s="2" t="s">
        <v>31</v>
      </c>
      <c r="B819" s="23" t="s">
        <v>249</v>
      </c>
      <c r="C819" s="23" t="s">
        <v>273</v>
      </c>
      <c r="D819" s="23" t="s">
        <v>28</v>
      </c>
      <c r="E819" s="23" t="s">
        <v>32</v>
      </c>
      <c r="F819" s="23"/>
      <c r="G819" s="24">
        <f>SUM(I819:K819)-H819</f>
        <v>24861.97</v>
      </c>
      <c r="H819" s="24"/>
      <c r="I819" s="36">
        <v>24861.97</v>
      </c>
      <c r="J819" s="8">
        <f>SUM(Q819)</f>
        <v>0</v>
      </c>
      <c r="K819" s="9">
        <f>SUM(S819+U819+W819+Y819+AA819)</f>
        <v>0</v>
      </c>
      <c r="L819" s="28">
        <f>SUM(N819:P819)-M819</f>
        <v>24861.97</v>
      </c>
      <c r="M819" s="38"/>
      <c r="N819" s="37">
        <v>24861.97</v>
      </c>
      <c r="O819" s="8">
        <f>SUM(R819)</f>
        <v>0</v>
      </c>
      <c r="P819" s="9">
        <f>SUM(T819+V819+X819+Z819+AB819)</f>
        <v>0</v>
      </c>
      <c r="Q819" s="9"/>
      <c r="R819" s="9"/>
      <c r="S819" s="9"/>
      <c r="T819" s="9"/>
      <c r="U819" s="9"/>
      <c r="V819" s="9"/>
      <c r="W819" s="9"/>
      <c r="X819" s="9"/>
      <c r="Y819" s="9"/>
      <c r="Z819" s="9"/>
      <c r="AA819" s="9"/>
      <c r="AB819" s="9"/>
    </row>
    <row r="820" spans="1:28" ht="63" outlineLevel="3">
      <c r="A820" s="2" t="s">
        <v>252</v>
      </c>
      <c r="B820" s="23" t="s">
        <v>249</v>
      </c>
      <c r="C820" s="23" t="s">
        <v>273</v>
      </c>
      <c r="D820" s="23" t="s">
        <v>253</v>
      </c>
      <c r="E820" s="23" t="s">
        <v>2</v>
      </c>
      <c r="F820" s="23"/>
      <c r="G820" s="24">
        <f t="shared" ref="G820:I821" si="496">SUM(G821)</f>
        <v>45424295</v>
      </c>
      <c r="H820" s="24">
        <f t="shared" si="496"/>
        <v>0</v>
      </c>
      <c r="I820" s="36">
        <f t="shared" si="496"/>
        <v>45424295</v>
      </c>
      <c r="J820" s="36">
        <f t="shared" ref="J820:S821" si="497">SUM(J821)</f>
        <v>0</v>
      </c>
      <c r="K820" s="36">
        <f t="shared" si="497"/>
        <v>0</v>
      </c>
      <c r="L820" s="36">
        <f t="shared" si="497"/>
        <v>45424295</v>
      </c>
      <c r="M820" s="36">
        <f t="shared" si="497"/>
        <v>0</v>
      </c>
      <c r="N820" s="36">
        <f t="shared" si="497"/>
        <v>45424295</v>
      </c>
      <c r="O820" s="28">
        <f t="shared" si="497"/>
        <v>0</v>
      </c>
      <c r="P820" s="28">
        <f t="shared" si="497"/>
        <v>0</v>
      </c>
      <c r="Q820" s="28">
        <f t="shared" si="497"/>
        <v>0</v>
      </c>
      <c r="R820" s="28">
        <f t="shared" si="497"/>
        <v>0</v>
      </c>
      <c r="S820" s="28">
        <f t="shared" si="497"/>
        <v>0</v>
      </c>
      <c r="T820" s="28">
        <f t="shared" ref="T820:AB821" si="498">SUM(T821)</f>
        <v>0</v>
      </c>
      <c r="U820" s="28">
        <f t="shared" si="498"/>
        <v>0</v>
      </c>
      <c r="V820" s="28">
        <f t="shared" si="498"/>
        <v>0</v>
      </c>
      <c r="W820" s="28">
        <f t="shared" si="498"/>
        <v>0</v>
      </c>
      <c r="X820" s="28">
        <f t="shared" si="498"/>
        <v>0</v>
      </c>
      <c r="Y820" s="28">
        <f t="shared" si="498"/>
        <v>0</v>
      </c>
      <c r="Z820" s="28">
        <f t="shared" si="498"/>
        <v>0</v>
      </c>
      <c r="AA820" s="28">
        <f t="shared" si="498"/>
        <v>0</v>
      </c>
      <c r="AB820" s="28">
        <f t="shared" si="498"/>
        <v>0</v>
      </c>
    </row>
    <row r="821" spans="1:28" ht="94.5" outlineLevel="4">
      <c r="A821" s="2" t="s">
        <v>260</v>
      </c>
      <c r="B821" s="23" t="s">
        <v>249</v>
      </c>
      <c r="C821" s="23" t="s">
        <v>273</v>
      </c>
      <c r="D821" s="23" t="s">
        <v>261</v>
      </c>
      <c r="E821" s="23" t="s">
        <v>2</v>
      </c>
      <c r="F821" s="23"/>
      <c r="G821" s="24">
        <f t="shared" si="496"/>
        <v>45424295</v>
      </c>
      <c r="H821" s="24">
        <f t="shared" si="496"/>
        <v>0</v>
      </c>
      <c r="I821" s="36">
        <f t="shared" si="496"/>
        <v>45424295</v>
      </c>
      <c r="J821" s="36">
        <f t="shared" si="497"/>
        <v>0</v>
      </c>
      <c r="K821" s="36">
        <f t="shared" si="497"/>
        <v>0</v>
      </c>
      <c r="L821" s="36">
        <f t="shared" si="497"/>
        <v>45424295</v>
      </c>
      <c r="M821" s="36">
        <f t="shared" si="497"/>
        <v>0</v>
      </c>
      <c r="N821" s="36">
        <f t="shared" si="497"/>
        <v>45424295</v>
      </c>
      <c r="O821" s="28">
        <f t="shared" si="497"/>
        <v>0</v>
      </c>
      <c r="P821" s="28">
        <f t="shared" si="497"/>
        <v>0</v>
      </c>
      <c r="Q821" s="28">
        <f t="shared" si="497"/>
        <v>0</v>
      </c>
      <c r="R821" s="28">
        <f t="shared" si="497"/>
        <v>0</v>
      </c>
      <c r="S821" s="28">
        <f t="shared" si="497"/>
        <v>0</v>
      </c>
      <c r="T821" s="28">
        <f t="shared" si="498"/>
        <v>0</v>
      </c>
      <c r="U821" s="28">
        <f t="shared" si="498"/>
        <v>0</v>
      </c>
      <c r="V821" s="28">
        <f t="shared" si="498"/>
        <v>0</v>
      </c>
      <c r="W821" s="28">
        <f t="shared" si="498"/>
        <v>0</v>
      </c>
      <c r="X821" s="28">
        <f t="shared" si="498"/>
        <v>0</v>
      </c>
      <c r="Y821" s="28">
        <f t="shared" si="498"/>
        <v>0</v>
      </c>
      <c r="Z821" s="28">
        <f t="shared" si="498"/>
        <v>0</v>
      </c>
      <c r="AA821" s="28">
        <f t="shared" si="498"/>
        <v>0</v>
      </c>
      <c r="AB821" s="28">
        <f t="shared" si="498"/>
        <v>0</v>
      </c>
    </row>
    <row r="822" spans="1:28" ht="63" outlineLevel="5">
      <c r="A822" s="2" t="s">
        <v>256</v>
      </c>
      <c r="B822" s="23" t="s">
        <v>249</v>
      </c>
      <c r="C822" s="23" t="s">
        <v>273</v>
      </c>
      <c r="D822" s="23" t="s">
        <v>261</v>
      </c>
      <c r="E822" s="23" t="s">
        <v>257</v>
      </c>
      <c r="F822" s="23"/>
      <c r="G822" s="24">
        <f>SUM(I822:K822)-H822</f>
        <v>45424295</v>
      </c>
      <c r="H822" s="24"/>
      <c r="I822" s="36">
        <v>45424295</v>
      </c>
      <c r="J822" s="8">
        <f>SUM(Q822)</f>
        <v>0</v>
      </c>
      <c r="K822" s="9">
        <f>SUM(S822+U822+W822+Y822+AA822)</f>
        <v>0</v>
      </c>
      <c r="L822" s="28">
        <f>SUM(N822:P822)-M822</f>
        <v>45424295</v>
      </c>
      <c r="M822" s="38"/>
      <c r="N822" s="37">
        <v>45424295</v>
      </c>
      <c r="O822" s="8">
        <f>SUM(R822)</f>
        <v>0</v>
      </c>
      <c r="P822" s="9">
        <f>SUM(T822+V822+X822+Z822+AB822)</f>
        <v>0</v>
      </c>
      <c r="Q822" s="9"/>
      <c r="R822" s="9"/>
      <c r="S822" s="9"/>
      <c r="T822" s="9"/>
      <c r="U822" s="9"/>
      <c r="V822" s="9"/>
      <c r="W822" s="9"/>
      <c r="X822" s="9"/>
      <c r="Y822" s="9"/>
      <c r="Z822" s="9"/>
      <c r="AA822" s="9"/>
      <c r="AB822" s="9"/>
    </row>
    <row r="823" spans="1:28" s="7" customFormat="1" ht="252" outlineLevel="2">
      <c r="A823" s="6" t="s">
        <v>274</v>
      </c>
      <c r="B823" s="49" t="s">
        <v>249</v>
      </c>
      <c r="C823" s="49" t="s">
        <v>275</v>
      </c>
      <c r="D823" s="49" t="s">
        <v>2</v>
      </c>
      <c r="E823" s="49" t="s">
        <v>2</v>
      </c>
      <c r="F823" s="49"/>
      <c r="G823" s="50">
        <f>SUM(G824+G829)</f>
        <v>2843568</v>
      </c>
      <c r="H823" s="50">
        <f>SUM(H824+H829)</f>
        <v>0</v>
      </c>
      <c r="I823" s="50">
        <f t="shared" ref="I823:AB823" si="499">SUM(I824+I829)</f>
        <v>2843568</v>
      </c>
      <c r="J823" s="50">
        <f t="shared" si="499"/>
        <v>0</v>
      </c>
      <c r="K823" s="50">
        <f t="shared" si="499"/>
        <v>0</v>
      </c>
      <c r="L823" s="50">
        <f t="shared" si="499"/>
        <v>2823206.6100000003</v>
      </c>
      <c r="M823" s="50">
        <f t="shared" si="499"/>
        <v>0</v>
      </c>
      <c r="N823" s="51">
        <f t="shared" si="499"/>
        <v>2823206.6100000003</v>
      </c>
      <c r="O823" s="52">
        <f t="shared" si="499"/>
        <v>0</v>
      </c>
      <c r="P823" s="52">
        <f t="shared" si="499"/>
        <v>0</v>
      </c>
      <c r="Q823" s="52">
        <f t="shared" si="499"/>
        <v>0</v>
      </c>
      <c r="R823" s="52">
        <f t="shared" si="499"/>
        <v>0</v>
      </c>
      <c r="S823" s="52">
        <f t="shared" si="499"/>
        <v>0</v>
      </c>
      <c r="T823" s="52">
        <f t="shared" si="499"/>
        <v>0</v>
      </c>
      <c r="U823" s="52">
        <f t="shared" si="499"/>
        <v>0</v>
      </c>
      <c r="V823" s="52">
        <f t="shared" si="499"/>
        <v>0</v>
      </c>
      <c r="W823" s="52">
        <f t="shared" si="499"/>
        <v>0</v>
      </c>
      <c r="X823" s="52">
        <f t="shared" si="499"/>
        <v>0</v>
      </c>
      <c r="Y823" s="52">
        <f t="shared" si="499"/>
        <v>0</v>
      </c>
      <c r="Z823" s="52">
        <f t="shared" si="499"/>
        <v>0</v>
      </c>
      <c r="AA823" s="52">
        <f t="shared" si="499"/>
        <v>0</v>
      </c>
      <c r="AB823" s="52">
        <f t="shared" si="499"/>
        <v>0</v>
      </c>
    </row>
    <row r="824" spans="1:28" ht="110.25" outlineLevel="3">
      <c r="A824" s="2" t="s">
        <v>9</v>
      </c>
      <c r="B824" s="23" t="s">
        <v>249</v>
      </c>
      <c r="C824" s="23" t="s">
        <v>275</v>
      </c>
      <c r="D824" s="23" t="s">
        <v>10</v>
      </c>
      <c r="E824" s="23" t="s">
        <v>2</v>
      </c>
      <c r="F824" s="23"/>
      <c r="G824" s="24">
        <f>SUM(G825+G828)</f>
        <v>1082793.3900000001</v>
      </c>
      <c r="H824" s="24">
        <f>SUM(H825+H828)</f>
        <v>0</v>
      </c>
      <c r="I824" s="36">
        <f>SUM(I825+I828)</f>
        <v>1082793.3900000001</v>
      </c>
      <c r="J824" s="36">
        <f t="shared" ref="J824:AB824" si="500">SUM(J825+J828)</f>
        <v>0</v>
      </c>
      <c r="K824" s="36">
        <f t="shared" si="500"/>
        <v>0</v>
      </c>
      <c r="L824" s="36">
        <f t="shared" si="500"/>
        <v>1062432</v>
      </c>
      <c r="M824" s="36">
        <f t="shared" si="500"/>
        <v>0</v>
      </c>
      <c r="N824" s="36">
        <f t="shared" si="500"/>
        <v>1062432</v>
      </c>
      <c r="O824" s="28">
        <f t="shared" si="500"/>
        <v>0</v>
      </c>
      <c r="P824" s="28">
        <f t="shared" si="500"/>
        <v>0</v>
      </c>
      <c r="Q824" s="28">
        <f t="shared" si="500"/>
        <v>0</v>
      </c>
      <c r="R824" s="28">
        <f t="shared" si="500"/>
        <v>0</v>
      </c>
      <c r="S824" s="28">
        <f t="shared" si="500"/>
        <v>0</v>
      </c>
      <c r="T824" s="28">
        <f t="shared" si="500"/>
        <v>0</v>
      </c>
      <c r="U824" s="28">
        <f t="shared" si="500"/>
        <v>0</v>
      </c>
      <c r="V824" s="28">
        <f t="shared" si="500"/>
        <v>0</v>
      </c>
      <c r="W824" s="28">
        <f t="shared" si="500"/>
        <v>0</v>
      </c>
      <c r="X824" s="28">
        <f t="shared" si="500"/>
        <v>0</v>
      </c>
      <c r="Y824" s="28">
        <f t="shared" si="500"/>
        <v>0</v>
      </c>
      <c r="Z824" s="28">
        <f t="shared" si="500"/>
        <v>0</v>
      </c>
      <c r="AA824" s="28">
        <f t="shared" si="500"/>
        <v>0</v>
      </c>
      <c r="AB824" s="28">
        <f t="shared" si="500"/>
        <v>0</v>
      </c>
    </row>
    <row r="825" spans="1:28" ht="31.5" outlineLevel="4">
      <c r="A825" s="2" t="s">
        <v>67</v>
      </c>
      <c r="B825" s="23" t="s">
        <v>249</v>
      </c>
      <c r="C825" s="23" t="s">
        <v>275</v>
      </c>
      <c r="D825" s="23" t="s">
        <v>68</v>
      </c>
      <c r="E825" s="23" t="s">
        <v>2</v>
      </c>
      <c r="F825" s="23"/>
      <c r="G825" s="24">
        <f>SUM(G826)</f>
        <v>831638.55</v>
      </c>
      <c r="H825" s="24">
        <f>SUM(H826)</f>
        <v>0</v>
      </c>
      <c r="I825" s="36">
        <f>SUM(I826)</f>
        <v>831638.55</v>
      </c>
      <c r="J825" s="36">
        <f t="shared" ref="J825:AB825" si="501">SUM(J826)</f>
        <v>0</v>
      </c>
      <c r="K825" s="36">
        <f t="shared" si="501"/>
        <v>0</v>
      </c>
      <c r="L825" s="36">
        <f t="shared" si="501"/>
        <v>816000</v>
      </c>
      <c r="M825" s="36">
        <f t="shared" si="501"/>
        <v>0</v>
      </c>
      <c r="N825" s="36">
        <f t="shared" si="501"/>
        <v>816000</v>
      </c>
      <c r="O825" s="28">
        <f t="shared" si="501"/>
        <v>0</v>
      </c>
      <c r="P825" s="28">
        <f t="shared" si="501"/>
        <v>0</v>
      </c>
      <c r="Q825" s="28">
        <f t="shared" si="501"/>
        <v>0</v>
      </c>
      <c r="R825" s="28">
        <f t="shared" si="501"/>
        <v>0</v>
      </c>
      <c r="S825" s="28">
        <f t="shared" si="501"/>
        <v>0</v>
      </c>
      <c r="T825" s="28">
        <f t="shared" si="501"/>
        <v>0</v>
      </c>
      <c r="U825" s="28">
        <f t="shared" si="501"/>
        <v>0</v>
      </c>
      <c r="V825" s="28">
        <f t="shared" si="501"/>
        <v>0</v>
      </c>
      <c r="W825" s="28">
        <f t="shared" si="501"/>
        <v>0</v>
      </c>
      <c r="X825" s="28">
        <f t="shared" si="501"/>
        <v>0</v>
      </c>
      <c r="Y825" s="28">
        <f t="shared" si="501"/>
        <v>0</v>
      </c>
      <c r="Z825" s="28">
        <f t="shared" si="501"/>
        <v>0</v>
      </c>
      <c r="AA825" s="28">
        <f t="shared" si="501"/>
        <v>0</v>
      </c>
      <c r="AB825" s="28">
        <f t="shared" si="501"/>
        <v>0</v>
      </c>
    </row>
    <row r="826" spans="1:28" outlineLevel="5">
      <c r="A826" s="2" t="s">
        <v>13</v>
      </c>
      <c r="B826" s="23" t="s">
        <v>249</v>
      </c>
      <c r="C826" s="23" t="s">
        <v>275</v>
      </c>
      <c r="D826" s="23" t="s">
        <v>68</v>
      </c>
      <c r="E826" s="23" t="s">
        <v>14</v>
      </c>
      <c r="F826" s="23"/>
      <c r="G826" s="24">
        <f>SUM(I826:K826)-H826</f>
        <v>831638.55</v>
      </c>
      <c r="H826" s="24"/>
      <c r="I826" s="36">
        <v>831638.55</v>
      </c>
      <c r="J826" s="8">
        <f>SUM(Q826)</f>
        <v>0</v>
      </c>
      <c r="K826" s="9">
        <f>SUM(S826+U826+W826+Y826+AA826)</f>
        <v>0</v>
      </c>
      <c r="L826" s="28">
        <f>SUM(N826:P826)-M826</f>
        <v>816000</v>
      </c>
      <c r="M826" s="38"/>
      <c r="N826" s="37">
        <v>816000</v>
      </c>
      <c r="O826" s="8">
        <f>SUM(R826)</f>
        <v>0</v>
      </c>
      <c r="P826" s="9">
        <f>SUM(T826+V826+X826+Z826+AB826)</f>
        <v>0</v>
      </c>
      <c r="Q826" s="9"/>
      <c r="R826" s="9"/>
      <c r="S826" s="9"/>
      <c r="T826" s="9"/>
      <c r="U826" s="9"/>
      <c r="V826" s="9"/>
      <c r="W826" s="9"/>
      <c r="X826" s="9"/>
      <c r="Y826" s="9"/>
      <c r="Z826" s="9"/>
      <c r="AA826" s="9"/>
      <c r="AB826" s="9"/>
    </row>
    <row r="827" spans="1:28" ht="78.75" outlineLevel="4">
      <c r="A827" s="2" t="s">
        <v>69</v>
      </c>
      <c r="B827" s="23" t="s">
        <v>249</v>
      </c>
      <c r="C827" s="23" t="s">
        <v>275</v>
      </c>
      <c r="D827" s="23" t="s">
        <v>70</v>
      </c>
      <c r="E827" s="23" t="s">
        <v>2</v>
      </c>
      <c r="F827" s="23"/>
      <c r="G827" s="24">
        <f>SUM(G828)</f>
        <v>251154.84</v>
      </c>
      <c r="H827" s="24">
        <f>SUM(H828)</f>
        <v>0</v>
      </c>
      <c r="I827" s="36">
        <f>SUM(I828)</f>
        <v>251154.84</v>
      </c>
      <c r="J827" s="36">
        <f t="shared" ref="J827:AB827" si="502">SUM(J828)</f>
        <v>0</v>
      </c>
      <c r="K827" s="36">
        <f t="shared" si="502"/>
        <v>0</v>
      </c>
      <c r="L827" s="36">
        <f t="shared" si="502"/>
        <v>246432</v>
      </c>
      <c r="M827" s="36">
        <f t="shared" si="502"/>
        <v>0</v>
      </c>
      <c r="N827" s="36">
        <f t="shared" si="502"/>
        <v>246432</v>
      </c>
      <c r="O827" s="28">
        <f t="shared" si="502"/>
        <v>0</v>
      </c>
      <c r="P827" s="28">
        <f t="shared" si="502"/>
        <v>0</v>
      </c>
      <c r="Q827" s="28">
        <f t="shared" si="502"/>
        <v>0</v>
      </c>
      <c r="R827" s="28">
        <f t="shared" si="502"/>
        <v>0</v>
      </c>
      <c r="S827" s="28">
        <f t="shared" si="502"/>
        <v>0</v>
      </c>
      <c r="T827" s="28">
        <f t="shared" si="502"/>
        <v>0</v>
      </c>
      <c r="U827" s="28">
        <f t="shared" si="502"/>
        <v>0</v>
      </c>
      <c r="V827" s="28">
        <f t="shared" si="502"/>
        <v>0</v>
      </c>
      <c r="W827" s="28">
        <f t="shared" si="502"/>
        <v>0</v>
      </c>
      <c r="X827" s="28">
        <f t="shared" si="502"/>
        <v>0</v>
      </c>
      <c r="Y827" s="28">
        <f t="shared" si="502"/>
        <v>0</v>
      </c>
      <c r="Z827" s="28">
        <f t="shared" si="502"/>
        <v>0</v>
      </c>
      <c r="AA827" s="28">
        <f t="shared" si="502"/>
        <v>0</v>
      </c>
      <c r="AB827" s="28">
        <f t="shared" si="502"/>
        <v>0</v>
      </c>
    </row>
    <row r="828" spans="1:28" ht="31.5" outlineLevel="5">
      <c r="A828" s="2" t="s">
        <v>17</v>
      </c>
      <c r="B828" s="23" t="s">
        <v>249</v>
      </c>
      <c r="C828" s="23" t="s">
        <v>275</v>
      </c>
      <c r="D828" s="23" t="s">
        <v>70</v>
      </c>
      <c r="E828" s="23" t="s">
        <v>18</v>
      </c>
      <c r="F828" s="23"/>
      <c r="G828" s="24">
        <f>SUM(I828:K828)-H828</f>
        <v>251154.84</v>
      </c>
      <c r="H828" s="24"/>
      <c r="I828" s="36">
        <v>251154.84</v>
      </c>
      <c r="J828" s="8">
        <f>SUM(Q828)</f>
        <v>0</v>
      </c>
      <c r="K828" s="9">
        <f>SUM(S828+U828+W828+Y828+AA828)</f>
        <v>0</v>
      </c>
      <c r="L828" s="28">
        <f>SUM(N828:P828)-M828</f>
        <v>246432</v>
      </c>
      <c r="M828" s="38"/>
      <c r="N828" s="37">
        <v>246432</v>
      </c>
      <c r="O828" s="8">
        <f>SUM(R828)</f>
        <v>0</v>
      </c>
      <c r="P828" s="9">
        <f>SUM(T828+V828+X828+Z828+AB828)</f>
        <v>0</v>
      </c>
      <c r="Q828" s="9"/>
      <c r="R828" s="9"/>
      <c r="S828" s="9"/>
      <c r="T828" s="9"/>
      <c r="U828" s="9"/>
      <c r="V828" s="9"/>
      <c r="W828" s="9"/>
      <c r="X828" s="9"/>
      <c r="Y828" s="9"/>
      <c r="Z828" s="9"/>
      <c r="AA828" s="9"/>
      <c r="AB828" s="9"/>
    </row>
    <row r="829" spans="1:28" ht="63" outlineLevel="3">
      <c r="A829" s="2" t="s">
        <v>252</v>
      </c>
      <c r="B829" s="23" t="s">
        <v>249</v>
      </c>
      <c r="C829" s="23" t="s">
        <v>275</v>
      </c>
      <c r="D829" s="23" t="s">
        <v>253</v>
      </c>
      <c r="E829" s="23" t="s">
        <v>2</v>
      </c>
      <c r="F829" s="23"/>
      <c r="G829" s="24">
        <f t="shared" ref="G829:I830" si="503">SUM(G830)</f>
        <v>1760774.61</v>
      </c>
      <c r="H829" s="24">
        <f t="shared" si="503"/>
        <v>0</v>
      </c>
      <c r="I829" s="36">
        <f t="shared" si="503"/>
        <v>1760774.61</v>
      </c>
      <c r="J829" s="36">
        <f t="shared" ref="J829:S830" si="504">SUM(J830)</f>
        <v>0</v>
      </c>
      <c r="K829" s="36">
        <f t="shared" si="504"/>
        <v>0</v>
      </c>
      <c r="L829" s="36">
        <f t="shared" si="504"/>
        <v>1760774.61</v>
      </c>
      <c r="M829" s="36">
        <f t="shared" si="504"/>
        <v>0</v>
      </c>
      <c r="N829" s="36">
        <f t="shared" si="504"/>
        <v>1760774.61</v>
      </c>
      <c r="O829" s="28">
        <f t="shared" si="504"/>
        <v>0</v>
      </c>
      <c r="P829" s="28">
        <f t="shared" si="504"/>
        <v>0</v>
      </c>
      <c r="Q829" s="28">
        <f t="shared" si="504"/>
        <v>0</v>
      </c>
      <c r="R829" s="28">
        <f t="shared" si="504"/>
        <v>0</v>
      </c>
      <c r="S829" s="28">
        <f t="shared" si="504"/>
        <v>0</v>
      </c>
      <c r="T829" s="28">
        <f t="shared" ref="T829:AB830" si="505">SUM(T830)</f>
        <v>0</v>
      </c>
      <c r="U829" s="28">
        <f t="shared" si="505"/>
        <v>0</v>
      </c>
      <c r="V829" s="28">
        <f t="shared" si="505"/>
        <v>0</v>
      </c>
      <c r="W829" s="28">
        <f t="shared" si="505"/>
        <v>0</v>
      </c>
      <c r="X829" s="28">
        <f t="shared" si="505"/>
        <v>0</v>
      </c>
      <c r="Y829" s="28">
        <f t="shared" si="505"/>
        <v>0</v>
      </c>
      <c r="Z829" s="28">
        <f t="shared" si="505"/>
        <v>0</v>
      </c>
      <c r="AA829" s="28">
        <f t="shared" si="505"/>
        <v>0</v>
      </c>
      <c r="AB829" s="28">
        <f t="shared" si="505"/>
        <v>0</v>
      </c>
    </row>
    <row r="830" spans="1:28" ht="31.5" outlineLevel="4">
      <c r="A830" s="2" t="s">
        <v>254</v>
      </c>
      <c r="B830" s="23" t="s">
        <v>249</v>
      </c>
      <c r="C830" s="23" t="s">
        <v>275</v>
      </c>
      <c r="D830" s="23" t="s">
        <v>255</v>
      </c>
      <c r="E830" s="23" t="s">
        <v>2</v>
      </c>
      <c r="F830" s="23"/>
      <c r="G830" s="24">
        <f t="shared" si="503"/>
        <v>1760774.61</v>
      </c>
      <c r="H830" s="24">
        <f t="shared" si="503"/>
        <v>0</v>
      </c>
      <c r="I830" s="36">
        <f t="shared" si="503"/>
        <v>1760774.61</v>
      </c>
      <c r="J830" s="36">
        <f t="shared" si="504"/>
        <v>0</v>
      </c>
      <c r="K830" s="36">
        <f t="shared" si="504"/>
        <v>0</v>
      </c>
      <c r="L830" s="36">
        <f t="shared" si="504"/>
        <v>1760774.61</v>
      </c>
      <c r="M830" s="36">
        <f t="shared" si="504"/>
        <v>0</v>
      </c>
      <c r="N830" s="36">
        <f t="shared" si="504"/>
        <v>1760774.61</v>
      </c>
      <c r="O830" s="28">
        <f t="shared" si="504"/>
        <v>0</v>
      </c>
      <c r="P830" s="28">
        <f t="shared" si="504"/>
        <v>0</v>
      </c>
      <c r="Q830" s="28">
        <f t="shared" si="504"/>
        <v>0</v>
      </c>
      <c r="R830" s="28">
        <f t="shared" si="504"/>
        <v>0</v>
      </c>
      <c r="S830" s="28">
        <f t="shared" si="504"/>
        <v>0</v>
      </c>
      <c r="T830" s="28">
        <f t="shared" si="505"/>
        <v>0</v>
      </c>
      <c r="U830" s="28">
        <f t="shared" si="505"/>
        <v>0</v>
      </c>
      <c r="V830" s="28">
        <f t="shared" si="505"/>
        <v>0</v>
      </c>
      <c r="W830" s="28">
        <f t="shared" si="505"/>
        <v>0</v>
      </c>
      <c r="X830" s="28">
        <f t="shared" si="505"/>
        <v>0</v>
      </c>
      <c r="Y830" s="28">
        <f t="shared" si="505"/>
        <v>0</v>
      </c>
      <c r="Z830" s="28">
        <f t="shared" si="505"/>
        <v>0</v>
      </c>
      <c r="AA830" s="28">
        <f t="shared" si="505"/>
        <v>0</v>
      </c>
      <c r="AB830" s="28">
        <f t="shared" si="505"/>
        <v>0</v>
      </c>
    </row>
    <row r="831" spans="1:28" ht="63" outlineLevel="5">
      <c r="A831" s="2" t="s">
        <v>256</v>
      </c>
      <c r="B831" s="23" t="s">
        <v>249</v>
      </c>
      <c r="C831" s="23" t="s">
        <v>275</v>
      </c>
      <c r="D831" s="23" t="s">
        <v>255</v>
      </c>
      <c r="E831" s="23" t="s">
        <v>257</v>
      </c>
      <c r="F831" s="23"/>
      <c r="G831" s="24">
        <f>SUM(I831:K831)-H831</f>
        <v>1760774.61</v>
      </c>
      <c r="H831" s="24"/>
      <c r="I831" s="36">
        <v>1760774.61</v>
      </c>
      <c r="J831" s="8">
        <f>SUM(Q831)</f>
        <v>0</v>
      </c>
      <c r="K831" s="9">
        <f>SUM(S831+U831+W831+Y831+AA831)</f>
        <v>0</v>
      </c>
      <c r="L831" s="28">
        <f>SUM(N831:P831)-M831</f>
        <v>1760774.61</v>
      </c>
      <c r="M831" s="38"/>
      <c r="N831" s="37">
        <v>1760774.61</v>
      </c>
      <c r="O831" s="8">
        <f>SUM(R831)</f>
        <v>0</v>
      </c>
      <c r="P831" s="9">
        <f>SUM(T831+V831+X831+Z831+AB831)</f>
        <v>0</v>
      </c>
      <c r="Q831" s="9"/>
      <c r="R831" s="9"/>
      <c r="S831" s="9"/>
      <c r="T831" s="9"/>
      <c r="U831" s="9"/>
      <c r="V831" s="9"/>
      <c r="W831" s="9"/>
      <c r="X831" s="9"/>
      <c r="Y831" s="9"/>
      <c r="Z831" s="9"/>
      <c r="AA831" s="9"/>
      <c r="AB831" s="9"/>
    </row>
    <row r="832" spans="1:28" s="7" customFormat="1" ht="141.75" outlineLevel="2">
      <c r="A832" s="6" t="s">
        <v>276</v>
      </c>
      <c r="B832" s="49" t="s">
        <v>249</v>
      </c>
      <c r="C832" s="49" t="s">
        <v>277</v>
      </c>
      <c r="D832" s="49" t="s">
        <v>2</v>
      </c>
      <c r="E832" s="49" t="s">
        <v>2</v>
      </c>
      <c r="F832" s="49"/>
      <c r="G832" s="50">
        <f t="shared" ref="G832:W832" si="506">SUM(G833)</f>
        <v>85052</v>
      </c>
      <c r="H832" s="50">
        <f t="shared" si="506"/>
        <v>0</v>
      </c>
      <c r="I832" s="50">
        <f t="shared" si="506"/>
        <v>85052</v>
      </c>
      <c r="J832" s="50">
        <f t="shared" si="506"/>
        <v>0</v>
      </c>
      <c r="K832" s="50">
        <f t="shared" si="506"/>
        <v>0</v>
      </c>
      <c r="L832" s="50">
        <f t="shared" si="506"/>
        <v>79250.210000000006</v>
      </c>
      <c r="M832" s="50">
        <f t="shared" si="506"/>
        <v>0</v>
      </c>
      <c r="N832" s="51">
        <f t="shared" si="506"/>
        <v>79250.210000000006</v>
      </c>
      <c r="O832" s="52">
        <f t="shared" si="506"/>
        <v>0</v>
      </c>
      <c r="P832" s="52">
        <f t="shared" si="506"/>
        <v>0</v>
      </c>
      <c r="Q832" s="52">
        <f t="shared" si="506"/>
        <v>0</v>
      </c>
      <c r="R832" s="52">
        <f t="shared" si="506"/>
        <v>0</v>
      </c>
      <c r="S832" s="52">
        <f t="shared" si="506"/>
        <v>0</v>
      </c>
      <c r="T832" s="52">
        <f t="shared" si="506"/>
        <v>0</v>
      </c>
      <c r="U832" s="52">
        <f t="shared" si="506"/>
        <v>0</v>
      </c>
      <c r="V832" s="52">
        <f t="shared" si="506"/>
        <v>0</v>
      </c>
      <c r="W832" s="52">
        <f t="shared" si="506"/>
        <v>0</v>
      </c>
      <c r="X832" s="52">
        <f t="shared" ref="I832:AB834" si="507">SUM(X833)</f>
        <v>0</v>
      </c>
      <c r="Y832" s="52">
        <f t="shared" si="507"/>
        <v>0</v>
      </c>
      <c r="Z832" s="52">
        <f t="shared" si="507"/>
        <v>0</v>
      </c>
      <c r="AA832" s="52">
        <f t="shared" si="507"/>
        <v>0</v>
      </c>
      <c r="AB832" s="52">
        <f t="shared" si="507"/>
        <v>0</v>
      </c>
    </row>
    <row r="833" spans="1:28" ht="47.25" outlineLevel="3">
      <c r="A833" s="2" t="s">
        <v>25</v>
      </c>
      <c r="B833" s="23" t="s">
        <v>249</v>
      </c>
      <c r="C833" s="23" t="s">
        <v>277</v>
      </c>
      <c r="D833" s="23" t="s">
        <v>26</v>
      </c>
      <c r="E833" s="23" t="s">
        <v>2</v>
      </c>
      <c r="F833" s="23"/>
      <c r="G833" s="24">
        <f>SUM(G834)</f>
        <v>85052</v>
      </c>
      <c r="H833" s="24">
        <f>SUM(H834)</f>
        <v>0</v>
      </c>
      <c r="I833" s="24">
        <f t="shared" si="507"/>
        <v>85052</v>
      </c>
      <c r="J833" s="24">
        <f t="shared" si="507"/>
        <v>0</v>
      </c>
      <c r="K833" s="24">
        <f t="shared" si="507"/>
        <v>0</v>
      </c>
      <c r="L833" s="24">
        <f t="shared" si="507"/>
        <v>79250.210000000006</v>
      </c>
      <c r="M833" s="24">
        <f t="shared" si="507"/>
        <v>0</v>
      </c>
      <c r="N833" s="36">
        <f t="shared" si="507"/>
        <v>79250.210000000006</v>
      </c>
      <c r="O833" s="28">
        <f t="shared" si="507"/>
        <v>0</v>
      </c>
      <c r="P833" s="28">
        <f t="shared" si="507"/>
        <v>0</v>
      </c>
      <c r="Q833" s="28">
        <f t="shared" si="507"/>
        <v>0</v>
      </c>
      <c r="R833" s="28">
        <f t="shared" si="507"/>
        <v>0</v>
      </c>
      <c r="S833" s="28">
        <f t="shared" si="507"/>
        <v>0</v>
      </c>
      <c r="T833" s="28">
        <f t="shared" si="507"/>
        <v>0</v>
      </c>
      <c r="U833" s="28">
        <f t="shared" si="507"/>
        <v>0</v>
      </c>
      <c r="V833" s="28">
        <f t="shared" si="507"/>
        <v>0</v>
      </c>
      <c r="W833" s="28">
        <f t="shared" si="507"/>
        <v>0</v>
      </c>
      <c r="X833" s="28">
        <f t="shared" si="507"/>
        <v>0</v>
      </c>
      <c r="Y833" s="28">
        <f t="shared" si="507"/>
        <v>0</v>
      </c>
      <c r="Z833" s="28">
        <f t="shared" si="507"/>
        <v>0</v>
      </c>
      <c r="AA833" s="28">
        <f t="shared" si="507"/>
        <v>0</v>
      </c>
      <c r="AB833" s="28">
        <f t="shared" si="507"/>
        <v>0</v>
      </c>
    </row>
    <row r="834" spans="1:28" ht="31.5" outlineLevel="4">
      <c r="A834" s="2" t="s">
        <v>27</v>
      </c>
      <c r="B834" s="23" t="s">
        <v>249</v>
      </c>
      <c r="C834" s="23" t="s">
        <v>277</v>
      </c>
      <c r="D834" s="23" t="s">
        <v>28</v>
      </c>
      <c r="E834" s="23" t="s">
        <v>2</v>
      </c>
      <c r="F834" s="23"/>
      <c r="G834" s="24">
        <f>SUM(G835)</f>
        <v>85052</v>
      </c>
      <c r="H834" s="24">
        <f>SUM(H835)</f>
        <v>0</v>
      </c>
      <c r="I834" s="24">
        <f t="shared" si="507"/>
        <v>85052</v>
      </c>
      <c r="J834" s="24">
        <f t="shared" si="507"/>
        <v>0</v>
      </c>
      <c r="K834" s="24">
        <f t="shared" si="507"/>
        <v>0</v>
      </c>
      <c r="L834" s="24">
        <f t="shared" si="507"/>
        <v>79250.210000000006</v>
      </c>
      <c r="M834" s="24">
        <f t="shared" si="507"/>
        <v>0</v>
      </c>
      <c r="N834" s="36">
        <f t="shared" si="507"/>
        <v>79250.210000000006</v>
      </c>
      <c r="O834" s="28">
        <f t="shared" si="507"/>
        <v>0</v>
      </c>
      <c r="P834" s="28">
        <f t="shared" si="507"/>
        <v>0</v>
      </c>
      <c r="Q834" s="28">
        <f t="shared" si="507"/>
        <v>0</v>
      </c>
      <c r="R834" s="28">
        <f t="shared" si="507"/>
        <v>0</v>
      </c>
      <c r="S834" s="28">
        <f t="shared" si="507"/>
        <v>0</v>
      </c>
      <c r="T834" s="28">
        <f t="shared" si="507"/>
        <v>0</v>
      </c>
      <c r="U834" s="28">
        <f t="shared" si="507"/>
        <v>0</v>
      </c>
      <c r="V834" s="28">
        <f t="shared" si="507"/>
        <v>0</v>
      </c>
      <c r="W834" s="28">
        <f t="shared" si="507"/>
        <v>0</v>
      </c>
      <c r="X834" s="28">
        <f t="shared" si="507"/>
        <v>0</v>
      </c>
      <c r="Y834" s="28">
        <f t="shared" si="507"/>
        <v>0</v>
      </c>
      <c r="Z834" s="28">
        <f t="shared" si="507"/>
        <v>0</v>
      </c>
      <c r="AA834" s="28">
        <f t="shared" si="507"/>
        <v>0</v>
      </c>
      <c r="AB834" s="28">
        <f t="shared" si="507"/>
        <v>0</v>
      </c>
    </row>
    <row r="835" spans="1:28" ht="31.5" outlineLevel="5">
      <c r="A835" s="2" t="s">
        <v>220</v>
      </c>
      <c r="B835" s="23" t="s">
        <v>249</v>
      </c>
      <c r="C835" s="23" t="s">
        <v>277</v>
      </c>
      <c r="D835" s="23" t="s">
        <v>28</v>
      </c>
      <c r="E835" s="23" t="s">
        <v>221</v>
      </c>
      <c r="F835" s="23"/>
      <c r="G835" s="24">
        <f>SUM(I835:K835)-H835</f>
        <v>85052</v>
      </c>
      <c r="H835" s="24"/>
      <c r="I835" s="36">
        <v>85052</v>
      </c>
      <c r="J835" s="8">
        <f>SUM(Q835)</f>
        <v>0</v>
      </c>
      <c r="K835" s="9">
        <f>SUM(S835+U835+W835+Y835+AA835)</f>
        <v>0</v>
      </c>
      <c r="L835" s="28">
        <f>SUM(N835:P835)-M835</f>
        <v>79250.210000000006</v>
      </c>
      <c r="M835" s="38"/>
      <c r="N835" s="37">
        <v>79250.210000000006</v>
      </c>
      <c r="O835" s="8">
        <f>SUM(R835)</f>
        <v>0</v>
      </c>
      <c r="P835" s="9">
        <f>SUM(T835+V835+X835+Z835+AB835)</f>
        <v>0</v>
      </c>
      <c r="Q835" s="9"/>
      <c r="R835" s="9"/>
      <c r="S835" s="9"/>
      <c r="T835" s="9"/>
      <c r="U835" s="9"/>
      <c r="V835" s="9"/>
      <c r="W835" s="9"/>
      <c r="X835" s="9"/>
      <c r="Y835" s="9"/>
      <c r="Z835" s="9"/>
      <c r="AA835" s="9"/>
      <c r="AB835" s="9"/>
    </row>
    <row r="836" spans="1:28" s="7" customFormat="1" ht="409.5" outlineLevel="2">
      <c r="A836" s="6" t="s">
        <v>278</v>
      </c>
      <c r="B836" s="49" t="s">
        <v>249</v>
      </c>
      <c r="C836" s="49" t="s">
        <v>279</v>
      </c>
      <c r="D836" s="49" t="s">
        <v>2</v>
      </c>
      <c r="E836" s="49" t="s">
        <v>2</v>
      </c>
      <c r="F836" s="49"/>
      <c r="G836" s="50">
        <f>SUM(G837+G840)</f>
        <v>945285</v>
      </c>
      <c r="H836" s="50">
        <f>SUM(H837+H840)</f>
        <v>0</v>
      </c>
      <c r="I836" s="51">
        <f>SUM(I837+I840)</f>
        <v>945285</v>
      </c>
      <c r="J836" s="51">
        <f t="shared" ref="J836:AB836" si="508">SUM(J837+J840)</f>
        <v>0</v>
      </c>
      <c r="K836" s="51">
        <f t="shared" si="508"/>
        <v>0</v>
      </c>
      <c r="L836" s="51">
        <f t="shared" si="508"/>
        <v>181276.02</v>
      </c>
      <c r="M836" s="51">
        <f t="shared" si="508"/>
        <v>0</v>
      </c>
      <c r="N836" s="51">
        <f t="shared" si="508"/>
        <v>181276.02</v>
      </c>
      <c r="O836" s="52">
        <f t="shared" si="508"/>
        <v>0</v>
      </c>
      <c r="P836" s="52">
        <f t="shared" si="508"/>
        <v>0</v>
      </c>
      <c r="Q836" s="52">
        <f t="shared" si="508"/>
        <v>0</v>
      </c>
      <c r="R836" s="52">
        <f t="shared" si="508"/>
        <v>0</v>
      </c>
      <c r="S836" s="52">
        <f t="shared" si="508"/>
        <v>0</v>
      </c>
      <c r="T836" s="52">
        <f t="shared" si="508"/>
        <v>0</v>
      </c>
      <c r="U836" s="52">
        <f t="shared" si="508"/>
        <v>0</v>
      </c>
      <c r="V836" s="52">
        <f t="shared" si="508"/>
        <v>0</v>
      </c>
      <c r="W836" s="52">
        <f t="shared" si="508"/>
        <v>0</v>
      </c>
      <c r="X836" s="52">
        <f t="shared" si="508"/>
        <v>0</v>
      </c>
      <c r="Y836" s="52">
        <f t="shared" si="508"/>
        <v>0</v>
      </c>
      <c r="Z836" s="52">
        <f t="shared" si="508"/>
        <v>0</v>
      </c>
      <c r="AA836" s="52">
        <f t="shared" si="508"/>
        <v>0</v>
      </c>
      <c r="AB836" s="52">
        <f t="shared" si="508"/>
        <v>0</v>
      </c>
    </row>
    <row r="837" spans="1:28" ht="47.25" outlineLevel="3">
      <c r="A837" s="2" t="s">
        <v>25</v>
      </c>
      <c r="B837" s="23" t="s">
        <v>249</v>
      </c>
      <c r="C837" s="23" t="s">
        <v>279</v>
      </c>
      <c r="D837" s="23" t="s">
        <v>26</v>
      </c>
      <c r="E837" s="23" t="s">
        <v>2</v>
      </c>
      <c r="F837" s="23"/>
      <c r="G837" s="24">
        <f t="shared" ref="G837:I838" si="509">SUM(G838)</f>
        <v>504152</v>
      </c>
      <c r="H837" s="24">
        <f t="shared" si="509"/>
        <v>0</v>
      </c>
      <c r="I837" s="36">
        <f t="shared" si="509"/>
        <v>504152</v>
      </c>
      <c r="J837" s="36">
        <f t="shared" ref="J837:S838" si="510">SUM(J838)</f>
        <v>0</v>
      </c>
      <c r="K837" s="36">
        <f t="shared" si="510"/>
        <v>0</v>
      </c>
      <c r="L837" s="36">
        <f t="shared" si="510"/>
        <v>36551.019999999997</v>
      </c>
      <c r="M837" s="36">
        <f t="shared" si="510"/>
        <v>0</v>
      </c>
      <c r="N837" s="36">
        <f t="shared" si="510"/>
        <v>36551.019999999997</v>
      </c>
      <c r="O837" s="28">
        <f t="shared" si="510"/>
        <v>0</v>
      </c>
      <c r="P837" s="28">
        <f t="shared" si="510"/>
        <v>0</v>
      </c>
      <c r="Q837" s="28">
        <f t="shared" si="510"/>
        <v>0</v>
      </c>
      <c r="R837" s="28">
        <f t="shared" si="510"/>
        <v>0</v>
      </c>
      <c r="S837" s="28">
        <f t="shared" si="510"/>
        <v>0</v>
      </c>
      <c r="T837" s="28">
        <f t="shared" ref="T837:AB838" si="511">SUM(T838)</f>
        <v>0</v>
      </c>
      <c r="U837" s="28">
        <f t="shared" si="511"/>
        <v>0</v>
      </c>
      <c r="V837" s="28">
        <f t="shared" si="511"/>
        <v>0</v>
      </c>
      <c r="W837" s="28">
        <f t="shared" si="511"/>
        <v>0</v>
      </c>
      <c r="X837" s="28">
        <f t="shared" si="511"/>
        <v>0</v>
      </c>
      <c r="Y837" s="28">
        <f t="shared" si="511"/>
        <v>0</v>
      </c>
      <c r="Z837" s="28">
        <f t="shared" si="511"/>
        <v>0</v>
      </c>
      <c r="AA837" s="28">
        <f t="shared" si="511"/>
        <v>0</v>
      </c>
      <c r="AB837" s="28">
        <f t="shared" si="511"/>
        <v>0</v>
      </c>
    </row>
    <row r="838" spans="1:28" ht="31.5" outlineLevel="4">
      <c r="A838" s="2" t="s">
        <v>27</v>
      </c>
      <c r="B838" s="23" t="s">
        <v>249</v>
      </c>
      <c r="C838" s="23" t="s">
        <v>279</v>
      </c>
      <c r="D838" s="23" t="s">
        <v>28</v>
      </c>
      <c r="E838" s="23" t="s">
        <v>2</v>
      </c>
      <c r="F838" s="23"/>
      <c r="G838" s="24">
        <f t="shared" si="509"/>
        <v>504152</v>
      </c>
      <c r="H838" s="24">
        <f t="shared" si="509"/>
        <v>0</v>
      </c>
      <c r="I838" s="36">
        <f t="shared" si="509"/>
        <v>504152</v>
      </c>
      <c r="J838" s="36">
        <f t="shared" si="510"/>
        <v>0</v>
      </c>
      <c r="K838" s="36">
        <f t="shared" si="510"/>
        <v>0</v>
      </c>
      <c r="L838" s="36">
        <f t="shared" si="510"/>
        <v>36551.019999999997</v>
      </c>
      <c r="M838" s="36">
        <f t="shared" si="510"/>
        <v>0</v>
      </c>
      <c r="N838" s="36">
        <f t="shared" si="510"/>
        <v>36551.019999999997</v>
      </c>
      <c r="O838" s="28">
        <f t="shared" si="510"/>
        <v>0</v>
      </c>
      <c r="P838" s="28">
        <f t="shared" si="510"/>
        <v>0</v>
      </c>
      <c r="Q838" s="28">
        <f t="shared" si="510"/>
        <v>0</v>
      </c>
      <c r="R838" s="28">
        <f t="shared" si="510"/>
        <v>0</v>
      </c>
      <c r="S838" s="28">
        <f t="shared" si="510"/>
        <v>0</v>
      </c>
      <c r="T838" s="28">
        <f t="shared" si="511"/>
        <v>0</v>
      </c>
      <c r="U838" s="28">
        <f t="shared" si="511"/>
        <v>0</v>
      </c>
      <c r="V838" s="28">
        <f t="shared" si="511"/>
        <v>0</v>
      </c>
      <c r="W838" s="28">
        <f t="shared" si="511"/>
        <v>0</v>
      </c>
      <c r="X838" s="28">
        <f t="shared" si="511"/>
        <v>0</v>
      </c>
      <c r="Y838" s="28">
        <f t="shared" si="511"/>
        <v>0</v>
      </c>
      <c r="Z838" s="28">
        <f t="shared" si="511"/>
        <v>0</v>
      </c>
      <c r="AA838" s="28">
        <f t="shared" si="511"/>
        <v>0</v>
      </c>
      <c r="AB838" s="28">
        <f t="shared" si="511"/>
        <v>0</v>
      </c>
    </row>
    <row r="839" spans="1:28" ht="31.5" outlineLevel="5">
      <c r="A839" s="2" t="s">
        <v>220</v>
      </c>
      <c r="B839" s="23" t="s">
        <v>249</v>
      </c>
      <c r="C839" s="23" t="s">
        <v>279</v>
      </c>
      <c r="D839" s="23" t="s">
        <v>28</v>
      </c>
      <c r="E839" s="23" t="s">
        <v>221</v>
      </c>
      <c r="F839" s="23">
        <v>24008212</v>
      </c>
      <c r="G839" s="24">
        <f>SUM(I839:K839)-H839</f>
        <v>504152</v>
      </c>
      <c r="H839" s="24"/>
      <c r="I839" s="36">
        <v>504152</v>
      </c>
      <c r="J839" s="8">
        <f>SUM(Q839)</f>
        <v>0</v>
      </c>
      <c r="K839" s="9">
        <f>SUM(S839+U839+W839+Y839+AA839)</f>
        <v>0</v>
      </c>
      <c r="L839" s="28">
        <f>SUM(N839:P839)-M839</f>
        <v>36551.019999999997</v>
      </c>
      <c r="M839" s="38"/>
      <c r="N839" s="37">
        <v>36551.019999999997</v>
      </c>
      <c r="O839" s="8">
        <f>SUM(R839)</f>
        <v>0</v>
      </c>
      <c r="P839" s="9">
        <f>SUM(T839+V839+X839+Z839+AB839)</f>
        <v>0</v>
      </c>
      <c r="Q839" s="9"/>
      <c r="R839" s="9"/>
      <c r="S839" s="9"/>
      <c r="T839" s="9"/>
      <c r="U839" s="9"/>
      <c r="V839" s="9"/>
      <c r="W839" s="9"/>
      <c r="X839" s="9"/>
      <c r="Y839" s="9"/>
      <c r="Z839" s="9"/>
      <c r="AA839" s="9"/>
      <c r="AB839" s="9"/>
    </row>
    <row r="840" spans="1:28" ht="63" outlineLevel="3">
      <c r="A840" s="2" t="s">
        <v>252</v>
      </c>
      <c r="B840" s="23" t="s">
        <v>249</v>
      </c>
      <c r="C840" s="23" t="s">
        <v>279</v>
      </c>
      <c r="D840" s="23" t="s">
        <v>253</v>
      </c>
      <c r="E840" s="23" t="s">
        <v>2</v>
      </c>
      <c r="F840" s="23"/>
      <c r="G840" s="24">
        <f t="shared" ref="G840:I841" si="512">SUM(G841)</f>
        <v>441133</v>
      </c>
      <c r="H840" s="24">
        <f t="shared" si="512"/>
        <v>0</v>
      </c>
      <c r="I840" s="36">
        <f t="shared" si="512"/>
        <v>441133</v>
      </c>
      <c r="J840" s="36">
        <f t="shared" ref="J840:S841" si="513">SUM(J841)</f>
        <v>0</v>
      </c>
      <c r="K840" s="36">
        <f t="shared" si="513"/>
        <v>0</v>
      </c>
      <c r="L840" s="36">
        <f t="shared" si="513"/>
        <v>144725</v>
      </c>
      <c r="M840" s="36">
        <f t="shared" si="513"/>
        <v>0</v>
      </c>
      <c r="N840" s="36">
        <f t="shared" si="513"/>
        <v>144725</v>
      </c>
      <c r="O840" s="28">
        <f t="shared" si="513"/>
        <v>0</v>
      </c>
      <c r="P840" s="28">
        <f t="shared" si="513"/>
        <v>0</v>
      </c>
      <c r="Q840" s="28">
        <f t="shared" si="513"/>
        <v>0</v>
      </c>
      <c r="R840" s="28">
        <f t="shared" si="513"/>
        <v>0</v>
      </c>
      <c r="S840" s="28">
        <f t="shared" si="513"/>
        <v>0</v>
      </c>
      <c r="T840" s="28">
        <f t="shared" ref="T840:AB841" si="514">SUM(T841)</f>
        <v>0</v>
      </c>
      <c r="U840" s="28">
        <f t="shared" si="514"/>
        <v>0</v>
      </c>
      <c r="V840" s="28">
        <f t="shared" si="514"/>
        <v>0</v>
      </c>
      <c r="W840" s="28">
        <f t="shared" si="514"/>
        <v>0</v>
      </c>
      <c r="X840" s="28">
        <f t="shared" si="514"/>
        <v>0</v>
      </c>
      <c r="Y840" s="28">
        <f t="shared" si="514"/>
        <v>0</v>
      </c>
      <c r="Z840" s="28">
        <f t="shared" si="514"/>
        <v>0</v>
      </c>
      <c r="AA840" s="28">
        <f t="shared" si="514"/>
        <v>0</v>
      </c>
      <c r="AB840" s="28">
        <f t="shared" si="514"/>
        <v>0</v>
      </c>
    </row>
    <row r="841" spans="1:28" ht="31.5" outlineLevel="4">
      <c r="A841" s="2" t="s">
        <v>254</v>
      </c>
      <c r="B841" s="23" t="s">
        <v>249</v>
      </c>
      <c r="C841" s="23" t="s">
        <v>279</v>
      </c>
      <c r="D841" s="23" t="s">
        <v>255</v>
      </c>
      <c r="E841" s="23" t="s">
        <v>2</v>
      </c>
      <c r="F841" s="23"/>
      <c r="G841" s="24">
        <f t="shared" si="512"/>
        <v>441133</v>
      </c>
      <c r="H841" s="24">
        <f t="shared" si="512"/>
        <v>0</v>
      </c>
      <c r="I841" s="36">
        <f t="shared" si="512"/>
        <v>441133</v>
      </c>
      <c r="J841" s="36">
        <f t="shared" si="513"/>
        <v>0</v>
      </c>
      <c r="K841" s="36">
        <f t="shared" si="513"/>
        <v>0</v>
      </c>
      <c r="L841" s="36">
        <f t="shared" si="513"/>
        <v>144725</v>
      </c>
      <c r="M841" s="36">
        <f t="shared" si="513"/>
        <v>0</v>
      </c>
      <c r="N841" s="36">
        <f t="shared" si="513"/>
        <v>144725</v>
      </c>
      <c r="O841" s="28">
        <f t="shared" si="513"/>
        <v>0</v>
      </c>
      <c r="P841" s="28">
        <f t="shared" si="513"/>
        <v>0</v>
      </c>
      <c r="Q841" s="28">
        <f t="shared" si="513"/>
        <v>0</v>
      </c>
      <c r="R841" s="28">
        <f t="shared" si="513"/>
        <v>0</v>
      </c>
      <c r="S841" s="28">
        <f t="shared" si="513"/>
        <v>0</v>
      </c>
      <c r="T841" s="28">
        <f t="shared" si="514"/>
        <v>0</v>
      </c>
      <c r="U841" s="28">
        <f t="shared" si="514"/>
        <v>0</v>
      </c>
      <c r="V841" s="28">
        <f t="shared" si="514"/>
        <v>0</v>
      </c>
      <c r="W841" s="28">
        <f t="shared" si="514"/>
        <v>0</v>
      </c>
      <c r="X841" s="28">
        <f t="shared" si="514"/>
        <v>0</v>
      </c>
      <c r="Y841" s="28">
        <f t="shared" si="514"/>
        <v>0</v>
      </c>
      <c r="Z841" s="28">
        <f t="shared" si="514"/>
        <v>0</v>
      </c>
      <c r="AA841" s="28">
        <f t="shared" si="514"/>
        <v>0</v>
      </c>
      <c r="AB841" s="28">
        <f t="shared" si="514"/>
        <v>0</v>
      </c>
    </row>
    <row r="842" spans="1:28" ht="63" outlineLevel="5">
      <c r="A842" s="2" t="s">
        <v>256</v>
      </c>
      <c r="B842" s="23" t="s">
        <v>249</v>
      </c>
      <c r="C842" s="23" t="s">
        <v>279</v>
      </c>
      <c r="D842" s="23" t="s">
        <v>255</v>
      </c>
      <c r="E842" s="23" t="s">
        <v>257</v>
      </c>
      <c r="F842" s="23">
        <v>24008212</v>
      </c>
      <c r="G842" s="24">
        <f>SUM(I842:K842)-H842</f>
        <v>441133</v>
      </c>
      <c r="H842" s="24"/>
      <c r="I842" s="36">
        <v>441133</v>
      </c>
      <c r="J842" s="8">
        <f>SUM(Q842)</f>
        <v>0</v>
      </c>
      <c r="K842" s="9">
        <f>SUM(S842+U842+W842+Y842+AA842)</f>
        <v>0</v>
      </c>
      <c r="L842" s="28">
        <f>SUM(N842:P842)-M842</f>
        <v>144725</v>
      </c>
      <c r="M842" s="38"/>
      <c r="N842" s="37">
        <v>144725</v>
      </c>
      <c r="O842" s="8">
        <f>SUM(R842)</f>
        <v>0</v>
      </c>
      <c r="P842" s="9">
        <f>SUM(T842+V842+X842+Z842+AB842)</f>
        <v>0</v>
      </c>
      <c r="Q842" s="9"/>
      <c r="R842" s="9"/>
      <c r="S842" s="9"/>
      <c r="T842" s="9"/>
      <c r="U842" s="9"/>
      <c r="V842" s="9"/>
      <c r="W842" s="9"/>
      <c r="X842" s="9"/>
      <c r="Y842" s="9"/>
      <c r="Z842" s="9"/>
      <c r="AA842" s="9"/>
      <c r="AB842" s="9"/>
    </row>
    <row r="843" spans="1:28" s="7" customFormat="1" ht="173.25" outlineLevel="2">
      <c r="A843" s="6" t="s">
        <v>280</v>
      </c>
      <c r="B843" s="49" t="s">
        <v>249</v>
      </c>
      <c r="C843" s="49" t="s">
        <v>281</v>
      </c>
      <c r="D843" s="49" t="s">
        <v>2</v>
      </c>
      <c r="E843" s="49" t="s">
        <v>2</v>
      </c>
      <c r="F843" s="49"/>
      <c r="G843" s="50">
        <f>SUM(G844+G849)</f>
        <v>8671320</v>
      </c>
      <c r="H843" s="50">
        <f>SUM(H844+H849)</f>
        <v>0</v>
      </c>
      <c r="I843" s="51">
        <f>SUM(I844+I849)</f>
        <v>8671320</v>
      </c>
      <c r="J843" s="51">
        <f t="shared" ref="J843:AB843" si="515">SUM(J844+J849)</f>
        <v>0</v>
      </c>
      <c r="K843" s="51">
        <f t="shared" si="515"/>
        <v>0</v>
      </c>
      <c r="L843" s="51">
        <f t="shared" si="515"/>
        <v>8416506.1900000013</v>
      </c>
      <c r="M843" s="51">
        <f t="shared" si="515"/>
        <v>0</v>
      </c>
      <c r="N843" s="51">
        <f t="shared" si="515"/>
        <v>8416506.1900000013</v>
      </c>
      <c r="O843" s="52">
        <f t="shared" si="515"/>
        <v>0</v>
      </c>
      <c r="P843" s="52">
        <f t="shared" si="515"/>
        <v>0</v>
      </c>
      <c r="Q843" s="52">
        <f t="shared" si="515"/>
        <v>0</v>
      </c>
      <c r="R843" s="52">
        <f t="shared" si="515"/>
        <v>0</v>
      </c>
      <c r="S843" s="52">
        <f t="shared" si="515"/>
        <v>0</v>
      </c>
      <c r="T843" s="52">
        <f t="shared" si="515"/>
        <v>0</v>
      </c>
      <c r="U843" s="52">
        <f t="shared" si="515"/>
        <v>0</v>
      </c>
      <c r="V843" s="52">
        <f t="shared" si="515"/>
        <v>0</v>
      </c>
      <c r="W843" s="52">
        <f t="shared" si="515"/>
        <v>0</v>
      </c>
      <c r="X843" s="52">
        <f t="shared" si="515"/>
        <v>0</v>
      </c>
      <c r="Y843" s="52">
        <f t="shared" si="515"/>
        <v>0</v>
      </c>
      <c r="Z843" s="52">
        <f t="shared" si="515"/>
        <v>0</v>
      </c>
      <c r="AA843" s="52">
        <f t="shared" si="515"/>
        <v>0</v>
      </c>
      <c r="AB843" s="52">
        <f t="shared" si="515"/>
        <v>0</v>
      </c>
    </row>
    <row r="844" spans="1:28" ht="110.25" outlineLevel="3">
      <c r="A844" s="2" t="s">
        <v>9</v>
      </c>
      <c r="B844" s="23" t="s">
        <v>249</v>
      </c>
      <c r="C844" s="23" t="s">
        <v>281</v>
      </c>
      <c r="D844" s="23" t="s">
        <v>10</v>
      </c>
      <c r="E844" s="23" t="s">
        <v>2</v>
      </c>
      <c r="F844" s="23"/>
      <c r="G844" s="24">
        <f>SUM(G845+G847)</f>
        <v>3241980</v>
      </c>
      <c r="H844" s="24">
        <f>SUM(H845+H847)</f>
        <v>0</v>
      </c>
      <c r="I844" s="36">
        <f>SUM(I845+I847)</f>
        <v>3241980</v>
      </c>
      <c r="J844" s="36">
        <f t="shared" ref="J844:AB844" si="516">SUM(J845+J847)</f>
        <v>0</v>
      </c>
      <c r="K844" s="36">
        <f t="shared" si="516"/>
        <v>0</v>
      </c>
      <c r="L844" s="36">
        <f t="shared" si="516"/>
        <v>3241980</v>
      </c>
      <c r="M844" s="36">
        <f t="shared" si="516"/>
        <v>0</v>
      </c>
      <c r="N844" s="36">
        <f t="shared" si="516"/>
        <v>3241980</v>
      </c>
      <c r="O844" s="28">
        <f t="shared" si="516"/>
        <v>0</v>
      </c>
      <c r="P844" s="28">
        <f t="shared" si="516"/>
        <v>0</v>
      </c>
      <c r="Q844" s="28">
        <f t="shared" si="516"/>
        <v>0</v>
      </c>
      <c r="R844" s="28">
        <f t="shared" si="516"/>
        <v>0</v>
      </c>
      <c r="S844" s="28">
        <f t="shared" si="516"/>
        <v>0</v>
      </c>
      <c r="T844" s="28">
        <f t="shared" si="516"/>
        <v>0</v>
      </c>
      <c r="U844" s="28">
        <f t="shared" si="516"/>
        <v>0</v>
      </c>
      <c r="V844" s="28">
        <f t="shared" si="516"/>
        <v>0</v>
      </c>
      <c r="W844" s="28">
        <f t="shared" si="516"/>
        <v>0</v>
      </c>
      <c r="X844" s="28">
        <f t="shared" si="516"/>
        <v>0</v>
      </c>
      <c r="Y844" s="28">
        <f t="shared" si="516"/>
        <v>0</v>
      </c>
      <c r="Z844" s="28">
        <f t="shared" si="516"/>
        <v>0</v>
      </c>
      <c r="AA844" s="28">
        <f t="shared" si="516"/>
        <v>0</v>
      </c>
      <c r="AB844" s="28">
        <f t="shared" si="516"/>
        <v>0</v>
      </c>
    </row>
    <row r="845" spans="1:28" ht="31.5" outlineLevel="4">
      <c r="A845" s="2" t="s">
        <v>67</v>
      </c>
      <c r="B845" s="23" t="s">
        <v>249</v>
      </c>
      <c r="C845" s="23" t="s">
        <v>281</v>
      </c>
      <c r="D845" s="23" t="s">
        <v>68</v>
      </c>
      <c r="E845" s="23" t="s">
        <v>2</v>
      </c>
      <c r="F845" s="23"/>
      <c r="G845" s="24">
        <f>SUM(G846)</f>
        <v>2490000</v>
      </c>
      <c r="H845" s="24">
        <f>SUM(H846)</f>
        <v>0</v>
      </c>
      <c r="I845" s="36">
        <f>SUM(I846)</f>
        <v>2490000</v>
      </c>
      <c r="J845" s="36">
        <f t="shared" ref="J845:AB845" si="517">SUM(J846)</f>
        <v>0</v>
      </c>
      <c r="K845" s="36">
        <f t="shared" si="517"/>
        <v>0</v>
      </c>
      <c r="L845" s="36">
        <f t="shared" si="517"/>
        <v>2490000</v>
      </c>
      <c r="M845" s="36">
        <f t="shared" si="517"/>
        <v>0</v>
      </c>
      <c r="N845" s="36">
        <f t="shared" si="517"/>
        <v>2490000</v>
      </c>
      <c r="O845" s="28">
        <f t="shared" si="517"/>
        <v>0</v>
      </c>
      <c r="P845" s="28">
        <f t="shared" si="517"/>
        <v>0</v>
      </c>
      <c r="Q845" s="28">
        <f t="shared" si="517"/>
        <v>0</v>
      </c>
      <c r="R845" s="28">
        <f t="shared" si="517"/>
        <v>0</v>
      </c>
      <c r="S845" s="28">
        <f t="shared" si="517"/>
        <v>0</v>
      </c>
      <c r="T845" s="28">
        <f t="shared" si="517"/>
        <v>0</v>
      </c>
      <c r="U845" s="28">
        <f t="shared" si="517"/>
        <v>0</v>
      </c>
      <c r="V845" s="28">
        <f t="shared" si="517"/>
        <v>0</v>
      </c>
      <c r="W845" s="28">
        <f t="shared" si="517"/>
        <v>0</v>
      </c>
      <c r="X845" s="28">
        <f t="shared" si="517"/>
        <v>0</v>
      </c>
      <c r="Y845" s="28">
        <f t="shared" si="517"/>
        <v>0</v>
      </c>
      <c r="Z845" s="28">
        <f t="shared" si="517"/>
        <v>0</v>
      </c>
      <c r="AA845" s="28">
        <f t="shared" si="517"/>
        <v>0</v>
      </c>
      <c r="AB845" s="28">
        <f t="shared" si="517"/>
        <v>0</v>
      </c>
    </row>
    <row r="846" spans="1:28" outlineLevel="5">
      <c r="A846" s="2" t="s">
        <v>13</v>
      </c>
      <c r="B846" s="23" t="s">
        <v>249</v>
      </c>
      <c r="C846" s="23" t="s">
        <v>281</v>
      </c>
      <c r="D846" s="23" t="s">
        <v>68</v>
      </c>
      <c r="E846" s="23" t="s">
        <v>14</v>
      </c>
      <c r="F846" s="23" t="s">
        <v>1092</v>
      </c>
      <c r="G846" s="24">
        <f>SUM(I846:K846)-H846</f>
        <v>2490000</v>
      </c>
      <c r="H846" s="24"/>
      <c r="I846" s="36">
        <v>2490000</v>
      </c>
      <c r="J846" s="8">
        <f>SUM(Q846)</f>
        <v>0</v>
      </c>
      <c r="K846" s="9">
        <f>SUM(S846+U846+W846+Y846+AA846)</f>
        <v>0</v>
      </c>
      <c r="L846" s="28">
        <f>SUM(N846:P846)-M846</f>
        <v>2490000</v>
      </c>
      <c r="M846" s="38"/>
      <c r="N846" s="37">
        <v>2490000</v>
      </c>
      <c r="O846" s="38"/>
      <c r="P846" s="38"/>
      <c r="Q846" s="9"/>
      <c r="R846" s="9"/>
      <c r="S846" s="9"/>
      <c r="T846" s="9"/>
      <c r="U846" s="9"/>
      <c r="V846" s="9"/>
      <c r="W846" s="9"/>
      <c r="X846" s="9"/>
      <c r="Y846" s="9"/>
      <c r="Z846" s="9"/>
      <c r="AA846" s="9"/>
      <c r="AB846" s="9"/>
    </row>
    <row r="847" spans="1:28" ht="78.75" outlineLevel="4">
      <c r="A847" s="2" t="s">
        <v>69</v>
      </c>
      <c r="B847" s="23" t="s">
        <v>249</v>
      </c>
      <c r="C847" s="23" t="s">
        <v>281</v>
      </c>
      <c r="D847" s="23" t="s">
        <v>70</v>
      </c>
      <c r="E847" s="23" t="s">
        <v>2</v>
      </c>
      <c r="F847" s="23"/>
      <c r="G847" s="24">
        <f>SUM(G848)</f>
        <v>751980</v>
      </c>
      <c r="H847" s="24">
        <f>SUM(H848)</f>
        <v>0</v>
      </c>
      <c r="I847" s="36">
        <f>SUM(I848)</f>
        <v>751980</v>
      </c>
      <c r="J847" s="36">
        <f t="shared" ref="J847:AB847" si="518">SUM(J848)</f>
        <v>0</v>
      </c>
      <c r="K847" s="36">
        <f t="shared" si="518"/>
        <v>0</v>
      </c>
      <c r="L847" s="36">
        <f t="shared" si="518"/>
        <v>751980</v>
      </c>
      <c r="M847" s="36">
        <f t="shared" si="518"/>
        <v>0</v>
      </c>
      <c r="N847" s="36">
        <f t="shared" si="518"/>
        <v>751980</v>
      </c>
      <c r="O847" s="28">
        <f t="shared" si="518"/>
        <v>0</v>
      </c>
      <c r="P847" s="28">
        <f t="shared" si="518"/>
        <v>0</v>
      </c>
      <c r="Q847" s="28">
        <f t="shared" si="518"/>
        <v>0</v>
      </c>
      <c r="R847" s="28">
        <f t="shared" si="518"/>
        <v>0</v>
      </c>
      <c r="S847" s="28">
        <f t="shared" si="518"/>
        <v>0</v>
      </c>
      <c r="T847" s="28">
        <f t="shared" si="518"/>
        <v>0</v>
      </c>
      <c r="U847" s="28">
        <f t="shared" si="518"/>
        <v>0</v>
      </c>
      <c r="V847" s="28">
        <f t="shared" si="518"/>
        <v>0</v>
      </c>
      <c r="W847" s="28">
        <f t="shared" si="518"/>
        <v>0</v>
      </c>
      <c r="X847" s="28">
        <f t="shared" si="518"/>
        <v>0</v>
      </c>
      <c r="Y847" s="28">
        <f t="shared" si="518"/>
        <v>0</v>
      </c>
      <c r="Z847" s="28">
        <f t="shared" si="518"/>
        <v>0</v>
      </c>
      <c r="AA847" s="28">
        <f t="shared" si="518"/>
        <v>0</v>
      </c>
      <c r="AB847" s="28">
        <f t="shared" si="518"/>
        <v>0</v>
      </c>
    </row>
    <row r="848" spans="1:28" ht="31.5" outlineLevel="5">
      <c r="A848" s="2" t="s">
        <v>17</v>
      </c>
      <c r="B848" s="23" t="s">
        <v>249</v>
      </c>
      <c r="C848" s="23" t="s">
        <v>281</v>
      </c>
      <c r="D848" s="23" t="s">
        <v>70</v>
      </c>
      <c r="E848" s="23" t="s">
        <v>18</v>
      </c>
      <c r="F848" s="23" t="s">
        <v>1092</v>
      </c>
      <c r="G848" s="24">
        <f>SUM(I848:K848)-H848</f>
        <v>751980</v>
      </c>
      <c r="H848" s="24"/>
      <c r="I848" s="36">
        <v>751980</v>
      </c>
      <c r="J848" s="8">
        <f>SUM(Q848)</f>
        <v>0</v>
      </c>
      <c r="K848" s="9">
        <f>SUM(S848+U848+W848+Y848+AA848)</f>
        <v>0</v>
      </c>
      <c r="L848" s="28">
        <f>SUM(N848:P848)-M848</f>
        <v>751980</v>
      </c>
      <c r="M848" s="38"/>
      <c r="N848" s="37">
        <v>751980</v>
      </c>
      <c r="O848" s="8">
        <f>SUM(R848)</f>
        <v>0</v>
      </c>
      <c r="P848" s="9">
        <f>SUM(T848+V848+X848+Z848+AB848)</f>
        <v>0</v>
      </c>
      <c r="Q848" s="9"/>
      <c r="R848" s="9"/>
      <c r="S848" s="9"/>
      <c r="T848" s="9"/>
      <c r="U848" s="9"/>
      <c r="V848" s="9"/>
      <c r="W848" s="9"/>
      <c r="X848" s="9"/>
      <c r="Y848" s="9"/>
      <c r="Z848" s="9"/>
      <c r="AA848" s="9"/>
      <c r="AB848" s="9"/>
    </row>
    <row r="849" spans="1:28" ht="63" outlineLevel="3">
      <c r="A849" s="2" t="s">
        <v>252</v>
      </c>
      <c r="B849" s="23" t="s">
        <v>249</v>
      </c>
      <c r="C849" s="23" t="s">
        <v>281</v>
      </c>
      <c r="D849" s="23" t="s">
        <v>253</v>
      </c>
      <c r="E849" s="23" t="s">
        <v>2</v>
      </c>
      <c r="F849" s="23"/>
      <c r="G849" s="24">
        <f t="shared" ref="G849:I850" si="519">SUM(G850)</f>
        <v>5429340</v>
      </c>
      <c r="H849" s="24">
        <f t="shared" si="519"/>
        <v>0</v>
      </c>
      <c r="I849" s="36">
        <f t="shared" si="519"/>
        <v>5429340</v>
      </c>
      <c r="J849" s="36">
        <f t="shared" ref="J849:S850" si="520">SUM(J850)</f>
        <v>0</v>
      </c>
      <c r="K849" s="36">
        <f t="shared" si="520"/>
        <v>0</v>
      </c>
      <c r="L849" s="36">
        <f t="shared" si="520"/>
        <v>5174526.1900000004</v>
      </c>
      <c r="M849" s="36">
        <f t="shared" si="520"/>
        <v>0</v>
      </c>
      <c r="N849" s="36">
        <f t="shared" si="520"/>
        <v>5174526.1900000004</v>
      </c>
      <c r="O849" s="28">
        <f t="shared" si="520"/>
        <v>0</v>
      </c>
      <c r="P849" s="28">
        <f t="shared" si="520"/>
        <v>0</v>
      </c>
      <c r="Q849" s="28">
        <f t="shared" si="520"/>
        <v>0</v>
      </c>
      <c r="R849" s="28">
        <f t="shared" si="520"/>
        <v>0</v>
      </c>
      <c r="S849" s="28">
        <f t="shared" si="520"/>
        <v>0</v>
      </c>
      <c r="T849" s="28">
        <f t="shared" ref="T849:AB850" si="521">SUM(T850)</f>
        <v>0</v>
      </c>
      <c r="U849" s="28">
        <f t="shared" si="521"/>
        <v>0</v>
      </c>
      <c r="V849" s="28">
        <f t="shared" si="521"/>
        <v>0</v>
      </c>
      <c r="W849" s="28">
        <f t="shared" si="521"/>
        <v>0</v>
      </c>
      <c r="X849" s="28">
        <f t="shared" si="521"/>
        <v>0</v>
      </c>
      <c r="Y849" s="28">
        <f t="shared" si="521"/>
        <v>0</v>
      </c>
      <c r="Z849" s="28">
        <f t="shared" si="521"/>
        <v>0</v>
      </c>
      <c r="AA849" s="28">
        <f t="shared" si="521"/>
        <v>0</v>
      </c>
      <c r="AB849" s="28">
        <f t="shared" si="521"/>
        <v>0</v>
      </c>
    </row>
    <row r="850" spans="1:28" ht="31.5" outlineLevel="4">
      <c r="A850" s="2" t="s">
        <v>254</v>
      </c>
      <c r="B850" s="23" t="s">
        <v>249</v>
      </c>
      <c r="C850" s="23" t="s">
        <v>281</v>
      </c>
      <c r="D850" s="23" t="s">
        <v>255</v>
      </c>
      <c r="E850" s="23" t="s">
        <v>2</v>
      </c>
      <c r="F850" s="23"/>
      <c r="G850" s="24">
        <f t="shared" si="519"/>
        <v>5429340</v>
      </c>
      <c r="H850" s="24">
        <f t="shared" si="519"/>
        <v>0</v>
      </c>
      <c r="I850" s="36">
        <f t="shared" si="519"/>
        <v>5429340</v>
      </c>
      <c r="J850" s="36">
        <f t="shared" si="520"/>
        <v>0</v>
      </c>
      <c r="K850" s="36">
        <f t="shared" si="520"/>
        <v>0</v>
      </c>
      <c r="L850" s="36">
        <f t="shared" si="520"/>
        <v>5174526.1900000004</v>
      </c>
      <c r="M850" s="36">
        <f t="shared" si="520"/>
        <v>0</v>
      </c>
      <c r="N850" s="36">
        <f t="shared" si="520"/>
        <v>5174526.1900000004</v>
      </c>
      <c r="O850" s="28">
        <f t="shared" si="520"/>
        <v>0</v>
      </c>
      <c r="P850" s="28">
        <f t="shared" si="520"/>
        <v>0</v>
      </c>
      <c r="Q850" s="28">
        <f t="shared" si="520"/>
        <v>0</v>
      </c>
      <c r="R850" s="28">
        <f t="shared" si="520"/>
        <v>0</v>
      </c>
      <c r="S850" s="28">
        <f t="shared" si="520"/>
        <v>0</v>
      </c>
      <c r="T850" s="28">
        <f t="shared" si="521"/>
        <v>0</v>
      </c>
      <c r="U850" s="28">
        <f t="shared" si="521"/>
        <v>0</v>
      </c>
      <c r="V850" s="28">
        <f t="shared" si="521"/>
        <v>0</v>
      </c>
      <c r="W850" s="28">
        <f t="shared" si="521"/>
        <v>0</v>
      </c>
      <c r="X850" s="28">
        <f t="shared" si="521"/>
        <v>0</v>
      </c>
      <c r="Y850" s="28">
        <f t="shared" si="521"/>
        <v>0</v>
      </c>
      <c r="Z850" s="28">
        <f t="shared" si="521"/>
        <v>0</v>
      </c>
      <c r="AA850" s="28">
        <f t="shared" si="521"/>
        <v>0</v>
      </c>
      <c r="AB850" s="28">
        <f t="shared" si="521"/>
        <v>0</v>
      </c>
    </row>
    <row r="851" spans="1:28" ht="63" outlineLevel="5">
      <c r="A851" s="2" t="s">
        <v>256</v>
      </c>
      <c r="B851" s="23" t="s">
        <v>249</v>
      </c>
      <c r="C851" s="23" t="s">
        <v>281</v>
      </c>
      <c r="D851" s="23" t="s">
        <v>255</v>
      </c>
      <c r="E851" s="23" t="s">
        <v>257</v>
      </c>
      <c r="F851" s="23" t="s">
        <v>1092</v>
      </c>
      <c r="G851" s="24">
        <f>SUM(I851:K851)-H851</f>
        <v>5429340</v>
      </c>
      <c r="H851" s="24"/>
      <c r="I851" s="36">
        <v>5429340</v>
      </c>
      <c r="J851" s="8">
        <f>SUM(Q851)</f>
        <v>0</v>
      </c>
      <c r="K851" s="9">
        <f>SUM(S851+U851+W851+Y851+AA851)</f>
        <v>0</v>
      </c>
      <c r="L851" s="28">
        <f>SUM(N851:P851)-M851</f>
        <v>5174526.1900000004</v>
      </c>
      <c r="M851" s="38"/>
      <c r="N851" s="37">
        <v>5174526.1900000004</v>
      </c>
      <c r="O851" s="8">
        <f>SUM(R851)</f>
        <v>0</v>
      </c>
      <c r="P851" s="9">
        <f>SUM(T851+V851+X851+Z851+AB851)</f>
        <v>0</v>
      </c>
      <c r="Q851" s="9"/>
      <c r="R851" s="9"/>
      <c r="S851" s="9"/>
      <c r="T851" s="9"/>
      <c r="U851" s="9"/>
      <c r="V851" s="9"/>
      <c r="W851" s="9"/>
      <c r="X851" s="9"/>
      <c r="Y851" s="9"/>
      <c r="Z851" s="9"/>
      <c r="AA851" s="9"/>
      <c r="AB851" s="9"/>
    </row>
    <row r="852" spans="1:28" s="7" customFormat="1" ht="173.25" outlineLevel="2">
      <c r="A852" s="6" t="s">
        <v>282</v>
      </c>
      <c r="B852" s="49" t="s">
        <v>249</v>
      </c>
      <c r="C852" s="49" t="s">
        <v>283</v>
      </c>
      <c r="D852" s="49" t="s">
        <v>2</v>
      </c>
      <c r="E852" s="49" t="s">
        <v>2</v>
      </c>
      <c r="F852" s="49"/>
      <c r="G852" s="50">
        <f>SUM(G853+G856)</f>
        <v>4046096.96</v>
      </c>
      <c r="H852" s="50">
        <f>SUM(H853+H856)</f>
        <v>0</v>
      </c>
      <c r="I852" s="51">
        <f>SUM(I853+I856)</f>
        <v>4046096.96</v>
      </c>
      <c r="J852" s="51">
        <f t="shared" ref="J852:AB852" si="522">SUM(J853+J856)</f>
        <v>0</v>
      </c>
      <c r="K852" s="51">
        <f t="shared" si="522"/>
        <v>0</v>
      </c>
      <c r="L852" s="51">
        <f t="shared" si="522"/>
        <v>3731850.75</v>
      </c>
      <c r="M852" s="51">
        <f t="shared" si="522"/>
        <v>0</v>
      </c>
      <c r="N852" s="51">
        <f t="shared" si="522"/>
        <v>3731850.75</v>
      </c>
      <c r="O852" s="52">
        <f t="shared" si="522"/>
        <v>0</v>
      </c>
      <c r="P852" s="52">
        <f t="shared" si="522"/>
        <v>0</v>
      </c>
      <c r="Q852" s="52">
        <f t="shared" si="522"/>
        <v>0</v>
      </c>
      <c r="R852" s="52">
        <f t="shared" si="522"/>
        <v>0</v>
      </c>
      <c r="S852" s="52">
        <f t="shared" si="522"/>
        <v>0</v>
      </c>
      <c r="T852" s="52">
        <f t="shared" si="522"/>
        <v>0</v>
      </c>
      <c r="U852" s="52">
        <f t="shared" si="522"/>
        <v>0</v>
      </c>
      <c r="V852" s="52">
        <f t="shared" si="522"/>
        <v>0</v>
      </c>
      <c r="W852" s="52">
        <f t="shared" si="522"/>
        <v>0</v>
      </c>
      <c r="X852" s="52">
        <f t="shared" si="522"/>
        <v>0</v>
      </c>
      <c r="Y852" s="52">
        <f t="shared" si="522"/>
        <v>0</v>
      </c>
      <c r="Z852" s="52">
        <f t="shared" si="522"/>
        <v>0</v>
      </c>
      <c r="AA852" s="52">
        <f t="shared" si="522"/>
        <v>0</v>
      </c>
      <c r="AB852" s="52">
        <f t="shared" si="522"/>
        <v>0</v>
      </c>
    </row>
    <row r="853" spans="1:28" ht="47.25" outlineLevel="3">
      <c r="A853" s="2" t="s">
        <v>25</v>
      </c>
      <c r="B853" s="23" t="s">
        <v>249</v>
      </c>
      <c r="C853" s="23" t="s">
        <v>283</v>
      </c>
      <c r="D853" s="23" t="s">
        <v>26</v>
      </c>
      <c r="E853" s="23" t="s">
        <v>2</v>
      </c>
      <c r="F853" s="23"/>
      <c r="G853" s="24">
        <f t="shared" ref="G853:I854" si="523">SUM(G854)</f>
        <v>1225766.03</v>
      </c>
      <c r="H853" s="24">
        <f t="shared" si="523"/>
        <v>0</v>
      </c>
      <c r="I853" s="36">
        <f t="shared" si="523"/>
        <v>1225766.03</v>
      </c>
      <c r="J853" s="36">
        <f t="shared" ref="J853:S854" si="524">SUM(J854)</f>
        <v>0</v>
      </c>
      <c r="K853" s="36">
        <f t="shared" si="524"/>
        <v>0</v>
      </c>
      <c r="L853" s="36">
        <f t="shared" si="524"/>
        <v>911519.82</v>
      </c>
      <c r="M853" s="36">
        <f t="shared" si="524"/>
        <v>0</v>
      </c>
      <c r="N853" s="36">
        <f t="shared" si="524"/>
        <v>911519.82</v>
      </c>
      <c r="O853" s="28">
        <f t="shared" si="524"/>
        <v>0</v>
      </c>
      <c r="P853" s="28">
        <f t="shared" si="524"/>
        <v>0</v>
      </c>
      <c r="Q853" s="28">
        <f t="shared" si="524"/>
        <v>0</v>
      </c>
      <c r="R853" s="28">
        <f t="shared" si="524"/>
        <v>0</v>
      </c>
      <c r="S853" s="28">
        <f t="shared" si="524"/>
        <v>0</v>
      </c>
      <c r="T853" s="28">
        <f t="shared" ref="T853:AB854" si="525">SUM(T854)</f>
        <v>0</v>
      </c>
      <c r="U853" s="28">
        <f t="shared" si="525"/>
        <v>0</v>
      </c>
      <c r="V853" s="28">
        <f t="shared" si="525"/>
        <v>0</v>
      </c>
      <c r="W853" s="28">
        <f t="shared" si="525"/>
        <v>0</v>
      </c>
      <c r="X853" s="28">
        <f t="shared" si="525"/>
        <v>0</v>
      </c>
      <c r="Y853" s="28">
        <f t="shared" si="525"/>
        <v>0</v>
      </c>
      <c r="Z853" s="28">
        <f t="shared" si="525"/>
        <v>0</v>
      </c>
      <c r="AA853" s="28">
        <f t="shared" si="525"/>
        <v>0</v>
      </c>
      <c r="AB853" s="28">
        <f t="shared" si="525"/>
        <v>0</v>
      </c>
    </row>
    <row r="854" spans="1:28" ht="31.5" outlineLevel="4">
      <c r="A854" s="2" t="s">
        <v>27</v>
      </c>
      <c r="B854" s="23" t="s">
        <v>249</v>
      </c>
      <c r="C854" s="23" t="s">
        <v>283</v>
      </c>
      <c r="D854" s="23" t="s">
        <v>28</v>
      </c>
      <c r="E854" s="23" t="s">
        <v>2</v>
      </c>
      <c r="F854" s="23"/>
      <c r="G854" s="24">
        <f t="shared" si="523"/>
        <v>1225766.03</v>
      </c>
      <c r="H854" s="24">
        <f t="shared" si="523"/>
        <v>0</v>
      </c>
      <c r="I854" s="36">
        <f t="shared" si="523"/>
        <v>1225766.03</v>
      </c>
      <c r="J854" s="36">
        <f t="shared" si="524"/>
        <v>0</v>
      </c>
      <c r="K854" s="36">
        <f t="shared" si="524"/>
        <v>0</v>
      </c>
      <c r="L854" s="36">
        <f t="shared" si="524"/>
        <v>911519.82</v>
      </c>
      <c r="M854" s="36">
        <f t="shared" si="524"/>
        <v>0</v>
      </c>
      <c r="N854" s="36">
        <f t="shared" si="524"/>
        <v>911519.82</v>
      </c>
      <c r="O854" s="28">
        <f t="shared" si="524"/>
        <v>0</v>
      </c>
      <c r="P854" s="28">
        <f t="shared" si="524"/>
        <v>0</v>
      </c>
      <c r="Q854" s="28">
        <f t="shared" si="524"/>
        <v>0</v>
      </c>
      <c r="R854" s="28">
        <f t="shared" si="524"/>
        <v>0</v>
      </c>
      <c r="S854" s="28">
        <f t="shared" si="524"/>
        <v>0</v>
      </c>
      <c r="T854" s="28">
        <f t="shared" si="525"/>
        <v>0</v>
      </c>
      <c r="U854" s="28">
        <f t="shared" si="525"/>
        <v>0</v>
      </c>
      <c r="V854" s="28">
        <f t="shared" si="525"/>
        <v>0</v>
      </c>
      <c r="W854" s="28">
        <f t="shared" si="525"/>
        <v>0</v>
      </c>
      <c r="X854" s="28">
        <f t="shared" si="525"/>
        <v>0</v>
      </c>
      <c r="Y854" s="28">
        <f t="shared" si="525"/>
        <v>0</v>
      </c>
      <c r="Z854" s="28">
        <f t="shared" si="525"/>
        <v>0</v>
      </c>
      <c r="AA854" s="28">
        <f t="shared" si="525"/>
        <v>0</v>
      </c>
      <c r="AB854" s="28">
        <f t="shared" si="525"/>
        <v>0</v>
      </c>
    </row>
    <row r="855" spans="1:28" ht="31.5" outlineLevel="5">
      <c r="A855" s="2" t="s">
        <v>220</v>
      </c>
      <c r="B855" s="23" t="s">
        <v>249</v>
      </c>
      <c r="C855" s="23" t="s">
        <v>283</v>
      </c>
      <c r="D855" s="23" t="s">
        <v>28</v>
      </c>
      <c r="E855" s="23" t="s">
        <v>221</v>
      </c>
      <c r="F855" s="23" t="s">
        <v>1093</v>
      </c>
      <c r="G855" s="24">
        <f>SUM(I855:K855)-H855</f>
        <v>1225766.03</v>
      </c>
      <c r="H855" s="24"/>
      <c r="I855" s="36">
        <v>1225766.03</v>
      </c>
      <c r="J855" s="8">
        <f>SUM(Q855)</f>
        <v>0</v>
      </c>
      <c r="K855" s="9">
        <f>SUM(S855+U855+W855+Y855+AA855)</f>
        <v>0</v>
      </c>
      <c r="L855" s="28">
        <f>SUM(N855:P855)-M855</f>
        <v>911519.82</v>
      </c>
      <c r="M855" s="38"/>
      <c r="N855" s="37">
        <v>911519.82</v>
      </c>
      <c r="O855" s="8">
        <f>SUM(R855)</f>
        <v>0</v>
      </c>
      <c r="P855" s="9">
        <f>SUM(T855+V855+X855+Z855+AB855)</f>
        <v>0</v>
      </c>
      <c r="Q855" s="9"/>
      <c r="R855" s="9"/>
      <c r="S855" s="9"/>
      <c r="T855" s="9"/>
      <c r="U855" s="9"/>
      <c r="V855" s="9"/>
      <c r="W855" s="9"/>
      <c r="X855" s="9"/>
      <c r="Y855" s="9"/>
      <c r="Z855" s="9"/>
      <c r="AA855" s="9"/>
      <c r="AB855" s="9"/>
    </row>
    <row r="856" spans="1:28" ht="63" outlineLevel="3">
      <c r="A856" s="2" t="s">
        <v>252</v>
      </c>
      <c r="B856" s="23" t="s">
        <v>249</v>
      </c>
      <c r="C856" s="23" t="s">
        <v>283</v>
      </c>
      <c r="D856" s="23" t="s">
        <v>253</v>
      </c>
      <c r="E856" s="23" t="s">
        <v>2</v>
      </c>
      <c r="F856" s="23"/>
      <c r="G856" s="24">
        <f t="shared" ref="G856:I857" si="526">SUM(G857)</f>
        <v>2820330.93</v>
      </c>
      <c r="H856" s="24">
        <f t="shared" si="526"/>
        <v>0</v>
      </c>
      <c r="I856" s="36">
        <f t="shared" si="526"/>
        <v>2820330.93</v>
      </c>
      <c r="J856" s="36">
        <f t="shared" ref="J856:S857" si="527">SUM(J857)</f>
        <v>0</v>
      </c>
      <c r="K856" s="36">
        <f t="shared" si="527"/>
        <v>0</v>
      </c>
      <c r="L856" s="36">
        <f t="shared" si="527"/>
        <v>2820330.93</v>
      </c>
      <c r="M856" s="36">
        <f t="shared" si="527"/>
        <v>0</v>
      </c>
      <c r="N856" s="36">
        <f t="shared" si="527"/>
        <v>2820330.93</v>
      </c>
      <c r="O856" s="28">
        <f t="shared" si="527"/>
        <v>0</v>
      </c>
      <c r="P856" s="28">
        <f t="shared" si="527"/>
        <v>0</v>
      </c>
      <c r="Q856" s="28">
        <f t="shared" si="527"/>
        <v>0</v>
      </c>
      <c r="R856" s="28">
        <f t="shared" si="527"/>
        <v>0</v>
      </c>
      <c r="S856" s="28">
        <f t="shared" si="527"/>
        <v>0</v>
      </c>
      <c r="T856" s="28">
        <f t="shared" ref="T856:AB857" si="528">SUM(T857)</f>
        <v>0</v>
      </c>
      <c r="U856" s="28">
        <f t="shared" si="528"/>
        <v>0</v>
      </c>
      <c r="V856" s="28">
        <f t="shared" si="528"/>
        <v>0</v>
      </c>
      <c r="W856" s="28">
        <f t="shared" si="528"/>
        <v>0</v>
      </c>
      <c r="X856" s="28">
        <f t="shared" si="528"/>
        <v>0</v>
      </c>
      <c r="Y856" s="28">
        <f t="shared" si="528"/>
        <v>0</v>
      </c>
      <c r="Z856" s="28">
        <f t="shared" si="528"/>
        <v>0</v>
      </c>
      <c r="AA856" s="28">
        <f t="shared" si="528"/>
        <v>0</v>
      </c>
      <c r="AB856" s="28">
        <f t="shared" si="528"/>
        <v>0</v>
      </c>
    </row>
    <row r="857" spans="1:28" ht="31.5" outlineLevel="4">
      <c r="A857" s="2" t="s">
        <v>254</v>
      </c>
      <c r="B857" s="23" t="s">
        <v>249</v>
      </c>
      <c r="C857" s="23" t="s">
        <v>283</v>
      </c>
      <c r="D857" s="23" t="s">
        <v>255</v>
      </c>
      <c r="E857" s="23" t="s">
        <v>2</v>
      </c>
      <c r="F857" s="23"/>
      <c r="G857" s="24">
        <f t="shared" si="526"/>
        <v>2820330.93</v>
      </c>
      <c r="H857" s="24">
        <f t="shared" si="526"/>
        <v>0</v>
      </c>
      <c r="I857" s="36">
        <f t="shared" si="526"/>
        <v>2820330.93</v>
      </c>
      <c r="J857" s="36">
        <f t="shared" si="527"/>
        <v>0</v>
      </c>
      <c r="K857" s="36">
        <f t="shared" si="527"/>
        <v>0</v>
      </c>
      <c r="L857" s="36">
        <f t="shared" si="527"/>
        <v>2820330.93</v>
      </c>
      <c r="M857" s="36">
        <f t="shared" si="527"/>
        <v>0</v>
      </c>
      <c r="N857" s="36">
        <f t="shared" si="527"/>
        <v>2820330.93</v>
      </c>
      <c r="O857" s="28">
        <f t="shared" si="527"/>
        <v>0</v>
      </c>
      <c r="P857" s="28">
        <f t="shared" si="527"/>
        <v>0</v>
      </c>
      <c r="Q857" s="28">
        <f t="shared" si="527"/>
        <v>0</v>
      </c>
      <c r="R857" s="28">
        <f t="shared" si="527"/>
        <v>0</v>
      </c>
      <c r="S857" s="28">
        <f t="shared" si="527"/>
        <v>0</v>
      </c>
      <c r="T857" s="28">
        <f t="shared" si="528"/>
        <v>0</v>
      </c>
      <c r="U857" s="28">
        <f t="shared" si="528"/>
        <v>0</v>
      </c>
      <c r="V857" s="28">
        <f t="shared" si="528"/>
        <v>0</v>
      </c>
      <c r="W857" s="28">
        <f t="shared" si="528"/>
        <v>0</v>
      </c>
      <c r="X857" s="28">
        <f t="shared" si="528"/>
        <v>0</v>
      </c>
      <c r="Y857" s="28">
        <f t="shared" si="528"/>
        <v>0</v>
      </c>
      <c r="Z857" s="28">
        <f t="shared" si="528"/>
        <v>0</v>
      </c>
      <c r="AA857" s="28">
        <f t="shared" si="528"/>
        <v>0</v>
      </c>
      <c r="AB857" s="28">
        <f t="shared" si="528"/>
        <v>0</v>
      </c>
    </row>
    <row r="858" spans="1:28" ht="63" outlineLevel="5">
      <c r="A858" s="2" t="s">
        <v>256</v>
      </c>
      <c r="B858" s="23" t="s">
        <v>249</v>
      </c>
      <c r="C858" s="23" t="s">
        <v>283</v>
      </c>
      <c r="D858" s="23" t="s">
        <v>255</v>
      </c>
      <c r="E858" s="23" t="s">
        <v>257</v>
      </c>
      <c r="F858" s="23" t="s">
        <v>1093</v>
      </c>
      <c r="G858" s="24">
        <f>SUM(I858:K858)-H858</f>
        <v>2820330.93</v>
      </c>
      <c r="H858" s="24"/>
      <c r="I858" s="36">
        <v>2820330.93</v>
      </c>
      <c r="J858" s="8">
        <f>SUM(Q858)</f>
        <v>0</v>
      </c>
      <c r="K858" s="9">
        <f>SUM(S858+U858+W858+Y858+AA858)</f>
        <v>0</v>
      </c>
      <c r="L858" s="28">
        <f>SUM(N858:P858)-M858</f>
        <v>2820330.93</v>
      </c>
      <c r="M858" s="38"/>
      <c r="N858" s="37">
        <v>2820330.93</v>
      </c>
      <c r="O858" s="8">
        <f>SUM(R858)</f>
        <v>0</v>
      </c>
      <c r="P858" s="9">
        <f>SUM(T858+V858+X858+Z858+AB858)</f>
        <v>0</v>
      </c>
      <c r="Q858" s="9"/>
      <c r="R858" s="9"/>
      <c r="S858" s="9"/>
      <c r="T858" s="9"/>
      <c r="U858" s="9"/>
      <c r="V858" s="9"/>
      <c r="W858" s="9"/>
      <c r="X858" s="9"/>
      <c r="Y858" s="9"/>
      <c r="Z858" s="9"/>
      <c r="AA858" s="9"/>
      <c r="AB858" s="9"/>
    </row>
    <row r="859" spans="1:28" s="271" customFormat="1" outlineLevel="5">
      <c r="A859" s="263" t="s">
        <v>1087</v>
      </c>
      <c r="B859" s="92"/>
      <c r="C859" s="92"/>
      <c r="D859" s="92"/>
      <c r="E859" s="92"/>
      <c r="F859" s="92"/>
      <c r="G859" s="265">
        <f t="shared" ref="G859:G861" si="529">SUM(I859:K859)-H859</f>
        <v>3749057.86</v>
      </c>
      <c r="H859" s="265"/>
      <c r="I859" s="266">
        <v>3749057.86</v>
      </c>
      <c r="J859" s="267">
        <f t="shared" ref="J859:J861" si="530">SUM(Q859)</f>
        <v>0</v>
      </c>
      <c r="K859" s="268">
        <f t="shared" ref="K859:K861" si="531">SUM(S859+U859+W859+Y859+AA859)</f>
        <v>0</v>
      </c>
      <c r="L859" s="78">
        <f t="shared" ref="L859:L861" si="532">SUM(N859:P859)-M859</f>
        <v>3457881.63</v>
      </c>
      <c r="M859" s="270"/>
      <c r="N859" s="269">
        <v>3457881.63</v>
      </c>
      <c r="O859" s="267">
        <f t="shared" ref="O859:O861" si="533">SUM(R859)</f>
        <v>0</v>
      </c>
      <c r="P859" s="268">
        <f t="shared" ref="P859:P861" si="534">SUM(T859+V859+X859+Z859+AB859)</f>
        <v>0</v>
      </c>
      <c r="Q859" s="268"/>
      <c r="R859" s="268"/>
      <c r="S859" s="268"/>
      <c r="T859" s="268"/>
      <c r="U859" s="268"/>
      <c r="V859" s="268"/>
      <c r="W859" s="268"/>
      <c r="X859" s="268"/>
      <c r="Y859" s="268"/>
      <c r="Z859" s="268"/>
      <c r="AA859" s="268"/>
      <c r="AB859" s="268"/>
    </row>
    <row r="860" spans="1:28" s="271" customFormat="1" outlineLevel="5">
      <c r="A860" s="263" t="s">
        <v>1088</v>
      </c>
      <c r="B860" s="92"/>
      <c r="C860" s="92"/>
      <c r="D860" s="92"/>
      <c r="E860" s="92"/>
      <c r="F860" s="92"/>
      <c r="G860" s="265">
        <f t="shared" si="529"/>
        <v>282187.14</v>
      </c>
      <c r="H860" s="265"/>
      <c r="I860" s="266">
        <v>282187.14</v>
      </c>
      <c r="J860" s="267">
        <f t="shared" si="530"/>
        <v>0</v>
      </c>
      <c r="K860" s="268">
        <f t="shared" si="531"/>
        <v>0</v>
      </c>
      <c r="L860" s="78">
        <f t="shared" si="532"/>
        <v>260270.66</v>
      </c>
      <c r="M860" s="270"/>
      <c r="N860" s="269">
        <v>260270.66</v>
      </c>
      <c r="O860" s="267">
        <f t="shared" si="533"/>
        <v>0</v>
      </c>
      <c r="P860" s="268">
        <f t="shared" si="534"/>
        <v>0</v>
      </c>
      <c r="Q860" s="268"/>
      <c r="R860" s="268"/>
      <c r="S860" s="268"/>
      <c r="T860" s="268"/>
      <c r="U860" s="268"/>
      <c r="V860" s="268"/>
      <c r="W860" s="268"/>
      <c r="X860" s="268"/>
      <c r="Y860" s="268"/>
      <c r="Z860" s="268"/>
      <c r="AA860" s="268"/>
      <c r="AB860" s="268"/>
    </row>
    <row r="861" spans="1:28" s="271" customFormat="1" outlineLevel="5">
      <c r="A861" s="263" t="s">
        <v>1089</v>
      </c>
      <c r="B861" s="92"/>
      <c r="C861" s="92"/>
      <c r="D861" s="92"/>
      <c r="E861" s="92"/>
      <c r="F861" s="92"/>
      <c r="G861" s="265">
        <f t="shared" si="529"/>
        <v>14851.96</v>
      </c>
      <c r="H861" s="265"/>
      <c r="I861" s="266">
        <v>14851.96</v>
      </c>
      <c r="J861" s="267">
        <f t="shared" si="530"/>
        <v>0</v>
      </c>
      <c r="K861" s="268">
        <f t="shared" si="531"/>
        <v>0</v>
      </c>
      <c r="L861" s="78">
        <f t="shared" si="532"/>
        <v>13698.46</v>
      </c>
      <c r="M861" s="270"/>
      <c r="N861" s="269">
        <v>13698.46</v>
      </c>
      <c r="O861" s="267">
        <f t="shared" si="533"/>
        <v>0</v>
      </c>
      <c r="P861" s="268">
        <f t="shared" si="534"/>
        <v>0</v>
      </c>
      <c r="Q861" s="268"/>
      <c r="R861" s="268"/>
      <c r="S861" s="268"/>
      <c r="T861" s="268"/>
      <c r="U861" s="268"/>
      <c r="V861" s="268"/>
      <c r="W861" s="268"/>
      <c r="X861" s="268"/>
      <c r="Y861" s="268"/>
      <c r="Z861" s="268"/>
      <c r="AA861" s="268"/>
      <c r="AB861" s="268"/>
    </row>
    <row r="862" spans="1:28" s="7" customFormat="1" ht="31.5" outlineLevel="2">
      <c r="A862" s="6" t="s">
        <v>284</v>
      </c>
      <c r="B862" s="49" t="s">
        <v>249</v>
      </c>
      <c r="C862" s="49" t="s">
        <v>285</v>
      </c>
      <c r="D862" s="49" t="s">
        <v>2</v>
      </c>
      <c r="E862" s="49" t="s">
        <v>2</v>
      </c>
      <c r="F862" s="49"/>
      <c r="G862" s="50">
        <f>SUM(G863+G866)</f>
        <v>34386310</v>
      </c>
      <c r="H862" s="50">
        <f>SUM(H863+H866)</f>
        <v>0</v>
      </c>
      <c r="I862" s="51">
        <f>SUM(I863+I866)</f>
        <v>34386310</v>
      </c>
      <c r="J862" s="51">
        <f t="shared" ref="J862:AB862" si="535">SUM(J863+J866)</f>
        <v>0</v>
      </c>
      <c r="K862" s="51">
        <f t="shared" si="535"/>
        <v>0</v>
      </c>
      <c r="L862" s="51">
        <f t="shared" si="535"/>
        <v>30154416.75</v>
      </c>
      <c r="M862" s="51">
        <f t="shared" si="535"/>
        <v>0</v>
      </c>
      <c r="N862" s="51">
        <f t="shared" si="535"/>
        <v>30154416.75</v>
      </c>
      <c r="O862" s="52">
        <f t="shared" si="535"/>
        <v>0</v>
      </c>
      <c r="P862" s="52">
        <f t="shared" si="535"/>
        <v>0</v>
      </c>
      <c r="Q862" s="52">
        <f t="shared" si="535"/>
        <v>0</v>
      </c>
      <c r="R862" s="52">
        <f t="shared" si="535"/>
        <v>0</v>
      </c>
      <c r="S862" s="52">
        <f t="shared" si="535"/>
        <v>0</v>
      </c>
      <c r="T862" s="52">
        <f t="shared" si="535"/>
        <v>0</v>
      </c>
      <c r="U862" s="52">
        <f t="shared" si="535"/>
        <v>0</v>
      </c>
      <c r="V862" s="52">
        <f t="shared" si="535"/>
        <v>0</v>
      </c>
      <c r="W862" s="52">
        <f t="shared" si="535"/>
        <v>0</v>
      </c>
      <c r="X862" s="52">
        <f t="shared" si="535"/>
        <v>0</v>
      </c>
      <c r="Y862" s="52">
        <f t="shared" si="535"/>
        <v>0</v>
      </c>
      <c r="Z862" s="52">
        <f t="shared" si="535"/>
        <v>0</v>
      </c>
      <c r="AA862" s="52">
        <f t="shared" si="535"/>
        <v>0</v>
      </c>
      <c r="AB862" s="52">
        <f t="shared" si="535"/>
        <v>0</v>
      </c>
    </row>
    <row r="863" spans="1:28" ht="47.25" outlineLevel="3">
      <c r="A863" s="2" t="s">
        <v>25</v>
      </c>
      <c r="B863" s="23" t="s">
        <v>249</v>
      </c>
      <c r="C863" s="23" t="s">
        <v>285</v>
      </c>
      <c r="D863" s="23" t="s">
        <v>26</v>
      </c>
      <c r="E863" s="23" t="s">
        <v>2</v>
      </c>
      <c r="F863" s="23"/>
      <c r="G863" s="24">
        <f t="shared" ref="G863:I864" si="536">SUM(G864)</f>
        <v>22938650</v>
      </c>
      <c r="H863" s="24">
        <f t="shared" si="536"/>
        <v>0</v>
      </c>
      <c r="I863" s="36">
        <f t="shared" si="536"/>
        <v>22938650</v>
      </c>
      <c r="J863" s="36">
        <f t="shared" ref="J863:S864" si="537">SUM(J864)</f>
        <v>0</v>
      </c>
      <c r="K863" s="36">
        <f t="shared" si="537"/>
        <v>0</v>
      </c>
      <c r="L863" s="36">
        <f t="shared" si="537"/>
        <v>21115568.579999998</v>
      </c>
      <c r="M863" s="36">
        <f t="shared" si="537"/>
        <v>0</v>
      </c>
      <c r="N863" s="36">
        <f t="shared" si="537"/>
        <v>21115568.579999998</v>
      </c>
      <c r="O863" s="28">
        <f t="shared" si="537"/>
        <v>0</v>
      </c>
      <c r="P863" s="28">
        <f t="shared" si="537"/>
        <v>0</v>
      </c>
      <c r="Q863" s="28">
        <f t="shared" si="537"/>
        <v>0</v>
      </c>
      <c r="R863" s="28">
        <f t="shared" si="537"/>
        <v>0</v>
      </c>
      <c r="S863" s="28">
        <f t="shared" si="537"/>
        <v>0</v>
      </c>
      <c r="T863" s="28">
        <f t="shared" ref="T863:AB864" si="538">SUM(T864)</f>
        <v>0</v>
      </c>
      <c r="U863" s="28">
        <f t="shared" si="538"/>
        <v>0</v>
      </c>
      <c r="V863" s="28">
        <f t="shared" si="538"/>
        <v>0</v>
      </c>
      <c r="W863" s="28">
        <f t="shared" si="538"/>
        <v>0</v>
      </c>
      <c r="X863" s="28">
        <f t="shared" si="538"/>
        <v>0</v>
      </c>
      <c r="Y863" s="28">
        <f t="shared" si="538"/>
        <v>0</v>
      </c>
      <c r="Z863" s="28">
        <f t="shared" si="538"/>
        <v>0</v>
      </c>
      <c r="AA863" s="28">
        <f t="shared" si="538"/>
        <v>0</v>
      </c>
      <c r="AB863" s="28">
        <f t="shared" si="538"/>
        <v>0</v>
      </c>
    </row>
    <row r="864" spans="1:28" ht="63" outlineLevel="4">
      <c r="A864" s="2" t="s">
        <v>218</v>
      </c>
      <c r="B864" s="23" t="s">
        <v>249</v>
      </c>
      <c r="C864" s="23" t="s">
        <v>285</v>
      </c>
      <c r="D864" s="23" t="s">
        <v>219</v>
      </c>
      <c r="E864" s="23" t="s">
        <v>2</v>
      </c>
      <c r="F864" s="23"/>
      <c r="G864" s="24">
        <f t="shared" si="536"/>
        <v>22938650</v>
      </c>
      <c r="H864" s="24">
        <f t="shared" si="536"/>
        <v>0</v>
      </c>
      <c r="I864" s="36">
        <f t="shared" si="536"/>
        <v>22938650</v>
      </c>
      <c r="J864" s="36">
        <f t="shared" si="537"/>
        <v>0</v>
      </c>
      <c r="K864" s="36">
        <f t="shared" si="537"/>
        <v>0</v>
      </c>
      <c r="L864" s="36">
        <f t="shared" si="537"/>
        <v>21115568.579999998</v>
      </c>
      <c r="M864" s="36">
        <f t="shared" si="537"/>
        <v>0</v>
      </c>
      <c r="N864" s="36">
        <f t="shared" si="537"/>
        <v>21115568.579999998</v>
      </c>
      <c r="O864" s="28">
        <f t="shared" si="537"/>
        <v>0</v>
      </c>
      <c r="P864" s="28">
        <f t="shared" si="537"/>
        <v>0</v>
      </c>
      <c r="Q864" s="28">
        <f t="shared" si="537"/>
        <v>0</v>
      </c>
      <c r="R864" s="28">
        <f t="shared" si="537"/>
        <v>0</v>
      </c>
      <c r="S864" s="28">
        <f t="shared" si="537"/>
        <v>0</v>
      </c>
      <c r="T864" s="28">
        <f t="shared" si="538"/>
        <v>0</v>
      </c>
      <c r="U864" s="28">
        <f t="shared" si="538"/>
        <v>0</v>
      </c>
      <c r="V864" s="28">
        <f t="shared" si="538"/>
        <v>0</v>
      </c>
      <c r="W864" s="28">
        <f t="shared" si="538"/>
        <v>0</v>
      </c>
      <c r="X864" s="28">
        <f t="shared" si="538"/>
        <v>0</v>
      </c>
      <c r="Y864" s="28">
        <f t="shared" si="538"/>
        <v>0</v>
      </c>
      <c r="Z864" s="28">
        <f t="shared" si="538"/>
        <v>0</v>
      </c>
      <c r="AA864" s="28">
        <f t="shared" si="538"/>
        <v>0</v>
      </c>
      <c r="AB864" s="28">
        <f t="shared" si="538"/>
        <v>0</v>
      </c>
    </row>
    <row r="865" spans="1:28" outlineLevel="5">
      <c r="A865" s="2" t="s">
        <v>37</v>
      </c>
      <c r="B865" s="23" t="s">
        <v>249</v>
      </c>
      <c r="C865" s="23" t="s">
        <v>285</v>
      </c>
      <c r="D865" s="23" t="s">
        <v>219</v>
      </c>
      <c r="E865" s="23" t="s">
        <v>38</v>
      </c>
      <c r="F865" s="23">
        <v>24011226</v>
      </c>
      <c r="G865" s="24">
        <f>SUM(I865:K865)-H865</f>
        <v>22938650</v>
      </c>
      <c r="H865" s="24"/>
      <c r="I865" s="36">
        <v>22938650</v>
      </c>
      <c r="J865" s="8">
        <f>SUM(Q865)</f>
        <v>0</v>
      </c>
      <c r="K865" s="9">
        <f>SUM(S865+U865+W865+Y865+AA865)</f>
        <v>0</v>
      </c>
      <c r="L865" s="28">
        <f>SUM(N865:P865)-M865</f>
        <v>21115568.579999998</v>
      </c>
      <c r="M865" s="38"/>
      <c r="N865" s="37">
        <v>21115568.579999998</v>
      </c>
      <c r="O865" s="8">
        <f>SUM(R865)</f>
        <v>0</v>
      </c>
      <c r="P865" s="9">
        <f>SUM(T865+V865+X865+Z865+AB865)</f>
        <v>0</v>
      </c>
      <c r="Q865" s="9"/>
      <c r="R865" s="9"/>
      <c r="S865" s="9"/>
      <c r="T865" s="9"/>
      <c r="U865" s="9"/>
      <c r="V865" s="9"/>
      <c r="W865" s="9"/>
      <c r="X865" s="9"/>
      <c r="Y865" s="9"/>
      <c r="Z865" s="9"/>
      <c r="AA865" s="9"/>
      <c r="AB865" s="9"/>
    </row>
    <row r="866" spans="1:28" ht="63" outlineLevel="3">
      <c r="A866" s="2" t="s">
        <v>252</v>
      </c>
      <c r="B866" s="23" t="s">
        <v>249</v>
      </c>
      <c r="C866" s="23" t="s">
        <v>285</v>
      </c>
      <c r="D866" s="23" t="s">
        <v>253</v>
      </c>
      <c r="E866" s="23" t="s">
        <v>2</v>
      </c>
      <c r="F866" s="23"/>
      <c r="G866" s="24">
        <f t="shared" ref="G866:I867" si="539">SUM(G867)</f>
        <v>11447660</v>
      </c>
      <c r="H866" s="24">
        <f t="shared" si="539"/>
        <v>0</v>
      </c>
      <c r="I866" s="36">
        <f t="shared" si="539"/>
        <v>11447660</v>
      </c>
      <c r="J866" s="36">
        <f t="shared" ref="J866:S867" si="540">SUM(J867)</f>
        <v>0</v>
      </c>
      <c r="K866" s="36">
        <f t="shared" si="540"/>
        <v>0</v>
      </c>
      <c r="L866" s="36">
        <f t="shared" si="540"/>
        <v>9038848.1699999999</v>
      </c>
      <c r="M866" s="36">
        <f t="shared" si="540"/>
        <v>0</v>
      </c>
      <c r="N866" s="36">
        <f t="shared" si="540"/>
        <v>9038848.1699999999</v>
      </c>
      <c r="O866" s="28">
        <f t="shared" si="540"/>
        <v>0</v>
      </c>
      <c r="P866" s="28">
        <f t="shared" si="540"/>
        <v>0</v>
      </c>
      <c r="Q866" s="28">
        <f t="shared" si="540"/>
        <v>0</v>
      </c>
      <c r="R866" s="28">
        <f t="shared" si="540"/>
        <v>0</v>
      </c>
      <c r="S866" s="28">
        <f t="shared" si="540"/>
        <v>0</v>
      </c>
      <c r="T866" s="28">
        <f t="shared" ref="T866:AB867" si="541">SUM(T867)</f>
        <v>0</v>
      </c>
      <c r="U866" s="28">
        <f t="shared" si="541"/>
        <v>0</v>
      </c>
      <c r="V866" s="28">
        <f t="shared" si="541"/>
        <v>0</v>
      </c>
      <c r="W866" s="28">
        <f t="shared" si="541"/>
        <v>0</v>
      </c>
      <c r="X866" s="28">
        <f t="shared" si="541"/>
        <v>0</v>
      </c>
      <c r="Y866" s="28">
        <f t="shared" si="541"/>
        <v>0</v>
      </c>
      <c r="Z866" s="28">
        <f t="shared" si="541"/>
        <v>0</v>
      </c>
      <c r="AA866" s="28">
        <f t="shared" si="541"/>
        <v>0</v>
      </c>
      <c r="AB866" s="28">
        <f t="shared" si="541"/>
        <v>0</v>
      </c>
    </row>
    <row r="867" spans="1:28" ht="31.5" outlineLevel="4">
      <c r="A867" s="2" t="s">
        <v>254</v>
      </c>
      <c r="B867" s="23" t="s">
        <v>249</v>
      </c>
      <c r="C867" s="23" t="s">
        <v>285</v>
      </c>
      <c r="D867" s="23" t="s">
        <v>255</v>
      </c>
      <c r="E867" s="23" t="s">
        <v>2</v>
      </c>
      <c r="F867" s="23"/>
      <c r="G867" s="24">
        <f t="shared" si="539"/>
        <v>11447660</v>
      </c>
      <c r="H867" s="24">
        <f t="shared" si="539"/>
        <v>0</v>
      </c>
      <c r="I867" s="36">
        <f t="shared" si="539"/>
        <v>11447660</v>
      </c>
      <c r="J867" s="36">
        <f t="shared" si="540"/>
        <v>0</v>
      </c>
      <c r="K867" s="36">
        <f t="shared" si="540"/>
        <v>0</v>
      </c>
      <c r="L867" s="36">
        <f t="shared" si="540"/>
        <v>9038848.1699999999</v>
      </c>
      <c r="M867" s="36">
        <f t="shared" si="540"/>
        <v>0</v>
      </c>
      <c r="N867" s="36">
        <f t="shared" si="540"/>
        <v>9038848.1699999999</v>
      </c>
      <c r="O867" s="28">
        <f t="shared" si="540"/>
        <v>0</v>
      </c>
      <c r="P867" s="28">
        <f t="shared" si="540"/>
        <v>0</v>
      </c>
      <c r="Q867" s="28">
        <f t="shared" si="540"/>
        <v>0</v>
      </c>
      <c r="R867" s="28">
        <f t="shared" si="540"/>
        <v>0</v>
      </c>
      <c r="S867" s="28">
        <f t="shared" si="540"/>
        <v>0</v>
      </c>
      <c r="T867" s="28">
        <f t="shared" si="541"/>
        <v>0</v>
      </c>
      <c r="U867" s="28">
        <f t="shared" si="541"/>
        <v>0</v>
      </c>
      <c r="V867" s="28">
        <f t="shared" si="541"/>
        <v>0</v>
      </c>
      <c r="W867" s="28">
        <f t="shared" si="541"/>
        <v>0</v>
      </c>
      <c r="X867" s="28">
        <f t="shared" si="541"/>
        <v>0</v>
      </c>
      <c r="Y867" s="28">
        <f t="shared" si="541"/>
        <v>0</v>
      </c>
      <c r="Z867" s="28">
        <f t="shared" si="541"/>
        <v>0</v>
      </c>
      <c r="AA867" s="28">
        <f t="shared" si="541"/>
        <v>0</v>
      </c>
      <c r="AB867" s="28">
        <f t="shared" si="541"/>
        <v>0</v>
      </c>
    </row>
    <row r="868" spans="1:28" ht="63" outlineLevel="5">
      <c r="A868" s="2" t="s">
        <v>256</v>
      </c>
      <c r="B868" s="23" t="s">
        <v>249</v>
      </c>
      <c r="C868" s="23" t="s">
        <v>285</v>
      </c>
      <c r="D868" s="23" t="s">
        <v>255</v>
      </c>
      <c r="E868" s="23" t="s">
        <v>257</v>
      </c>
      <c r="F868" s="23">
        <v>24011226</v>
      </c>
      <c r="G868" s="24">
        <f>SUM(I868:K868)-H868</f>
        <v>11447660</v>
      </c>
      <c r="H868" s="24"/>
      <c r="I868" s="36">
        <v>11447660</v>
      </c>
      <c r="J868" s="8">
        <f>SUM(Q868)</f>
        <v>0</v>
      </c>
      <c r="K868" s="9">
        <f>SUM(S868+U868+W868+Y868+AA868)</f>
        <v>0</v>
      </c>
      <c r="L868" s="28">
        <f>SUM(N868:P868)-M868</f>
        <v>9038848.1699999999</v>
      </c>
      <c r="M868" s="38"/>
      <c r="N868" s="37">
        <v>9038848.1699999999</v>
      </c>
      <c r="O868" s="8">
        <f>SUM(R868)</f>
        <v>0</v>
      </c>
      <c r="P868" s="9">
        <f>SUM(T868+V868+X868+Z868+AB868)</f>
        <v>0</v>
      </c>
      <c r="Q868" s="9"/>
      <c r="R868" s="9"/>
      <c r="S868" s="9"/>
      <c r="T868" s="9"/>
      <c r="U868" s="9"/>
      <c r="V868" s="9"/>
      <c r="W868" s="9"/>
      <c r="X868" s="9"/>
      <c r="Y868" s="9"/>
      <c r="Z868" s="9"/>
      <c r="AA868" s="9"/>
      <c r="AB868" s="9"/>
    </row>
    <row r="869" spans="1:28" s="7" customFormat="1" ht="63" outlineLevel="2">
      <c r="A869" s="6" t="s">
        <v>230</v>
      </c>
      <c r="B869" s="49" t="s">
        <v>249</v>
      </c>
      <c r="C869" s="49" t="s">
        <v>286</v>
      </c>
      <c r="D869" s="49" t="s">
        <v>2</v>
      </c>
      <c r="E869" s="49" t="s">
        <v>2</v>
      </c>
      <c r="F869" s="49"/>
      <c r="G869" s="50">
        <f>SUM(G870+G875)</f>
        <v>947368.42999999993</v>
      </c>
      <c r="H869" s="50">
        <f>SUM(H870+H875)</f>
        <v>0</v>
      </c>
      <c r="I869" s="51">
        <f>SUM(I870+I875)</f>
        <v>947368.42999999993</v>
      </c>
      <c r="J869" s="51">
        <f t="shared" ref="J869:AB869" si="542">SUM(J870+J875)</f>
        <v>0</v>
      </c>
      <c r="K869" s="51">
        <f t="shared" si="542"/>
        <v>0</v>
      </c>
      <c r="L869" s="51">
        <f t="shared" si="542"/>
        <v>947368.42999999993</v>
      </c>
      <c r="M869" s="51">
        <f t="shared" si="542"/>
        <v>0</v>
      </c>
      <c r="N869" s="51">
        <f t="shared" si="542"/>
        <v>947368.42999999993</v>
      </c>
      <c r="O869" s="52">
        <f t="shared" si="542"/>
        <v>0</v>
      </c>
      <c r="P869" s="52">
        <f t="shared" si="542"/>
        <v>0</v>
      </c>
      <c r="Q869" s="52">
        <f t="shared" si="542"/>
        <v>0</v>
      </c>
      <c r="R869" s="52">
        <f t="shared" si="542"/>
        <v>0</v>
      </c>
      <c r="S869" s="52">
        <f t="shared" si="542"/>
        <v>0</v>
      </c>
      <c r="T869" s="52">
        <f t="shared" si="542"/>
        <v>0</v>
      </c>
      <c r="U869" s="52">
        <f t="shared" si="542"/>
        <v>0</v>
      </c>
      <c r="V869" s="52">
        <f t="shared" si="542"/>
        <v>0</v>
      </c>
      <c r="W869" s="52">
        <f t="shared" si="542"/>
        <v>0</v>
      </c>
      <c r="X869" s="52">
        <f t="shared" si="542"/>
        <v>0</v>
      </c>
      <c r="Y869" s="52">
        <f t="shared" si="542"/>
        <v>0</v>
      </c>
      <c r="Z869" s="52">
        <f t="shared" si="542"/>
        <v>0</v>
      </c>
      <c r="AA869" s="52">
        <f t="shared" si="542"/>
        <v>0</v>
      </c>
      <c r="AB869" s="52">
        <f t="shared" si="542"/>
        <v>0</v>
      </c>
    </row>
    <row r="870" spans="1:28" ht="47.25" outlineLevel="3">
      <c r="A870" s="2" t="s">
        <v>25</v>
      </c>
      <c r="B870" s="23" t="s">
        <v>249</v>
      </c>
      <c r="C870" s="23" t="s">
        <v>286</v>
      </c>
      <c r="D870" s="23" t="s">
        <v>26</v>
      </c>
      <c r="E870" s="23" t="s">
        <v>2</v>
      </c>
      <c r="F870" s="23"/>
      <c r="G870" s="24">
        <f>SUM(G871)</f>
        <v>210526.32</v>
      </c>
      <c r="H870" s="24">
        <f>SUM(H871)</f>
        <v>0</v>
      </c>
      <c r="I870" s="36">
        <f>SUM(I871)</f>
        <v>210526.32</v>
      </c>
      <c r="J870" s="36">
        <f t="shared" ref="J870:AB870" si="543">SUM(J871)</f>
        <v>0</v>
      </c>
      <c r="K870" s="36">
        <f t="shared" si="543"/>
        <v>0</v>
      </c>
      <c r="L870" s="36">
        <f t="shared" si="543"/>
        <v>210526.32</v>
      </c>
      <c r="M870" s="36">
        <f t="shared" si="543"/>
        <v>0</v>
      </c>
      <c r="N870" s="36">
        <f t="shared" si="543"/>
        <v>210526.32</v>
      </c>
      <c r="O870" s="28">
        <f t="shared" si="543"/>
        <v>0</v>
      </c>
      <c r="P870" s="28">
        <f t="shared" si="543"/>
        <v>0</v>
      </c>
      <c r="Q870" s="28">
        <f t="shared" si="543"/>
        <v>0</v>
      </c>
      <c r="R870" s="28">
        <f t="shared" si="543"/>
        <v>0</v>
      </c>
      <c r="S870" s="28">
        <f t="shared" si="543"/>
        <v>0</v>
      </c>
      <c r="T870" s="28">
        <f t="shared" si="543"/>
        <v>0</v>
      </c>
      <c r="U870" s="28">
        <f t="shared" si="543"/>
        <v>0</v>
      </c>
      <c r="V870" s="28">
        <f t="shared" si="543"/>
        <v>0</v>
      </c>
      <c r="W870" s="28">
        <f t="shared" si="543"/>
        <v>0</v>
      </c>
      <c r="X870" s="28">
        <f t="shared" si="543"/>
        <v>0</v>
      </c>
      <c r="Y870" s="28">
        <f t="shared" si="543"/>
        <v>0</v>
      </c>
      <c r="Z870" s="28">
        <f t="shared" si="543"/>
        <v>0</v>
      </c>
      <c r="AA870" s="28">
        <f t="shared" si="543"/>
        <v>0</v>
      </c>
      <c r="AB870" s="28">
        <f t="shared" si="543"/>
        <v>0</v>
      </c>
    </row>
    <row r="871" spans="1:28" ht="31.5" outlineLevel="4">
      <c r="A871" s="2" t="s">
        <v>27</v>
      </c>
      <c r="B871" s="23" t="s">
        <v>249</v>
      </c>
      <c r="C871" s="23" t="s">
        <v>286</v>
      </c>
      <c r="D871" s="23" t="s">
        <v>28</v>
      </c>
      <c r="E871" s="23" t="s">
        <v>2</v>
      </c>
      <c r="F871" s="23"/>
      <c r="G871" s="24">
        <f>SUM(G872:G874)</f>
        <v>210526.32</v>
      </c>
      <c r="H871" s="24">
        <f>SUM(H872:H874)</f>
        <v>0</v>
      </c>
      <c r="I871" s="36">
        <f>SUM(I872:I874)</f>
        <v>210526.32</v>
      </c>
      <c r="J871" s="36">
        <f t="shared" ref="J871:AB871" si="544">SUM(J872:J874)</f>
        <v>0</v>
      </c>
      <c r="K871" s="36">
        <f t="shared" si="544"/>
        <v>0</v>
      </c>
      <c r="L871" s="36">
        <f t="shared" si="544"/>
        <v>210526.32</v>
      </c>
      <c r="M871" s="36">
        <f t="shared" si="544"/>
        <v>0</v>
      </c>
      <c r="N871" s="36">
        <f t="shared" si="544"/>
        <v>210526.32</v>
      </c>
      <c r="O871" s="28">
        <f t="shared" si="544"/>
        <v>0</v>
      </c>
      <c r="P871" s="28">
        <f t="shared" si="544"/>
        <v>0</v>
      </c>
      <c r="Q871" s="28">
        <f t="shared" si="544"/>
        <v>0</v>
      </c>
      <c r="R871" s="28">
        <f t="shared" si="544"/>
        <v>0</v>
      </c>
      <c r="S871" s="28">
        <f t="shared" si="544"/>
        <v>0</v>
      </c>
      <c r="T871" s="28">
        <f t="shared" si="544"/>
        <v>0</v>
      </c>
      <c r="U871" s="28">
        <f t="shared" si="544"/>
        <v>0</v>
      </c>
      <c r="V871" s="28">
        <f t="shared" si="544"/>
        <v>0</v>
      </c>
      <c r="W871" s="28">
        <f t="shared" si="544"/>
        <v>0</v>
      </c>
      <c r="X871" s="28">
        <f t="shared" si="544"/>
        <v>0</v>
      </c>
      <c r="Y871" s="28">
        <f t="shared" si="544"/>
        <v>0</v>
      </c>
      <c r="Z871" s="28">
        <f t="shared" si="544"/>
        <v>0</v>
      </c>
      <c r="AA871" s="28">
        <f t="shared" si="544"/>
        <v>0</v>
      </c>
      <c r="AB871" s="28">
        <f t="shared" si="544"/>
        <v>0</v>
      </c>
    </row>
    <row r="872" spans="1:28" ht="31.5" outlineLevel="5">
      <c r="A872" s="2" t="s">
        <v>55</v>
      </c>
      <c r="B872" s="23" t="s">
        <v>249</v>
      </c>
      <c r="C872" s="23" t="s">
        <v>286</v>
      </c>
      <c r="D872" s="23" t="s">
        <v>28</v>
      </c>
      <c r="E872" s="23" t="s">
        <v>56</v>
      </c>
      <c r="F872" s="23">
        <v>24008027</v>
      </c>
      <c r="G872" s="24">
        <f>SUM(I872:K872)-H872</f>
        <v>147608.32000000001</v>
      </c>
      <c r="H872" s="24"/>
      <c r="I872" s="36">
        <v>147608.32000000001</v>
      </c>
      <c r="J872" s="8">
        <f>SUM(Q872)</f>
        <v>0</v>
      </c>
      <c r="K872" s="9">
        <f>SUM(S872+U872+W872+Y872+AA872)</f>
        <v>0</v>
      </c>
      <c r="L872" s="28">
        <f>SUM(N872:P872)-M872</f>
        <v>147608.32000000001</v>
      </c>
      <c r="M872" s="38"/>
      <c r="N872" s="37">
        <v>147608.32000000001</v>
      </c>
      <c r="O872" s="8">
        <f>SUM(R872)</f>
        <v>0</v>
      </c>
      <c r="P872" s="9">
        <f>SUM(T872+V872+X872+Z872+AB872)</f>
        <v>0</v>
      </c>
      <c r="Q872" s="9"/>
      <c r="R872" s="9"/>
      <c r="S872" s="9"/>
      <c r="T872" s="9"/>
      <c r="U872" s="9"/>
      <c r="V872" s="9"/>
      <c r="W872" s="9"/>
      <c r="X872" s="9"/>
      <c r="Y872" s="9"/>
      <c r="Z872" s="9"/>
      <c r="AA872" s="9"/>
      <c r="AB872" s="9"/>
    </row>
    <row r="873" spans="1:28" ht="31.5" outlineLevel="5">
      <c r="A873" s="2" t="s">
        <v>232</v>
      </c>
      <c r="B873" s="23" t="s">
        <v>249</v>
      </c>
      <c r="C873" s="23" t="s">
        <v>286</v>
      </c>
      <c r="D873" s="23" t="s">
        <v>28</v>
      </c>
      <c r="E873" s="23" t="s">
        <v>233</v>
      </c>
      <c r="F873" s="23">
        <v>24008027</v>
      </c>
      <c r="G873" s="24">
        <f>SUM(I873:K873)-H873</f>
        <v>58132</v>
      </c>
      <c r="H873" s="24"/>
      <c r="I873" s="36">
        <v>58132</v>
      </c>
      <c r="J873" s="8">
        <f>SUM(Q873)</f>
        <v>0</v>
      </c>
      <c r="K873" s="9">
        <f>SUM(S873+U873+W873+Y873+AA873)</f>
        <v>0</v>
      </c>
      <c r="L873" s="28">
        <f>SUM(N873:P873)-M873</f>
        <v>58132</v>
      </c>
      <c r="M873" s="38"/>
      <c r="N873" s="37">
        <v>58132</v>
      </c>
      <c r="O873" s="8">
        <f>SUM(R873)</f>
        <v>0</v>
      </c>
      <c r="P873" s="9">
        <f>SUM(T873+V873+X873+Z873+AB873)</f>
        <v>0</v>
      </c>
      <c r="Q873" s="9"/>
      <c r="R873" s="9"/>
      <c r="S873" s="9"/>
      <c r="T873" s="9"/>
      <c r="U873" s="9"/>
      <c r="V873" s="9"/>
      <c r="W873" s="9"/>
      <c r="X873" s="9"/>
      <c r="Y873" s="9"/>
      <c r="Z873" s="9"/>
      <c r="AA873" s="9"/>
      <c r="AB873" s="9"/>
    </row>
    <row r="874" spans="1:28" ht="47.25" outlineLevel="5">
      <c r="A874" s="2" t="s">
        <v>31</v>
      </c>
      <c r="B874" s="23" t="s">
        <v>249</v>
      </c>
      <c r="C874" s="23" t="s">
        <v>286</v>
      </c>
      <c r="D874" s="23" t="s">
        <v>28</v>
      </c>
      <c r="E874" s="23" t="s">
        <v>32</v>
      </c>
      <c r="F874" s="23">
        <v>24008027</v>
      </c>
      <c r="G874" s="24">
        <f>SUM(I874:K874)-H874</f>
        <v>4786</v>
      </c>
      <c r="H874" s="24"/>
      <c r="I874" s="36">
        <v>4786</v>
      </c>
      <c r="J874" s="8">
        <f>SUM(Q874)</f>
        <v>0</v>
      </c>
      <c r="K874" s="9">
        <f>SUM(S874+U874+W874+Y874+AA874)</f>
        <v>0</v>
      </c>
      <c r="L874" s="28">
        <f>SUM(N874:P874)-M874</f>
        <v>4786</v>
      </c>
      <c r="M874" s="38"/>
      <c r="N874" s="37">
        <v>4786</v>
      </c>
      <c r="O874" s="8">
        <f>SUM(R874)</f>
        <v>0</v>
      </c>
      <c r="P874" s="9">
        <f>SUM(T874+V874+X874+Z874+AB874)</f>
        <v>0</v>
      </c>
      <c r="Q874" s="9"/>
      <c r="R874" s="9"/>
      <c r="S874" s="9"/>
      <c r="T874" s="9"/>
      <c r="U874" s="9"/>
      <c r="V874" s="9"/>
      <c r="W874" s="9"/>
      <c r="X874" s="9"/>
      <c r="Y874" s="9"/>
      <c r="Z874" s="9"/>
      <c r="AA874" s="9"/>
      <c r="AB874" s="9"/>
    </row>
    <row r="875" spans="1:28" ht="63" outlineLevel="3">
      <c r="A875" s="2" t="s">
        <v>252</v>
      </c>
      <c r="B875" s="23" t="s">
        <v>249</v>
      </c>
      <c r="C875" s="23" t="s">
        <v>286</v>
      </c>
      <c r="D875" s="23" t="s">
        <v>253</v>
      </c>
      <c r="E875" s="23" t="s">
        <v>2</v>
      </c>
      <c r="F875" s="23"/>
      <c r="G875" s="24">
        <f t="shared" ref="G875:I876" si="545">SUM(G876)</f>
        <v>736842.11</v>
      </c>
      <c r="H875" s="24">
        <f t="shared" si="545"/>
        <v>0</v>
      </c>
      <c r="I875" s="36">
        <f t="shared" si="545"/>
        <v>736842.11</v>
      </c>
      <c r="J875" s="36">
        <f t="shared" ref="J875:S876" si="546">SUM(J876)</f>
        <v>0</v>
      </c>
      <c r="K875" s="36">
        <f t="shared" si="546"/>
        <v>0</v>
      </c>
      <c r="L875" s="36">
        <f t="shared" si="546"/>
        <v>736842.11</v>
      </c>
      <c r="M875" s="36">
        <f t="shared" si="546"/>
        <v>0</v>
      </c>
      <c r="N875" s="36">
        <f t="shared" si="546"/>
        <v>736842.11</v>
      </c>
      <c r="O875" s="28">
        <f t="shared" si="546"/>
        <v>0</v>
      </c>
      <c r="P875" s="28">
        <f t="shared" si="546"/>
        <v>0</v>
      </c>
      <c r="Q875" s="28">
        <f t="shared" si="546"/>
        <v>0</v>
      </c>
      <c r="R875" s="28">
        <f t="shared" si="546"/>
        <v>0</v>
      </c>
      <c r="S875" s="28">
        <f t="shared" si="546"/>
        <v>0</v>
      </c>
      <c r="T875" s="28">
        <f t="shared" ref="T875:AB876" si="547">SUM(T876)</f>
        <v>0</v>
      </c>
      <c r="U875" s="28">
        <f t="shared" si="547"/>
        <v>0</v>
      </c>
      <c r="V875" s="28">
        <f t="shared" si="547"/>
        <v>0</v>
      </c>
      <c r="W875" s="28">
        <f t="shared" si="547"/>
        <v>0</v>
      </c>
      <c r="X875" s="28">
        <f t="shared" si="547"/>
        <v>0</v>
      </c>
      <c r="Y875" s="28">
        <f t="shared" si="547"/>
        <v>0</v>
      </c>
      <c r="Z875" s="28">
        <f t="shared" si="547"/>
        <v>0</v>
      </c>
      <c r="AA875" s="28">
        <f t="shared" si="547"/>
        <v>0</v>
      </c>
      <c r="AB875" s="28">
        <f t="shared" si="547"/>
        <v>0</v>
      </c>
    </row>
    <row r="876" spans="1:28" ht="31.5" outlineLevel="4">
      <c r="A876" s="2" t="s">
        <v>254</v>
      </c>
      <c r="B876" s="23" t="s">
        <v>249</v>
      </c>
      <c r="C876" s="23" t="s">
        <v>286</v>
      </c>
      <c r="D876" s="23" t="s">
        <v>255</v>
      </c>
      <c r="E876" s="23" t="s">
        <v>2</v>
      </c>
      <c r="F876" s="23"/>
      <c r="G876" s="24">
        <f t="shared" si="545"/>
        <v>736842.11</v>
      </c>
      <c r="H876" s="24">
        <f t="shared" si="545"/>
        <v>0</v>
      </c>
      <c r="I876" s="36">
        <f t="shared" si="545"/>
        <v>736842.11</v>
      </c>
      <c r="J876" s="36">
        <f t="shared" si="546"/>
        <v>0</v>
      </c>
      <c r="K876" s="36">
        <f t="shared" si="546"/>
        <v>0</v>
      </c>
      <c r="L876" s="36">
        <f t="shared" si="546"/>
        <v>736842.11</v>
      </c>
      <c r="M876" s="36">
        <f t="shared" si="546"/>
        <v>0</v>
      </c>
      <c r="N876" s="36">
        <f t="shared" si="546"/>
        <v>736842.11</v>
      </c>
      <c r="O876" s="28">
        <f t="shared" si="546"/>
        <v>0</v>
      </c>
      <c r="P876" s="28">
        <f t="shared" si="546"/>
        <v>0</v>
      </c>
      <c r="Q876" s="28">
        <f t="shared" si="546"/>
        <v>0</v>
      </c>
      <c r="R876" s="28">
        <f t="shared" si="546"/>
        <v>0</v>
      </c>
      <c r="S876" s="28">
        <f t="shared" si="546"/>
        <v>0</v>
      </c>
      <c r="T876" s="28">
        <f t="shared" si="547"/>
        <v>0</v>
      </c>
      <c r="U876" s="28">
        <f t="shared" si="547"/>
        <v>0</v>
      </c>
      <c r="V876" s="28">
        <f t="shared" si="547"/>
        <v>0</v>
      </c>
      <c r="W876" s="28">
        <f t="shared" si="547"/>
        <v>0</v>
      </c>
      <c r="X876" s="28">
        <f t="shared" si="547"/>
        <v>0</v>
      </c>
      <c r="Y876" s="28">
        <f t="shared" si="547"/>
        <v>0</v>
      </c>
      <c r="Z876" s="28">
        <f t="shared" si="547"/>
        <v>0</v>
      </c>
      <c r="AA876" s="28">
        <f t="shared" si="547"/>
        <v>0</v>
      </c>
      <c r="AB876" s="28">
        <f t="shared" si="547"/>
        <v>0</v>
      </c>
    </row>
    <row r="877" spans="1:28" ht="63" outlineLevel="5">
      <c r="A877" s="2" t="s">
        <v>256</v>
      </c>
      <c r="B877" s="23" t="s">
        <v>249</v>
      </c>
      <c r="C877" s="23" t="s">
        <v>286</v>
      </c>
      <c r="D877" s="23" t="s">
        <v>255</v>
      </c>
      <c r="E877" s="23" t="s">
        <v>257</v>
      </c>
      <c r="F877" s="23">
        <v>24008027</v>
      </c>
      <c r="G877" s="24">
        <f>SUM(I877:K877)-H877</f>
        <v>736842.11</v>
      </c>
      <c r="H877" s="24"/>
      <c r="I877" s="36">
        <v>736842.11</v>
      </c>
      <c r="J877" s="8">
        <f>SUM(Q877)</f>
        <v>0</v>
      </c>
      <c r="K877" s="9">
        <f>SUM(S877+U877+W877+Y877+AA877)</f>
        <v>0</v>
      </c>
      <c r="L877" s="28">
        <f>SUM(N877:P877)-M877</f>
        <v>736842.11</v>
      </c>
      <c r="M877" s="38"/>
      <c r="N877" s="37">
        <v>736842.11</v>
      </c>
      <c r="O877" s="8">
        <f>SUM(R877)</f>
        <v>0</v>
      </c>
      <c r="P877" s="9">
        <f>SUM(T877+V877+X877+Z877+AB877)</f>
        <v>0</v>
      </c>
      <c r="Q877" s="9"/>
      <c r="R877" s="9"/>
      <c r="S877" s="9"/>
      <c r="T877" s="9"/>
      <c r="U877" s="9"/>
      <c r="V877" s="9"/>
      <c r="W877" s="9"/>
      <c r="X877" s="9"/>
      <c r="Y877" s="9"/>
      <c r="Z877" s="9"/>
      <c r="AA877" s="9"/>
      <c r="AB877" s="9"/>
    </row>
    <row r="878" spans="1:28" s="7" customFormat="1" ht="63" outlineLevel="2">
      <c r="A878" s="6" t="s">
        <v>287</v>
      </c>
      <c r="B878" s="49" t="s">
        <v>249</v>
      </c>
      <c r="C878" s="49" t="s">
        <v>288</v>
      </c>
      <c r="D878" s="49" t="s">
        <v>2</v>
      </c>
      <c r="E878" s="49" t="s">
        <v>2</v>
      </c>
      <c r="F878" s="49"/>
      <c r="G878" s="50">
        <f t="shared" ref="G878:I880" si="548">SUM(G879)</f>
        <v>1443000</v>
      </c>
      <c r="H878" s="50">
        <f t="shared" si="548"/>
        <v>0</v>
      </c>
      <c r="I878" s="51">
        <f t="shared" si="548"/>
        <v>1443000</v>
      </c>
      <c r="J878" s="51">
        <f t="shared" ref="J878:AB880" si="549">SUM(J879)</f>
        <v>0</v>
      </c>
      <c r="K878" s="51">
        <f t="shared" si="549"/>
        <v>0</v>
      </c>
      <c r="L878" s="51">
        <f t="shared" si="549"/>
        <v>1443000</v>
      </c>
      <c r="M878" s="51">
        <f t="shared" si="549"/>
        <v>0</v>
      </c>
      <c r="N878" s="51">
        <f t="shared" si="549"/>
        <v>1443000</v>
      </c>
      <c r="O878" s="52">
        <f t="shared" si="549"/>
        <v>0</v>
      </c>
      <c r="P878" s="52">
        <f t="shared" si="549"/>
        <v>0</v>
      </c>
      <c r="Q878" s="52">
        <f t="shared" si="549"/>
        <v>0</v>
      </c>
      <c r="R878" s="52">
        <f t="shared" si="549"/>
        <v>0</v>
      </c>
      <c r="S878" s="52">
        <f t="shared" si="549"/>
        <v>0</v>
      </c>
      <c r="T878" s="52">
        <f t="shared" si="549"/>
        <v>0</v>
      </c>
      <c r="U878" s="52">
        <f t="shared" si="549"/>
        <v>0</v>
      </c>
      <c r="V878" s="52">
        <f t="shared" si="549"/>
        <v>0</v>
      </c>
      <c r="W878" s="52">
        <f t="shared" si="549"/>
        <v>0</v>
      </c>
      <c r="X878" s="52">
        <f t="shared" si="549"/>
        <v>0</v>
      </c>
      <c r="Y878" s="52">
        <f t="shared" si="549"/>
        <v>0</v>
      </c>
      <c r="Z878" s="52">
        <f t="shared" si="549"/>
        <v>0</v>
      </c>
      <c r="AA878" s="52">
        <f t="shared" si="549"/>
        <v>0</v>
      </c>
      <c r="AB878" s="52">
        <f t="shared" si="549"/>
        <v>0</v>
      </c>
    </row>
    <row r="879" spans="1:28" ht="63" outlineLevel="3">
      <c r="A879" s="2" t="s">
        <v>252</v>
      </c>
      <c r="B879" s="23" t="s">
        <v>249</v>
      </c>
      <c r="C879" s="23" t="s">
        <v>288</v>
      </c>
      <c r="D879" s="23" t="s">
        <v>253</v>
      </c>
      <c r="E879" s="23" t="s">
        <v>2</v>
      </c>
      <c r="F879" s="23"/>
      <c r="G879" s="24">
        <f t="shared" si="548"/>
        <v>1443000</v>
      </c>
      <c r="H879" s="24">
        <f t="shared" si="548"/>
        <v>0</v>
      </c>
      <c r="I879" s="36">
        <f t="shared" si="548"/>
        <v>1443000</v>
      </c>
      <c r="J879" s="36">
        <f t="shared" si="549"/>
        <v>0</v>
      </c>
      <c r="K879" s="36">
        <f t="shared" si="549"/>
        <v>0</v>
      </c>
      <c r="L879" s="36">
        <f t="shared" si="549"/>
        <v>1443000</v>
      </c>
      <c r="M879" s="36">
        <f t="shared" si="549"/>
        <v>0</v>
      </c>
      <c r="N879" s="36">
        <f t="shared" si="549"/>
        <v>1443000</v>
      </c>
      <c r="O879" s="28">
        <f t="shared" si="549"/>
        <v>0</v>
      </c>
      <c r="P879" s="28">
        <f t="shared" si="549"/>
        <v>0</v>
      </c>
      <c r="Q879" s="28">
        <f t="shared" si="549"/>
        <v>0</v>
      </c>
      <c r="R879" s="28">
        <f t="shared" si="549"/>
        <v>0</v>
      </c>
      <c r="S879" s="28">
        <f t="shared" si="549"/>
        <v>0</v>
      </c>
      <c r="T879" s="28">
        <f t="shared" si="549"/>
        <v>0</v>
      </c>
      <c r="U879" s="28">
        <f t="shared" si="549"/>
        <v>0</v>
      </c>
      <c r="V879" s="28">
        <f t="shared" si="549"/>
        <v>0</v>
      </c>
      <c r="W879" s="28">
        <f t="shared" si="549"/>
        <v>0</v>
      </c>
      <c r="X879" s="28">
        <f t="shared" si="549"/>
        <v>0</v>
      </c>
      <c r="Y879" s="28">
        <f t="shared" si="549"/>
        <v>0</v>
      </c>
      <c r="Z879" s="28">
        <f t="shared" si="549"/>
        <v>0</v>
      </c>
      <c r="AA879" s="28">
        <f t="shared" si="549"/>
        <v>0</v>
      </c>
      <c r="AB879" s="28">
        <f t="shared" si="549"/>
        <v>0</v>
      </c>
    </row>
    <row r="880" spans="1:28" ht="31.5" outlineLevel="4">
      <c r="A880" s="2" t="s">
        <v>254</v>
      </c>
      <c r="B880" s="23" t="s">
        <v>249</v>
      </c>
      <c r="C880" s="23" t="s">
        <v>288</v>
      </c>
      <c r="D880" s="23" t="s">
        <v>255</v>
      </c>
      <c r="E880" s="23" t="s">
        <v>2</v>
      </c>
      <c r="F880" s="23"/>
      <c r="G880" s="24">
        <f t="shared" si="548"/>
        <v>1443000</v>
      </c>
      <c r="H880" s="24">
        <f t="shared" si="548"/>
        <v>0</v>
      </c>
      <c r="I880" s="36">
        <f t="shared" si="548"/>
        <v>1443000</v>
      </c>
      <c r="J880" s="36">
        <f t="shared" si="549"/>
        <v>0</v>
      </c>
      <c r="K880" s="36">
        <f t="shared" si="549"/>
        <v>0</v>
      </c>
      <c r="L880" s="36">
        <f t="shared" si="549"/>
        <v>1443000</v>
      </c>
      <c r="M880" s="36">
        <f t="shared" si="549"/>
        <v>0</v>
      </c>
      <c r="N880" s="36">
        <f t="shared" si="549"/>
        <v>1443000</v>
      </c>
      <c r="O880" s="28">
        <f t="shared" si="549"/>
        <v>0</v>
      </c>
      <c r="P880" s="28">
        <f t="shared" si="549"/>
        <v>0</v>
      </c>
      <c r="Q880" s="28">
        <f t="shared" si="549"/>
        <v>0</v>
      </c>
      <c r="R880" s="28">
        <f t="shared" si="549"/>
        <v>0</v>
      </c>
      <c r="S880" s="28">
        <f t="shared" si="549"/>
        <v>0</v>
      </c>
      <c r="T880" s="28">
        <f t="shared" si="549"/>
        <v>0</v>
      </c>
      <c r="U880" s="28">
        <f t="shared" si="549"/>
        <v>0</v>
      </c>
      <c r="V880" s="28">
        <f t="shared" si="549"/>
        <v>0</v>
      </c>
      <c r="W880" s="28">
        <f t="shared" si="549"/>
        <v>0</v>
      </c>
      <c r="X880" s="28">
        <f t="shared" si="549"/>
        <v>0</v>
      </c>
      <c r="Y880" s="28">
        <f t="shared" si="549"/>
        <v>0</v>
      </c>
      <c r="Z880" s="28">
        <f t="shared" si="549"/>
        <v>0</v>
      </c>
      <c r="AA880" s="28">
        <f t="shared" si="549"/>
        <v>0</v>
      </c>
      <c r="AB880" s="28">
        <f t="shared" si="549"/>
        <v>0</v>
      </c>
    </row>
    <row r="881" spans="1:28" ht="63" outlineLevel="5">
      <c r="A881" s="2" t="s">
        <v>256</v>
      </c>
      <c r="B881" s="23" t="s">
        <v>249</v>
      </c>
      <c r="C881" s="23" t="s">
        <v>288</v>
      </c>
      <c r="D881" s="23" t="s">
        <v>255</v>
      </c>
      <c r="E881" s="23" t="s">
        <v>257</v>
      </c>
      <c r="F881" s="23">
        <v>24011294</v>
      </c>
      <c r="G881" s="24">
        <f>SUM(I881:K881)-H881</f>
        <v>1443000</v>
      </c>
      <c r="H881" s="24"/>
      <c r="I881" s="36">
        <v>1443000</v>
      </c>
      <c r="J881" s="8">
        <f>SUM(Q881)</f>
        <v>0</v>
      </c>
      <c r="K881" s="9">
        <f>SUM(S881+U881+W881+Y881+AA881)</f>
        <v>0</v>
      </c>
      <c r="L881" s="28">
        <f>SUM(N881:P881)-M881</f>
        <v>1443000</v>
      </c>
      <c r="M881" s="38"/>
      <c r="N881" s="37">
        <v>1443000</v>
      </c>
      <c r="O881" s="8">
        <f>SUM(R881)</f>
        <v>0</v>
      </c>
      <c r="P881" s="9">
        <f>SUM(T881+V881+X881+Z881+AB881)</f>
        <v>0</v>
      </c>
      <c r="Q881" s="9"/>
      <c r="R881" s="9"/>
      <c r="S881" s="9"/>
      <c r="T881" s="9"/>
      <c r="U881" s="9"/>
      <c r="V881" s="9"/>
      <c r="W881" s="9"/>
      <c r="X881" s="9"/>
      <c r="Y881" s="9"/>
      <c r="Z881" s="9"/>
      <c r="AA881" s="9"/>
      <c r="AB881" s="9"/>
    </row>
    <row r="882" spans="1:28" s="7" customFormat="1" ht="63" outlineLevel="2">
      <c r="A882" s="6" t="s">
        <v>236</v>
      </c>
      <c r="B882" s="49" t="s">
        <v>249</v>
      </c>
      <c r="C882" s="49" t="s">
        <v>237</v>
      </c>
      <c r="D882" s="49" t="s">
        <v>2</v>
      </c>
      <c r="E882" s="49" t="s">
        <v>2</v>
      </c>
      <c r="F882" s="49"/>
      <c r="G882" s="50">
        <f>SUM(G883+G887)</f>
        <v>700241.84000000008</v>
      </c>
      <c r="H882" s="50">
        <f>SUM(H883+H887)</f>
        <v>0</v>
      </c>
      <c r="I882" s="50">
        <f t="shared" ref="I882:AA882" si="550">SUM(I883+I887)</f>
        <v>700241.84000000008</v>
      </c>
      <c r="J882" s="50">
        <f t="shared" si="550"/>
        <v>0</v>
      </c>
      <c r="K882" s="50">
        <f t="shared" si="550"/>
        <v>0</v>
      </c>
      <c r="L882" s="50">
        <f t="shared" si="550"/>
        <v>700241.84000000008</v>
      </c>
      <c r="M882" s="50">
        <f t="shared" si="550"/>
        <v>0</v>
      </c>
      <c r="N882" s="51">
        <f t="shared" si="550"/>
        <v>700241.84000000008</v>
      </c>
      <c r="O882" s="52">
        <f t="shared" si="550"/>
        <v>0</v>
      </c>
      <c r="P882" s="52">
        <f t="shared" si="550"/>
        <v>0</v>
      </c>
      <c r="Q882" s="52">
        <f t="shared" si="550"/>
        <v>0</v>
      </c>
      <c r="R882" s="52">
        <f t="shared" si="550"/>
        <v>0</v>
      </c>
      <c r="S882" s="52">
        <f t="shared" si="550"/>
        <v>0</v>
      </c>
      <c r="T882" s="52">
        <f t="shared" si="550"/>
        <v>0</v>
      </c>
      <c r="U882" s="52">
        <f t="shared" si="550"/>
        <v>0</v>
      </c>
      <c r="V882" s="52">
        <f t="shared" si="550"/>
        <v>0</v>
      </c>
      <c r="W882" s="52">
        <f t="shared" si="550"/>
        <v>0</v>
      </c>
      <c r="X882" s="52">
        <f t="shared" si="550"/>
        <v>0</v>
      </c>
      <c r="Y882" s="52">
        <f t="shared" si="550"/>
        <v>0</v>
      </c>
      <c r="Z882" s="52">
        <f t="shared" si="550"/>
        <v>0</v>
      </c>
      <c r="AA882" s="52">
        <f t="shared" si="550"/>
        <v>0</v>
      </c>
      <c r="AB882" s="52">
        <f>SUM(AB883+AB887)</f>
        <v>0</v>
      </c>
    </row>
    <row r="883" spans="1:28" ht="47.25" outlineLevel="3">
      <c r="A883" s="2" t="s">
        <v>25</v>
      </c>
      <c r="B883" s="23" t="s">
        <v>249</v>
      </c>
      <c r="C883" s="23" t="s">
        <v>237</v>
      </c>
      <c r="D883" s="23" t="s">
        <v>26</v>
      </c>
      <c r="E883" s="23" t="s">
        <v>2</v>
      </c>
      <c r="F883" s="23"/>
      <c r="G883" s="24">
        <f>SUM(G884)</f>
        <v>289047.84000000003</v>
      </c>
      <c r="H883" s="24">
        <f>SUM(H884)</f>
        <v>0</v>
      </c>
      <c r="I883" s="24">
        <f t="shared" ref="I883:AA883" si="551">SUM(I884)</f>
        <v>289047.84000000003</v>
      </c>
      <c r="J883" s="24">
        <f t="shared" si="551"/>
        <v>0</v>
      </c>
      <c r="K883" s="24">
        <f t="shared" si="551"/>
        <v>0</v>
      </c>
      <c r="L883" s="24">
        <f t="shared" si="551"/>
        <v>289047.84000000003</v>
      </c>
      <c r="M883" s="24">
        <f t="shared" si="551"/>
        <v>0</v>
      </c>
      <c r="N883" s="36">
        <f t="shared" si="551"/>
        <v>289047.84000000003</v>
      </c>
      <c r="O883" s="28">
        <f t="shared" si="551"/>
        <v>0</v>
      </c>
      <c r="P883" s="28">
        <f t="shared" si="551"/>
        <v>0</v>
      </c>
      <c r="Q883" s="28">
        <f t="shared" si="551"/>
        <v>0</v>
      </c>
      <c r="R883" s="28">
        <f t="shared" si="551"/>
        <v>0</v>
      </c>
      <c r="S883" s="28">
        <f t="shared" si="551"/>
        <v>0</v>
      </c>
      <c r="T883" s="28">
        <f t="shared" si="551"/>
        <v>0</v>
      </c>
      <c r="U883" s="28">
        <f t="shared" si="551"/>
        <v>0</v>
      </c>
      <c r="V883" s="28">
        <f t="shared" si="551"/>
        <v>0</v>
      </c>
      <c r="W883" s="28">
        <f t="shared" si="551"/>
        <v>0</v>
      </c>
      <c r="X883" s="28">
        <f t="shared" si="551"/>
        <v>0</v>
      </c>
      <c r="Y883" s="28">
        <f t="shared" si="551"/>
        <v>0</v>
      </c>
      <c r="Z883" s="28">
        <f t="shared" si="551"/>
        <v>0</v>
      </c>
      <c r="AA883" s="28">
        <f t="shared" si="551"/>
        <v>0</v>
      </c>
      <c r="AB883" s="28">
        <f>SUM(AB884)</f>
        <v>0</v>
      </c>
    </row>
    <row r="884" spans="1:28" ht="31.5" outlineLevel="4">
      <c r="A884" s="2" t="s">
        <v>27</v>
      </c>
      <c r="B884" s="23" t="s">
        <v>249</v>
      </c>
      <c r="C884" s="23" t="s">
        <v>237</v>
      </c>
      <c r="D884" s="23" t="s">
        <v>28</v>
      </c>
      <c r="E884" s="23" t="s">
        <v>2</v>
      </c>
      <c r="F884" s="23"/>
      <c r="G884" s="24">
        <f>SUM(G885:G886)</f>
        <v>289047.84000000003</v>
      </c>
      <c r="H884" s="24">
        <f>SUM(H885:H886)</f>
        <v>0</v>
      </c>
      <c r="I884" s="24">
        <f t="shared" ref="I884:AA884" si="552">SUM(I885:I886)</f>
        <v>289047.84000000003</v>
      </c>
      <c r="J884" s="24">
        <f t="shared" si="552"/>
        <v>0</v>
      </c>
      <c r="K884" s="24">
        <f t="shared" si="552"/>
        <v>0</v>
      </c>
      <c r="L884" s="24">
        <f t="shared" si="552"/>
        <v>289047.84000000003</v>
      </c>
      <c r="M884" s="24">
        <f t="shared" si="552"/>
        <v>0</v>
      </c>
      <c r="N884" s="36">
        <f t="shared" si="552"/>
        <v>289047.84000000003</v>
      </c>
      <c r="O884" s="28">
        <f t="shared" si="552"/>
        <v>0</v>
      </c>
      <c r="P884" s="28">
        <f t="shared" si="552"/>
        <v>0</v>
      </c>
      <c r="Q884" s="28">
        <f t="shared" si="552"/>
        <v>0</v>
      </c>
      <c r="R884" s="28">
        <f t="shared" si="552"/>
        <v>0</v>
      </c>
      <c r="S884" s="28">
        <f t="shared" si="552"/>
        <v>0</v>
      </c>
      <c r="T884" s="28">
        <f t="shared" si="552"/>
        <v>0</v>
      </c>
      <c r="U884" s="28">
        <f t="shared" si="552"/>
        <v>0</v>
      </c>
      <c r="V884" s="28">
        <f t="shared" si="552"/>
        <v>0</v>
      </c>
      <c r="W884" s="28">
        <f t="shared" si="552"/>
        <v>0</v>
      </c>
      <c r="X884" s="28">
        <f t="shared" si="552"/>
        <v>0</v>
      </c>
      <c r="Y884" s="28">
        <f t="shared" si="552"/>
        <v>0</v>
      </c>
      <c r="Z884" s="28">
        <f t="shared" si="552"/>
        <v>0</v>
      </c>
      <c r="AA884" s="28">
        <f t="shared" si="552"/>
        <v>0</v>
      </c>
      <c r="AB884" s="28">
        <f>SUM(AB885:AB886)</f>
        <v>0</v>
      </c>
    </row>
    <row r="885" spans="1:28" ht="31.5" outlineLevel="5">
      <c r="A885" s="2" t="s">
        <v>73</v>
      </c>
      <c r="B885" s="23" t="s">
        <v>249</v>
      </c>
      <c r="C885" s="23" t="s">
        <v>237</v>
      </c>
      <c r="D885" s="23" t="s">
        <v>28</v>
      </c>
      <c r="E885" s="23" t="s">
        <v>74</v>
      </c>
      <c r="F885" s="23"/>
      <c r="G885" s="24">
        <f>SUM(I885:K885)-H885</f>
        <v>280647.84000000003</v>
      </c>
      <c r="H885" s="24"/>
      <c r="I885" s="36">
        <v>280647.84000000003</v>
      </c>
      <c r="J885" s="8">
        <f>SUM(Q885)</f>
        <v>0</v>
      </c>
      <c r="K885" s="9">
        <f>SUM(S885+U885+W885+Y885+AA885)</f>
        <v>0</v>
      </c>
      <c r="L885" s="28">
        <f>SUM(N885:P885)-M885</f>
        <v>280647.84000000003</v>
      </c>
      <c r="M885" s="38"/>
      <c r="N885" s="37">
        <v>280647.84000000003</v>
      </c>
      <c r="O885" s="8">
        <f>SUM(R885)</f>
        <v>0</v>
      </c>
      <c r="P885" s="9">
        <f>SUM(T885+V885+X885+Z885+AB885)</f>
        <v>0</v>
      </c>
      <c r="Q885" s="9"/>
      <c r="R885" s="9"/>
      <c r="S885" s="9"/>
      <c r="T885" s="9"/>
      <c r="U885" s="9"/>
      <c r="V885" s="9"/>
      <c r="W885" s="9"/>
      <c r="X885" s="9"/>
      <c r="Y885" s="9"/>
      <c r="Z885" s="9"/>
      <c r="AA885" s="9"/>
      <c r="AB885" s="9"/>
    </row>
    <row r="886" spans="1:28" ht="31.5" outlineLevel="5">
      <c r="A886" s="2" t="s">
        <v>55</v>
      </c>
      <c r="B886" s="23" t="s">
        <v>249</v>
      </c>
      <c r="C886" s="23" t="s">
        <v>237</v>
      </c>
      <c r="D886" s="23" t="s">
        <v>28</v>
      </c>
      <c r="E886" s="23" t="s">
        <v>56</v>
      </c>
      <c r="F886" s="23"/>
      <c r="G886" s="24">
        <f>SUM(I886:K886)-H886</f>
        <v>8400</v>
      </c>
      <c r="H886" s="24"/>
      <c r="I886" s="36">
        <v>8400</v>
      </c>
      <c r="J886" s="8">
        <f>SUM(Q886)</f>
        <v>0</v>
      </c>
      <c r="K886" s="9">
        <f>SUM(S886+U886+W886+Y886+AA886)</f>
        <v>0</v>
      </c>
      <c r="L886" s="28">
        <f>SUM(N886:P886)-M886</f>
        <v>8400</v>
      </c>
      <c r="M886" s="38"/>
      <c r="N886" s="37">
        <v>8400</v>
      </c>
      <c r="O886" s="8">
        <f>SUM(R886)</f>
        <v>0</v>
      </c>
      <c r="P886" s="9">
        <f>SUM(T886+V886+X886+Z886+AB886)</f>
        <v>0</v>
      </c>
      <c r="Q886" s="9"/>
      <c r="R886" s="9"/>
      <c r="S886" s="9"/>
      <c r="T886" s="9"/>
      <c r="U886" s="9"/>
      <c r="V886" s="9"/>
      <c r="W886" s="9"/>
      <c r="X886" s="9"/>
      <c r="Y886" s="9"/>
      <c r="Z886" s="9"/>
      <c r="AA886" s="9"/>
      <c r="AB886" s="9"/>
    </row>
    <row r="887" spans="1:28" ht="63" outlineLevel="3">
      <c r="A887" s="2" t="s">
        <v>252</v>
      </c>
      <c r="B887" s="23" t="s">
        <v>249</v>
      </c>
      <c r="C887" s="23" t="s">
        <v>237</v>
      </c>
      <c r="D887" s="23" t="s">
        <v>253</v>
      </c>
      <c r="E887" s="23" t="s">
        <v>2</v>
      </c>
      <c r="F887" s="23"/>
      <c r="G887" s="24">
        <f t="shared" ref="G887:P888" si="553">SUM(G888)</f>
        <v>411194</v>
      </c>
      <c r="H887" s="24">
        <f t="shared" si="553"/>
        <v>0</v>
      </c>
      <c r="I887" s="24">
        <f t="shared" si="553"/>
        <v>411194</v>
      </c>
      <c r="J887" s="24">
        <f t="shared" si="553"/>
        <v>0</v>
      </c>
      <c r="K887" s="24">
        <f t="shared" si="553"/>
        <v>0</v>
      </c>
      <c r="L887" s="24">
        <f t="shared" si="553"/>
        <v>411194</v>
      </c>
      <c r="M887" s="24">
        <f t="shared" si="553"/>
        <v>0</v>
      </c>
      <c r="N887" s="36">
        <f t="shared" si="553"/>
        <v>411194</v>
      </c>
      <c r="O887" s="28">
        <f t="shared" si="553"/>
        <v>0</v>
      </c>
      <c r="P887" s="28">
        <f t="shared" si="553"/>
        <v>0</v>
      </c>
      <c r="Q887" s="28">
        <f t="shared" ref="Q887:Z888" si="554">SUM(Q888)</f>
        <v>0</v>
      </c>
      <c r="R887" s="28">
        <f t="shared" si="554"/>
        <v>0</v>
      </c>
      <c r="S887" s="28">
        <f t="shared" si="554"/>
        <v>0</v>
      </c>
      <c r="T887" s="28">
        <f t="shared" si="554"/>
        <v>0</v>
      </c>
      <c r="U887" s="28">
        <f t="shared" si="554"/>
        <v>0</v>
      </c>
      <c r="V887" s="28">
        <f t="shared" si="554"/>
        <v>0</v>
      </c>
      <c r="W887" s="28">
        <f t="shared" si="554"/>
        <v>0</v>
      </c>
      <c r="X887" s="28">
        <f t="shared" si="554"/>
        <v>0</v>
      </c>
      <c r="Y887" s="28">
        <f t="shared" si="554"/>
        <v>0</v>
      </c>
      <c r="Z887" s="28">
        <f t="shared" si="554"/>
        <v>0</v>
      </c>
      <c r="AA887" s="28">
        <f t="shared" ref="AA887:AB888" si="555">SUM(AA888)</f>
        <v>0</v>
      </c>
      <c r="AB887" s="28">
        <f t="shared" si="555"/>
        <v>0</v>
      </c>
    </row>
    <row r="888" spans="1:28" ht="31.5" outlineLevel="4">
      <c r="A888" s="2" t="s">
        <v>254</v>
      </c>
      <c r="B888" s="23" t="s">
        <v>249</v>
      </c>
      <c r="C888" s="23" t="s">
        <v>237</v>
      </c>
      <c r="D888" s="23" t="s">
        <v>255</v>
      </c>
      <c r="E888" s="23" t="s">
        <v>2</v>
      </c>
      <c r="F888" s="23"/>
      <c r="G888" s="24">
        <f t="shared" si="553"/>
        <v>411194</v>
      </c>
      <c r="H888" s="24">
        <f t="shared" si="553"/>
        <v>0</v>
      </c>
      <c r="I888" s="24">
        <f t="shared" si="553"/>
        <v>411194</v>
      </c>
      <c r="J888" s="24">
        <f t="shared" si="553"/>
        <v>0</v>
      </c>
      <c r="K888" s="24">
        <f t="shared" si="553"/>
        <v>0</v>
      </c>
      <c r="L888" s="24">
        <f t="shared" si="553"/>
        <v>411194</v>
      </c>
      <c r="M888" s="24">
        <f t="shared" si="553"/>
        <v>0</v>
      </c>
      <c r="N888" s="36">
        <f t="shared" si="553"/>
        <v>411194</v>
      </c>
      <c r="O888" s="28">
        <f t="shared" si="553"/>
        <v>0</v>
      </c>
      <c r="P888" s="28">
        <f t="shared" si="553"/>
        <v>0</v>
      </c>
      <c r="Q888" s="28">
        <f t="shared" si="554"/>
        <v>0</v>
      </c>
      <c r="R888" s="28">
        <f t="shared" si="554"/>
        <v>0</v>
      </c>
      <c r="S888" s="28">
        <f t="shared" si="554"/>
        <v>0</v>
      </c>
      <c r="T888" s="28">
        <f t="shared" si="554"/>
        <v>0</v>
      </c>
      <c r="U888" s="28">
        <f t="shared" si="554"/>
        <v>0</v>
      </c>
      <c r="V888" s="28">
        <f t="shared" si="554"/>
        <v>0</v>
      </c>
      <c r="W888" s="28">
        <f t="shared" si="554"/>
        <v>0</v>
      </c>
      <c r="X888" s="28">
        <f t="shared" si="554"/>
        <v>0</v>
      </c>
      <c r="Y888" s="28">
        <f t="shared" si="554"/>
        <v>0</v>
      </c>
      <c r="Z888" s="28">
        <f t="shared" si="554"/>
        <v>0</v>
      </c>
      <c r="AA888" s="28">
        <f t="shared" si="555"/>
        <v>0</v>
      </c>
      <c r="AB888" s="28">
        <f t="shared" si="555"/>
        <v>0</v>
      </c>
    </row>
    <row r="889" spans="1:28" ht="63" outlineLevel="5">
      <c r="A889" s="2" t="s">
        <v>256</v>
      </c>
      <c r="B889" s="23" t="s">
        <v>249</v>
      </c>
      <c r="C889" s="23" t="s">
        <v>237</v>
      </c>
      <c r="D889" s="23" t="s">
        <v>255</v>
      </c>
      <c r="E889" s="23" t="s">
        <v>257</v>
      </c>
      <c r="F889" s="23"/>
      <c r="G889" s="24">
        <f>SUM(I889:K889)-H889</f>
        <v>411194</v>
      </c>
      <c r="H889" s="24"/>
      <c r="I889" s="36">
        <v>411194</v>
      </c>
      <c r="J889" s="8">
        <f>SUM(Q889)</f>
        <v>0</v>
      </c>
      <c r="K889" s="9">
        <f>SUM(S889+U889+W889+Y889+AA889)</f>
        <v>0</v>
      </c>
      <c r="L889" s="28">
        <f>SUM(N889:P889)-M889</f>
        <v>411194</v>
      </c>
      <c r="M889" s="38"/>
      <c r="N889" s="37">
        <v>411194</v>
      </c>
      <c r="O889" s="8">
        <f>SUM(R889)</f>
        <v>0</v>
      </c>
      <c r="P889" s="9">
        <f>SUM(T889+V889+X889+Z889+AB889)</f>
        <v>0</v>
      </c>
      <c r="Q889" s="9"/>
      <c r="R889" s="9"/>
      <c r="S889" s="9"/>
      <c r="T889" s="9"/>
      <c r="U889" s="9"/>
      <c r="V889" s="9"/>
      <c r="W889" s="9"/>
      <c r="X889" s="9"/>
      <c r="Y889" s="9"/>
      <c r="Z889" s="9"/>
      <c r="AA889" s="9"/>
      <c r="AB889" s="9"/>
    </row>
    <row r="890" spans="1:28" s="7" customFormat="1" ht="63" outlineLevel="2">
      <c r="A890" s="6" t="s">
        <v>238</v>
      </c>
      <c r="B890" s="49" t="s">
        <v>249</v>
      </c>
      <c r="C890" s="49" t="s">
        <v>239</v>
      </c>
      <c r="D890" s="49" t="s">
        <v>2</v>
      </c>
      <c r="E890" s="49" t="s">
        <v>2</v>
      </c>
      <c r="F890" s="49"/>
      <c r="G890" s="50">
        <f>SUM(G891+G894)</f>
        <v>1640542.52</v>
      </c>
      <c r="H890" s="50">
        <f>SUM(H891+H894)</f>
        <v>0</v>
      </c>
      <c r="I890" s="50">
        <f t="shared" ref="I890:AB890" si="556">SUM(I891+I894)</f>
        <v>1640542.52</v>
      </c>
      <c r="J890" s="50">
        <f t="shared" si="556"/>
        <v>0</v>
      </c>
      <c r="K890" s="50">
        <f t="shared" si="556"/>
        <v>0</v>
      </c>
      <c r="L890" s="50">
        <f t="shared" si="556"/>
        <v>1640542.52</v>
      </c>
      <c r="M890" s="50">
        <f t="shared" si="556"/>
        <v>0</v>
      </c>
      <c r="N890" s="51">
        <f t="shared" si="556"/>
        <v>1640542.52</v>
      </c>
      <c r="O890" s="52">
        <f t="shared" si="556"/>
        <v>0</v>
      </c>
      <c r="P890" s="52">
        <f t="shared" si="556"/>
        <v>0</v>
      </c>
      <c r="Q890" s="52">
        <f t="shared" si="556"/>
        <v>0</v>
      </c>
      <c r="R890" s="52">
        <f t="shared" si="556"/>
        <v>0</v>
      </c>
      <c r="S890" s="52">
        <f t="shared" si="556"/>
        <v>0</v>
      </c>
      <c r="T890" s="52">
        <f t="shared" si="556"/>
        <v>0</v>
      </c>
      <c r="U890" s="52">
        <f t="shared" si="556"/>
        <v>0</v>
      </c>
      <c r="V890" s="52">
        <f t="shared" si="556"/>
        <v>0</v>
      </c>
      <c r="W890" s="52">
        <f t="shared" si="556"/>
        <v>0</v>
      </c>
      <c r="X890" s="52">
        <f t="shared" si="556"/>
        <v>0</v>
      </c>
      <c r="Y890" s="52">
        <f t="shared" si="556"/>
        <v>0</v>
      </c>
      <c r="Z890" s="52">
        <f t="shared" si="556"/>
        <v>0</v>
      </c>
      <c r="AA890" s="52">
        <f t="shared" si="556"/>
        <v>0</v>
      </c>
      <c r="AB890" s="52">
        <f t="shared" si="556"/>
        <v>0</v>
      </c>
    </row>
    <row r="891" spans="1:28" ht="47.25" outlineLevel="3">
      <c r="A891" s="2" t="s">
        <v>25</v>
      </c>
      <c r="B891" s="23" t="s">
        <v>249</v>
      </c>
      <c r="C891" s="23" t="s">
        <v>239</v>
      </c>
      <c r="D891" s="23" t="s">
        <v>26</v>
      </c>
      <c r="E891" s="23" t="s">
        <v>2</v>
      </c>
      <c r="F891" s="23"/>
      <c r="G891" s="24">
        <f t="shared" ref="G891:P892" si="557">SUM(G892)</f>
        <v>75644</v>
      </c>
      <c r="H891" s="24">
        <f t="shared" si="557"/>
        <v>0</v>
      </c>
      <c r="I891" s="24">
        <f t="shared" si="557"/>
        <v>75644</v>
      </c>
      <c r="J891" s="24">
        <f t="shared" si="557"/>
        <v>0</v>
      </c>
      <c r="K891" s="24">
        <f t="shared" si="557"/>
        <v>0</v>
      </c>
      <c r="L891" s="24">
        <f t="shared" si="557"/>
        <v>75644</v>
      </c>
      <c r="M891" s="24">
        <f t="shared" si="557"/>
        <v>0</v>
      </c>
      <c r="N891" s="36">
        <f t="shared" si="557"/>
        <v>75644</v>
      </c>
      <c r="O891" s="28">
        <f t="shared" si="557"/>
        <v>0</v>
      </c>
      <c r="P891" s="28">
        <f t="shared" si="557"/>
        <v>0</v>
      </c>
      <c r="Q891" s="28">
        <f t="shared" ref="Q891:Z892" si="558">SUM(Q892)</f>
        <v>0</v>
      </c>
      <c r="R891" s="28">
        <f t="shared" si="558"/>
        <v>0</v>
      </c>
      <c r="S891" s="28">
        <f t="shared" si="558"/>
        <v>0</v>
      </c>
      <c r="T891" s="28">
        <f t="shared" si="558"/>
        <v>0</v>
      </c>
      <c r="U891" s="28">
        <f t="shared" si="558"/>
        <v>0</v>
      </c>
      <c r="V891" s="28">
        <f t="shared" si="558"/>
        <v>0</v>
      </c>
      <c r="W891" s="28">
        <f t="shared" si="558"/>
        <v>0</v>
      </c>
      <c r="X891" s="28">
        <f t="shared" si="558"/>
        <v>0</v>
      </c>
      <c r="Y891" s="28">
        <f t="shared" si="558"/>
        <v>0</v>
      </c>
      <c r="Z891" s="28">
        <f t="shared" si="558"/>
        <v>0</v>
      </c>
      <c r="AA891" s="28">
        <f t="shared" ref="AA891:AB892" si="559">SUM(AA892)</f>
        <v>0</v>
      </c>
      <c r="AB891" s="28">
        <f t="shared" si="559"/>
        <v>0</v>
      </c>
    </row>
    <row r="892" spans="1:28" ht="31.5" outlineLevel="4">
      <c r="A892" s="2" t="s">
        <v>27</v>
      </c>
      <c r="B892" s="23" t="s">
        <v>249</v>
      </c>
      <c r="C892" s="23" t="s">
        <v>239</v>
      </c>
      <c r="D892" s="23" t="s">
        <v>28</v>
      </c>
      <c r="E892" s="23" t="s">
        <v>2</v>
      </c>
      <c r="F892" s="23"/>
      <c r="G892" s="24">
        <f t="shared" si="557"/>
        <v>75644</v>
      </c>
      <c r="H892" s="24">
        <f t="shared" si="557"/>
        <v>0</v>
      </c>
      <c r="I892" s="24">
        <f t="shared" si="557"/>
        <v>75644</v>
      </c>
      <c r="J892" s="24">
        <f t="shared" si="557"/>
        <v>0</v>
      </c>
      <c r="K892" s="24">
        <f t="shared" si="557"/>
        <v>0</v>
      </c>
      <c r="L892" s="24">
        <f t="shared" si="557"/>
        <v>75644</v>
      </c>
      <c r="M892" s="24">
        <f t="shared" si="557"/>
        <v>0</v>
      </c>
      <c r="N892" s="36">
        <f t="shared" si="557"/>
        <v>75644</v>
      </c>
      <c r="O892" s="28">
        <f t="shared" si="557"/>
        <v>0</v>
      </c>
      <c r="P892" s="28">
        <f t="shared" si="557"/>
        <v>0</v>
      </c>
      <c r="Q892" s="28">
        <f t="shared" si="558"/>
        <v>0</v>
      </c>
      <c r="R892" s="28">
        <f t="shared" si="558"/>
        <v>0</v>
      </c>
      <c r="S892" s="28">
        <f t="shared" si="558"/>
        <v>0</v>
      </c>
      <c r="T892" s="28">
        <f t="shared" si="558"/>
        <v>0</v>
      </c>
      <c r="U892" s="28">
        <f t="shared" si="558"/>
        <v>0</v>
      </c>
      <c r="V892" s="28">
        <f t="shared" si="558"/>
        <v>0</v>
      </c>
      <c r="W892" s="28">
        <f t="shared" si="558"/>
        <v>0</v>
      </c>
      <c r="X892" s="28">
        <f t="shared" si="558"/>
        <v>0</v>
      </c>
      <c r="Y892" s="28">
        <f t="shared" si="558"/>
        <v>0</v>
      </c>
      <c r="Z892" s="28">
        <f t="shared" si="558"/>
        <v>0</v>
      </c>
      <c r="AA892" s="28">
        <f t="shared" si="559"/>
        <v>0</v>
      </c>
      <c r="AB892" s="28">
        <f t="shared" si="559"/>
        <v>0</v>
      </c>
    </row>
    <row r="893" spans="1:28" outlineLevel="5">
      <c r="A893" s="2" t="s">
        <v>37</v>
      </c>
      <c r="B893" s="23" t="s">
        <v>249</v>
      </c>
      <c r="C893" s="23" t="s">
        <v>239</v>
      </c>
      <c r="D893" s="23" t="s">
        <v>28</v>
      </c>
      <c r="E893" s="23" t="s">
        <v>38</v>
      </c>
      <c r="F893" s="23"/>
      <c r="G893" s="24">
        <f>SUM(I893:K893)-H893</f>
        <v>75644</v>
      </c>
      <c r="H893" s="24"/>
      <c r="I893" s="36">
        <v>75644</v>
      </c>
      <c r="J893" s="8">
        <f>SUM(Q893)</f>
        <v>0</v>
      </c>
      <c r="K893" s="9">
        <f>SUM(S893+U893+W893+Y893+AA893)</f>
        <v>0</v>
      </c>
      <c r="L893" s="28">
        <f>SUM(N893:P893)-M893</f>
        <v>75644</v>
      </c>
      <c r="M893" s="38"/>
      <c r="N893" s="37">
        <v>75644</v>
      </c>
      <c r="O893" s="8">
        <f>SUM(R893)</f>
        <v>0</v>
      </c>
      <c r="P893" s="9">
        <f>SUM(T893+V893+X893+Z893+AB893)</f>
        <v>0</v>
      </c>
      <c r="Q893" s="9"/>
      <c r="R893" s="9"/>
      <c r="S893" s="9"/>
      <c r="T893" s="9"/>
      <c r="U893" s="9"/>
      <c r="V893" s="9"/>
      <c r="W893" s="9"/>
      <c r="X893" s="9"/>
      <c r="Y893" s="9"/>
      <c r="Z893" s="9"/>
      <c r="AA893" s="9"/>
      <c r="AB893" s="9"/>
    </row>
    <row r="894" spans="1:28" ht="63" outlineLevel="3">
      <c r="A894" s="2" t="s">
        <v>252</v>
      </c>
      <c r="B894" s="23" t="s">
        <v>249</v>
      </c>
      <c r="C894" s="23" t="s">
        <v>239</v>
      </c>
      <c r="D894" s="23" t="s">
        <v>253</v>
      </c>
      <c r="E894" s="23" t="s">
        <v>2</v>
      </c>
      <c r="F894" s="23"/>
      <c r="G894" s="24">
        <f t="shared" ref="G894:P895" si="560">SUM(G895)</f>
        <v>1564898.52</v>
      </c>
      <c r="H894" s="24">
        <f t="shared" si="560"/>
        <v>0</v>
      </c>
      <c r="I894" s="24">
        <f t="shared" si="560"/>
        <v>1564898.52</v>
      </c>
      <c r="J894" s="24">
        <f t="shared" si="560"/>
        <v>0</v>
      </c>
      <c r="K894" s="24">
        <f t="shared" si="560"/>
        <v>0</v>
      </c>
      <c r="L894" s="24">
        <f t="shared" si="560"/>
        <v>1564898.52</v>
      </c>
      <c r="M894" s="24">
        <f t="shared" si="560"/>
        <v>0</v>
      </c>
      <c r="N894" s="36">
        <f t="shared" si="560"/>
        <v>1564898.52</v>
      </c>
      <c r="O894" s="28">
        <f t="shared" si="560"/>
        <v>0</v>
      </c>
      <c r="P894" s="28">
        <f t="shared" si="560"/>
        <v>0</v>
      </c>
      <c r="Q894" s="28">
        <f t="shared" ref="Q894:Z895" si="561">SUM(Q895)</f>
        <v>0</v>
      </c>
      <c r="R894" s="28">
        <f t="shared" si="561"/>
        <v>0</v>
      </c>
      <c r="S894" s="28">
        <f t="shared" si="561"/>
        <v>0</v>
      </c>
      <c r="T894" s="28">
        <f t="shared" si="561"/>
        <v>0</v>
      </c>
      <c r="U894" s="28">
        <f t="shared" si="561"/>
        <v>0</v>
      </c>
      <c r="V894" s="28">
        <f t="shared" si="561"/>
        <v>0</v>
      </c>
      <c r="W894" s="28">
        <f t="shared" si="561"/>
        <v>0</v>
      </c>
      <c r="X894" s="28">
        <f t="shared" si="561"/>
        <v>0</v>
      </c>
      <c r="Y894" s="28">
        <f t="shared" si="561"/>
        <v>0</v>
      </c>
      <c r="Z894" s="28">
        <f t="shared" si="561"/>
        <v>0</v>
      </c>
      <c r="AA894" s="28">
        <f t="shared" ref="AA894:AB895" si="562">SUM(AA895)</f>
        <v>0</v>
      </c>
      <c r="AB894" s="28">
        <f t="shared" si="562"/>
        <v>0</v>
      </c>
    </row>
    <row r="895" spans="1:28" ht="31.5" outlineLevel="4">
      <c r="A895" s="2" t="s">
        <v>254</v>
      </c>
      <c r="B895" s="23" t="s">
        <v>249</v>
      </c>
      <c r="C895" s="23" t="s">
        <v>239</v>
      </c>
      <c r="D895" s="23" t="s">
        <v>255</v>
      </c>
      <c r="E895" s="23" t="s">
        <v>2</v>
      </c>
      <c r="F895" s="23"/>
      <c r="G895" s="24">
        <f t="shared" si="560"/>
        <v>1564898.52</v>
      </c>
      <c r="H895" s="24">
        <f t="shared" si="560"/>
        <v>0</v>
      </c>
      <c r="I895" s="24">
        <f t="shared" si="560"/>
        <v>1564898.52</v>
      </c>
      <c r="J895" s="24">
        <f t="shared" si="560"/>
        <v>0</v>
      </c>
      <c r="K895" s="24">
        <f t="shared" si="560"/>
        <v>0</v>
      </c>
      <c r="L895" s="24">
        <f t="shared" si="560"/>
        <v>1564898.52</v>
      </c>
      <c r="M895" s="24">
        <f t="shared" si="560"/>
        <v>0</v>
      </c>
      <c r="N895" s="36">
        <f t="shared" si="560"/>
        <v>1564898.52</v>
      </c>
      <c r="O895" s="28">
        <f t="shared" si="560"/>
        <v>0</v>
      </c>
      <c r="P895" s="28">
        <f t="shared" si="560"/>
        <v>0</v>
      </c>
      <c r="Q895" s="28">
        <f t="shared" si="561"/>
        <v>0</v>
      </c>
      <c r="R895" s="28">
        <f t="shared" si="561"/>
        <v>0</v>
      </c>
      <c r="S895" s="28">
        <f t="shared" si="561"/>
        <v>0</v>
      </c>
      <c r="T895" s="28">
        <f t="shared" si="561"/>
        <v>0</v>
      </c>
      <c r="U895" s="28">
        <f t="shared" si="561"/>
        <v>0</v>
      </c>
      <c r="V895" s="28">
        <f t="shared" si="561"/>
        <v>0</v>
      </c>
      <c r="W895" s="28">
        <f t="shared" si="561"/>
        <v>0</v>
      </c>
      <c r="X895" s="28">
        <f t="shared" si="561"/>
        <v>0</v>
      </c>
      <c r="Y895" s="28">
        <f t="shared" si="561"/>
        <v>0</v>
      </c>
      <c r="Z895" s="28">
        <f t="shared" si="561"/>
        <v>0</v>
      </c>
      <c r="AA895" s="28">
        <f t="shared" si="562"/>
        <v>0</v>
      </c>
      <c r="AB895" s="28">
        <f t="shared" si="562"/>
        <v>0</v>
      </c>
    </row>
    <row r="896" spans="1:28" ht="63" outlineLevel="5">
      <c r="A896" s="2" t="s">
        <v>256</v>
      </c>
      <c r="B896" s="23" t="s">
        <v>249</v>
      </c>
      <c r="C896" s="23" t="s">
        <v>239</v>
      </c>
      <c r="D896" s="23" t="s">
        <v>255</v>
      </c>
      <c r="E896" s="23" t="s">
        <v>257</v>
      </c>
      <c r="F896" s="23"/>
      <c r="G896" s="24">
        <f>SUM(I896:K896)-H896</f>
        <v>1564898.52</v>
      </c>
      <c r="H896" s="24"/>
      <c r="I896" s="36">
        <v>1564898.52</v>
      </c>
      <c r="J896" s="8">
        <f>SUM(Q896)</f>
        <v>0</v>
      </c>
      <c r="K896" s="9">
        <f>SUM(S896+U896+W896+Y896+AA896)</f>
        <v>0</v>
      </c>
      <c r="L896" s="28">
        <f>SUM(N896:P896)-M896</f>
        <v>1564898.52</v>
      </c>
      <c r="M896" s="38"/>
      <c r="N896" s="37">
        <v>1564898.52</v>
      </c>
      <c r="O896" s="8">
        <f>SUM(R896)</f>
        <v>0</v>
      </c>
      <c r="P896" s="9">
        <f>SUM(T896+V896+X896+Z896+AB896)</f>
        <v>0</v>
      </c>
      <c r="Q896" s="9"/>
      <c r="R896" s="9"/>
      <c r="S896" s="9"/>
      <c r="T896" s="9"/>
      <c r="U896" s="9"/>
      <c r="V896" s="9"/>
      <c r="W896" s="9"/>
      <c r="X896" s="9"/>
      <c r="Y896" s="9"/>
      <c r="Z896" s="9"/>
      <c r="AA896" s="9"/>
      <c r="AB896" s="9"/>
    </row>
    <row r="897" spans="1:28" s="7" customFormat="1" ht="31.5" outlineLevel="2">
      <c r="A897" s="6" t="s">
        <v>289</v>
      </c>
      <c r="B897" s="49" t="s">
        <v>249</v>
      </c>
      <c r="C897" s="49" t="s">
        <v>290</v>
      </c>
      <c r="D897" s="49" t="s">
        <v>2</v>
      </c>
      <c r="E897" s="49" t="s">
        <v>2</v>
      </c>
      <c r="F897" s="49"/>
      <c r="G897" s="50">
        <f>SUM(G898+G903)</f>
        <v>80634.42</v>
      </c>
      <c r="H897" s="50">
        <f>SUM(H898+H903)</f>
        <v>0</v>
      </c>
      <c r="I897" s="51">
        <f>SUM(I898+I903)</f>
        <v>80634.42</v>
      </c>
      <c r="J897" s="51">
        <f t="shared" ref="J897:AB897" si="563">SUM(J898+J903)</f>
        <v>0</v>
      </c>
      <c r="K897" s="51">
        <f t="shared" si="563"/>
        <v>0</v>
      </c>
      <c r="L897" s="51">
        <f t="shared" si="563"/>
        <v>80634.42</v>
      </c>
      <c r="M897" s="51">
        <f t="shared" si="563"/>
        <v>0</v>
      </c>
      <c r="N897" s="51">
        <f t="shared" si="563"/>
        <v>80634.42</v>
      </c>
      <c r="O897" s="52">
        <f t="shared" si="563"/>
        <v>0</v>
      </c>
      <c r="P897" s="52">
        <f t="shared" si="563"/>
        <v>0</v>
      </c>
      <c r="Q897" s="52">
        <f t="shared" si="563"/>
        <v>0</v>
      </c>
      <c r="R897" s="52">
        <f t="shared" si="563"/>
        <v>0</v>
      </c>
      <c r="S897" s="52">
        <f t="shared" si="563"/>
        <v>0</v>
      </c>
      <c r="T897" s="52">
        <f t="shared" si="563"/>
        <v>0</v>
      </c>
      <c r="U897" s="52">
        <f t="shared" si="563"/>
        <v>0</v>
      </c>
      <c r="V897" s="52">
        <f t="shared" si="563"/>
        <v>0</v>
      </c>
      <c r="W897" s="52">
        <f t="shared" si="563"/>
        <v>0</v>
      </c>
      <c r="X897" s="52">
        <f t="shared" si="563"/>
        <v>0</v>
      </c>
      <c r="Y897" s="52">
        <f t="shared" si="563"/>
        <v>0</v>
      </c>
      <c r="Z897" s="52">
        <f t="shared" si="563"/>
        <v>0</v>
      </c>
      <c r="AA897" s="52">
        <f t="shared" si="563"/>
        <v>0</v>
      </c>
      <c r="AB897" s="52">
        <f t="shared" si="563"/>
        <v>0</v>
      </c>
    </row>
    <row r="898" spans="1:28" ht="110.25" outlineLevel="3">
      <c r="A898" s="2" t="s">
        <v>9</v>
      </c>
      <c r="B898" s="23" t="s">
        <v>249</v>
      </c>
      <c r="C898" s="23" t="s">
        <v>290</v>
      </c>
      <c r="D898" s="23" t="s">
        <v>10</v>
      </c>
      <c r="E898" s="23" t="s">
        <v>2</v>
      </c>
      <c r="F898" s="23"/>
      <c r="G898" s="24">
        <f>SUM(G899+G901)</f>
        <v>14932.3</v>
      </c>
      <c r="H898" s="24">
        <f>SUM(H899+H901)</f>
        <v>0</v>
      </c>
      <c r="I898" s="36">
        <f>SUM(I899+I901)</f>
        <v>14932.3</v>
      </c>
      <c r="J898" s="36">
        <f t="shared" ref="J898:AB898" si="564">SUM(J899+J901)</f>
        <v>0</v>
      </c>
      <c r="K898" s="36">
        <f t="shared" si="564"/>
        <v>0</v>
      </c>
      <c r="L898" s="36">
        <f t="shared" si="564"/>
        <v>14932.3</v>
      </c>
      <c r="M898" s="36">
        <f t="shared" si="564"/>
        <v>0</v>
      </c>
      <c r="N898" s="36">
        <f t="shared" si="564"/>
        <v>14932.3</v>
      </c>
      <c r="O898" s="28">
        <f t="shared" si="564"/>
        <v>0</v>
      </c>
      <c r="P898" s="28">
        <f t="shared" si="564"/>
        <v>0</v>
      </c>
      <c r="Q898" s="28">
        <f t="shared" si="564"/>
        <v>0</v>
      </c>
      <c r="R898" s="28">
        <f t="shared" si="564"/>
        <v>0</v>
      </c>
      <c r="S898" s="28">
        <f t="shared" si="564"/>
        <v>0</v>
      </c>
      <c r="T898" s="28">
        <f t="shared" si="564"/>
        <v>0</v>
      </c>
      <c r="U898" s="28">
        <f t="shared" si="564"/>
        <v>0</v>
      </c>
      <c r="V898" s="28">
        <f t="shared" si="564"/>
        <v>0</v>
      </c>
      <c r="W898" s="28">
        <f t="shared" si="564"/>
        <v>0</v>
      </c>
      <c r="X898" s="28">
        <f t="shared" si="564"/>
        <v>0</v>
      </c>
      <c r="Y898" s="28">
        <f t="shared" si="564"/>
        <v>0</v>
      </c>
      <c r="Z898" s="28">
        <f t="shared" si="564"/>
        <v>0</v>
      </c>
      <c r="AA898" s="28">
        <f t="shared" si="564"/>
        <v>0</v>
      </c>
      <c r="AB898" s="28">
        <f t="shared" si="564"/>
        <v>0</v>
      </c>
    </row>
    <row r="899" spans="1:28" ht="31.5" outlineLevel="4">
      <c r="A899" s="2" t="s">
        <v>67</v>
      </c>
      <c r="B899" s="23" t="s">
        <v>249</v>
      </c>
      <c r="C899" s="23" t="s">
        <v>290</v>
      </c>
      <c r="D899" s="23" t="s">
        <v>68</v>
      </c>
      <c r="E899" s="23" t="s">
        <v>2</v>
      </c>
      <c r="F899" s="23"/>
      <c r="G899" s="24">
        <f>SUM(G900)</f>
        <v>11468.75</v>
      </c>
      <c r="H899" s="24">
        <f>SUM(H900)</f>
        <v>0</v>
      </c>
      <c r="I899" s="36">
        <f>SUM(I900)</f>
        <v>11468.75</v>
      </c>
      <c r="J899" s="36">
        <f t="shared" ref="J899:AB899" si="565">SUM(J900)</f>
        <v>0</v>
      </c>
      <c r="K899" s="36">
        <f t="shared" si="565"/>
        <v>0</v>
      </c>
      <c r="L899" s="36">
        <f t="shared" si="565"/>
        <v>11468.75</v>
      </c>
      <c r="M899" s="36">
        <f t="shared" si="565"/>
        <v>0</v>
      </c>
      <c r="N899" s="36">
        <f t="shared" si="565"/>
        <v>11468.75</v>
      </c>
      <c r="O899" s="28">
        <f t="shared" si="565"/>
        <v>0</v>
      </c>
      <c r="P899" s="28">
        <f t="shared" si="565"/>
        <v>0</v>
      </c>
      <c r="Q899" s="28">
        <f t="shared" si="565"/>
        <v>0</v>
      </c>
      <c r="R899" s="28">
        <f t="shared" si="565"/>
        <v>0</v>
      </c>
      <c r="S899" s="28">
        <f t="shared" si="565"/>
        <v>0</v>
      </c>
      <c r="T899" s="28">
        <f t="shared" si="565"/>
        <v>0</v>
      </c>
      <c r="U899" s="28">
        <f t="shared" si="565"/>
        <v>0</v>
      </c>
      <c r="V899" s="28">
        <f t="shared" si="565"/>
        <v>0</v>
      </c>
      <c r="W899" s="28">
        <f t="shared" si="565"/>
        <v>0</v>
      </c>
      <c r="X899" s="28">
        <f t="shared" si="565"/>
        <v>0</v>
      </c>
      <c r="Y899" s="28">
        <f t="shared" si="565"/>
        <v>0</v>
      </c>
      <c r="Z899" s="28">
        <f t="shared" si="565"/>
        <v>0</v>
      </c>
      <c r="AA899" s="28">
        <f t="shared" si="565"/>
        <v>0</v>
      </c>
      <c r="AB899" s="28">
        <f t="shared" si="565"/>
        <v>0</v>
      </c>
    </row>
    <row r="900" spans="1:28" outlineLevel="5">
      <c r="A900" s="2" t="s">
        <v>13</v>
      </c>
      <c r="B900" s="23" t="s">
        <v>249</v>
      </c>
      <c r="C900" s="23" t="s">
        <v>290</v>
      </c>
      <c r="D900" s="23" t="s">
        <v>68</v>
      </c>
      <c r="E900" s="23" t="s">
        <v>14</v>
      </c>
      <c r="F900" s="23"/>
      <c r="G900" s="24">
        <f>SUM(I900:K900)-H900</f>
        <v>11468.75</v>
      </c>
      <c r="H900" s="24"/>
      <c r="I900" s="36">
        <v>11468.75</v>
      </c>
      <c r="J900" s="8">
        <f>SUM(Q900)</f>
        <v>0</v>
      </c>
      <c r="K900" s="9">
        <f>SUM(S900+U900+W900+Y900+AA900)</f>
        <v>0</v>
      </c>
      <c r="L900" s="28">
        <f>SUM(N900:P900)-M900</f>
        <v>11468.75</v>
      </c>
      <c r="M900" s="38"/>
      <c r="N900" s="37">
        <v>11468.75</v>
      </c>
      <c r="O900" s="8">
        <f>SUM(R900)</f>
        <v>0</v>
      </c>
      <c r="P900" s="9">
        <f>SUM(T900+V900+X900+Z900+AB900)</f>
        <v>0</v>
      </c>
      <c r="Q900" s="9"/>
      <c r="R900" s="9"/>
      <c r="S900" s="9"/>
      <c r="T900" s="9"/>
      <c r="U900" s="9"/>
      <c r="V900" s="9"/>
      <c r="W900" s="9"/>
      <c r="X900" s="9"/>
      <c r="Y900" s="9"/>
      <c r="Z900" s="9"/>
      <c r="AA900" s="9"/>
      <c r="AB900" s="9"/>
    </row>
    <row r="901" spans="1:28" ht="78.75" outlineLevel="4">
      <c r="A901" s="2" t="s">
        <v>69</v>
      </c>
      <c r="B901" s="23" t="s">
        <v>249</v>
      </c>
      <c r="C901" s="23" t="s">
        <v>290</v>
      </c>
      <c r="D901" s="23" t="s">
        <v>70</v>
      </c>
      <c r="E901" s="23" t="s">
        <v>2</v>
      </c>
      <c r="F901" s="23"/>
      <c r="G901" s="24">
        <f>SUM(G902)</f>
        <v>3463.55</v>
      </c>
      <c r="H901" s="24">
        <f>SUM(H902)</f>
        <v>0</v>
      </c>
      <c r="I901" s="24">
        <f t="shared" ref="I901:AB901" si="566">SUM(I902)</f>
        <v>3463.55</v>
      </c>
      <c r="J901" s="24">
        <f t="shared" si="566"/>
        <v>0</v>
      </c>
      <c r="K901" s="24">
        <f t="shared" si="566"/>
        <v>0</v>
      </c>
      <c r="L901" s="24">
        <f t="shared" si="566"/>
        <v>3463.55</v>
      </c>
      <c r="M901" s="24">
        <f t="shared" si="566"/>
        <v>0</v>
      </c>
      <c r="N901" s="36">
        <f t="shared" si="566"/>
        <v>3463.55</v>
      </c>
      <c r="O901" s="28">
        <f t="shared" si="566"/>
        <v>0</v>
      </c>
      <c r="P901" s="28">
        <f t="shared" si="566"/>
        <v>0</v>
      </c>
      <c r="Q901" s="28">
        <f t="shared" si="566"/>
        <v>0</v>
      </c>
      <c r="R901" s="28">
        <f t="shared" si="566"/>
        <v>0</v>
      </c>
      <c r="S901" s="28">
        <f t="shared" si="566"/>
        <v>0</v>
      </c>
      <c r="T901" s="28">
        <f t="shared" si="566"/>
        <v>0</v>
      </c>
      <c r="U901" s="28">
        <f t="shared" si="566"/>
        <v>0</v>
      </c>
      <c r="V901" s="28">
        <f t="shared" si="566"/>
        <v>0</v>
      </c>
      <c r="W901" s="28">
        <f t="shared" si="566"/>
        <v>0</v>
      </c>
      <c r="X901" s="28">
        <f t="shared" si="566"/>
        <v>0</v>
      </c>
      <c r="Y901" s="28">
        <f t="shared" si="566"/>
        <v>0</v>
      </c>
      <c r="Z901" s="28">
        <f t="shared" si="566"/>
        <v>0</v>
      </c>
      <c r="AA901" s="28">
        <f t="shared" si="566"/>
        <v>0</v>
      </c>
      <c r="AB901" s="28">
        <f t="shared" si="566"/>
        <v>0</v>
      </c>
    </row>
    <row r="902" spans="1:28" ht="31.5" outlineLevel="5">
      <c r="A902" s="2" t="s">
        <v>17</v>
      </c>
      <c r="B902" s="23" t="s">
        <v>249</v>
      </c>
      <c r="C902" s="23" t="s">
        <v>290</v>
      </c>
      <c r="D902" s="23" t="s">
        <v>70</v>
      </c>
      <c r="E902" s="23" t="s">
        <v>18</v>
      </c>
      <c r="F902" s="23"/>
      <c r="G902" s="24">
        <f>SUM(I902:K902)-H902</f>
        <v>3463.55</v>
      </c>
      <c r="H902" s="24"/>
      <c r="I902" s="36">
        <v>3463.55</v>
      </c>
      <c r="J902" s="8">
        <f>SUM(Q902)</f>
        <v>0</v>
      </c>
      <c r="K902" s="9">
        <f>SUM(R902)</f>
        <v>0</v>
      </c>
      <c r="L902" s="28">
        <f>SUM(N902:P902)-M902</f>
        <v>3463.55</v>
      </c>
      <c r="M902" s="38"/>
      <c r="N902" s="37">
        <v>3463.55</v>
      </c>
      <c r="O902" s="8">
        <f>SUM(R902)</f>
        <v>0</v>
      </c>
      <c r="P902" s="9">
        <f>SUM(T902+V902+X902+Z902+AB902)</f>
        <v>0</v>
      </c>
      <c r="Q902" s="9"/>
      <c r="R902" s="9"/>
      <c r="S902" s="9"/>
      <c r="T902" s="9"/>
      <c r="U902" s="9"/>
      <c r="V902" s="9"/>
      <c r="W902" s="9"/>
      <c r="X902" s="9"/>
      <c r="Y902" s="9"/>
      <c r="Z902" s="9"/>
      <c r="AA902" s="9"/>
      <c r="AB902" s="9"/>
    </row>
    <row r="903" spans="1:28" ht="63" outlineLevel="3">
      <c r="A903" s="2" t="s">
        <v>252</v>
      </c>
      <c r="B903" s="23" t="s">
        <v>249</v>
      </c>
      <c r="C903" s="23" t="s">
        <v>290</v>
      </c>
      <c r="D903" s="23" t="s">
        <v>253</v>
      </c>
      <c r="E903" s="23" t="s">
        <v>2</v>
      </c>
      <c r="F903" s="23"/>
      <c r="G903" s="24">
        <f t="shared" ref="G903:P904" si="567">SUM(G904)</f>
        <v>65702.12</v>
      </c>
      <c r="H903" s="24">
        <f t="shared" si="567"/>
        <v>0</v>
      </c>
      <c r="I903" s="24">
        <f t="shared" si="567"/>
        <v>65702.12</v>
      </c>
      <c r="J903" s="24">
        <f t="shared" si="567"/>
        <v>0</v>
      </c>
      <c r="K903" s="24">
        <f t="shared" si="567"/>
        <v>0</v>
      </c>
      <c r="L903" s="24">
        <f t="shared" si="567"/>
        <v>65702.12</v>
      </c>
      <c r="M903" s="24">
        <f t="shared" si="567"/>
        <v>0</v>
      </c>
      <c r="N903" s="36">
        <f t="shared" si="567"/>
        <v>65702.12</v>
      </c>
      <c r="O903" s="28">
        <f t="shared" si="567"/>
        <v>0</v>
      </c>
      <c r="P903" s="28">
        <f t="shared" si="567"/>
        <v>0</v>
      </c>
      <c r="Q903" s="28">
        <f t="shared" ref="Q903:Z904" si="568">SUM(Q904)</f>
        <v>0</v>
      </c>
      <c r="R903" s="28">
        <f t="shared" si="568"/>
        <v>0</v>
      </c>
      <c r="S903" s="28">
        <f t="shared" si="568"/>
        <v>0</v>
      </c>
      <c r="T903" s="28">
        <f t="shared" si="568"/>
        <v>0</v>
      </c>
      <c r="U903" s="28">
        <f t="shared" si="568"/>
        <v>0</v>
      </c>
      <c r="V903" s="28">
        <f t="shared" si="568"/>
        <v>0</v>
      </c>
      <c r="W903" s="28">
        <f t="shared" si="568"/>
        <v>0</v>
      </c>
      <c r="X903" s="28">
        <f t="shared" si="568"/>
        <v>0</v>
      </c>
      <c r="Y903" s="28">
        <f t="shared" si="568"/>
        <v>0</v>
      </c>
      <c r="Z903" s="28">
        <f t="shared" si="568"/>
        <v>0</v>
      </c>
      <c r="AA903" s="28">
        <f t="shared" ref="AA903:AB904" si="569">SUM(AA904)</f>
        <v>0</v>
      </c>
      <c r="AB903" s="28">
        <f t="shared" si="569"/>
        <v>0</v>
      </c>
    </row>
    <row r="904" spans="1:28" ht="31.5" outlineLevel="4">
      <c r="A904" s="2" t="s">
        <v>254</v>
      </c>
      <c r="B904" s="23" t="s">
        <v>249</v>
      </c>
      <c r="C904" s="23" t="s">
        <v>290</v>
      </c>
      <c r="D904" s="23" t="s">
        <v>255</v>
      </c>
      <c r="E904" s="23" t="s">
        <v>2</v>
      </c>
      <c r="F904" s="23"/>
      <c r="G904" s="24">
        <f t="shared" si="567"/>
        <v>65702.12</v>
      </c>
      <c r="H904" s="24">
        <f t="shared" si="567"/>
        <v>0</v>
      </c>
      <c r="I904" s="24">
        <f t="shared" si="567"/>
        <v>65702.12</v>
      </c>
      <c r="J904" s="24">
        <f t="shared" si="567"/>
        <v>0</v>
      </c>
      <c r="K904" s="24">
        <f t="shared" si="567"/>
        <v>0</v>
      </c>
      <c r="L904" s="24">
        <f t="shared" si="567"/>
        <v>65702.12</v>
      </c>
      <c r="M904" s="24">
        <f t="shared" si="567"/>
        <v>0</v>
      </c>
      <c r="N904" s="36">
        <f t="shared" si="567"/>
        <v>65702.12</v>
      </c>
      <c r="O904" s="28">
        <f t="shared" si="567"/>
        <v>0</v>
      </c>
      <c r="P904" s="28">
        <f t="shared" si="567"/>
        <v>0</v>
      </c>
      <c r="Q904" s="28">
        <f t="shared" si="568"/>
        <v>0</v>
      </c>
      <c r="R904" s="28">
        <f t="shared" si="568"/>
        <v>0</v>
      </c>
      <c r="S904" s="28">
        <f t="shared" si="568"/>
        <v>0</v>
      </c>
      <c r="T904" s="28">
        <f t="shared" si="568"/>
        <v>0</v>
      </c>
      <c r="U904" s="28">
        <f t="shared" si="568"/>
        <v>0</v>
      </c>
      <c r="V904" s="28">
        <f t="shared" si="568"/>
        <v>0</v>
      </c>
      <c r="W904" s="28">
        <f t="shared" si="568"/>
        <v>0</v>
      </c>
      <c r="X904" s="28">
        <f t="shared" si="568"/>
        <v>0</v>
      </c>
      <c r="Y904" s="28">
        <f t="shared" si="568"/>
        <v>0</v>
      </c>
      <c r="Z904" s="28">
        <f t="shared" si="568"/>
        <v>0</v>
      </c>
      <c r="AA904" s="28">
        <f t="shared" si="569"/>
        <v>0</v>
      </c>
      <c r="AB904" s="28">
        <f t="shared" si="569"/>
        <v>0</v>
      </c>
    </row>
    <row r="905" spans="1:28" ht="63" outlineLevel="5">
      <c r="A905" s="2" t="s">
        <v>256</v>
      </c>
      <c r="B905" s="23" t="s">
        <v>249</v>
      </c>
      <c r="C905" s="23" t="s">
        <v>290</v>
      </c>
      <c r="D905" s="23" t="s">
        <v>255</v>
      </c>
      <c r="E905" s="23" t="s">
        <v>257</v>
      </c>
      <c r="F905" s="23"/>
      <c r="G905" s="24">
        <f>SUM(I905:K905)-H905</f>
        <v>65702.12</v>
      </c>
      <c r="H905" s="24"/>
      <c r="I905" s="36">
        <v>65702.12</v>
      </c>
      <c r="J905" s="8">
        <f>SUM(Q905)</f>
        <v>0</v>
      </c>
      <c r="K905" s="9">
        <f>SUM(S905+U905+W905+Y905+AA905)</f>
        <v>0</v>
      </c>
      <c r="L905" s="28">
        <f>SUM(N905:P905)-M905</f>
        <v>65702.12</v>
      </c>
      <c r="M905" s="38"/>
      <c r="N905" s="37">
        <v>65702.12</v>
      </c>
      <c r="O905" s="8">
        <f>SUM(R905)</f>
        <v>0</v>
      </c>
      <c r="P905" s="9">
        <f>SUM(T905+V905+X905+Z905+AB905)</f>
        <v>0</v>
      </c>
      <c r="Q905" s="9"/>
      <c r="R905" s="9"/>
      <c r="S905" s="9"/>
      <c r="T905" s="9"/>
      <c r="U905" s="9"/>
      <c r="V905" s="9"/>
      <c r="W905" s="9"/>
      <c r="X905" s="9"/>
      <c r="Y905" s="9"/>
      <c r="Z905" s="9"/>
      <c r="AA905" s="9"/>
      <c r="AB905" s="9"/>
    </row>
    <row r="906" spans="1:28" s="7" customFormat="1" ht="78.75" outlineLevel="2">
      <c r="A906" s="6" t="s">
        <v>291</v>
      </c>
      <c r="B906" s="49" t="s">
        <v>249</v>
      </c>
      <c r="C906" s="49" t="s">
        <v>292</v>
      </c>
      <c r="D906" s="49" t="s">
        <v>2</v>
      </c>
      <c r="E906" s="49" t="s">
        <v>2</v>
      </c>
      <c r="F906" s="49"/>
      <c r="G906" s="50">
        <f t="shared" ref="G906:I907" si="570">SUM(G907)</f>
        <v>31999.200000000001</v>
      </c>
      <c r="H906" s="50">
        <f t="shared" si="570"/>
        <v>0</v>
      </c>
      <c r="I906" s="51">
        <f t="shared" si="570"/>
        <v>31999.200000000001</v>
      </c>
      <c r="J906" s="51">
        <f t="shared" ref="J906:S907" si="571">SUM(J907)</f>
        <v>0</v>
      </c>
      <c r="K906" s="51">
        <f t="shared" si="571"/>
        <v>0</v>
      </c>
      <c r="L906" s="51">
        <f t="shared" si="571"/>
        <v>31999.200000000001</v>
      </c>
      <c r="M906" s="51">
        <f t="shared" si="571"/>
        <v>0</v>
      </c>
      <c r="N906" s="51">
        <f t="shared" si="571"/>
        <v>31999.200000000001</v>
      </c>
      <c r="O906" s="52">
        <f t="shared" si="571"/>
        <v>0</v>
      </c>
      <c r="P906" s="52">
        <f t="shared" si="571"/>
        <v>0</v>
      </c>
      <c r="Q906" s="52">
        <f t="shared" si="571"/>
        <v>0</v>
      </c>
      <c r="R906" s="52">
        <f t="shared" si="571"/>
        <v>0</v>
      </c>
      <c r="S906" s="52">
        <f t="shared" si="571"/>
        <v>0</v>
      </c>
      <c r="T906" s="52">
        <f t="shared" ref="T906:AB907" si="572">SUM(T907)</f>
        <v>0</v>
      </c>
      <c r="U906" s="52">
        <f t="shared" si="572"/>
        <v>0</v>
      </c>
      <c r="V906" s="52">
        <f t="shared" si="572"/>
        <v>0</v>
      </c>
      <c r="W906" s="52">
        <f t="shared" si="572"/>
        <v>0</v>
      </c>
      <c r="X906" s="52">
        <f t="shared" si="572"/>
        <v>0</v>
      </c>
      <c r="Y906" s="52">
        <f t="shared" si="572"/>
        <v>0</v>
      </c>
      <c r="Z906" s="52">
        <f t="shared" si="572"/>
        <v>0</v>
      </c>
      <c r="AA906" s="52">
        <f t="shared" si="572"/>
        <v>0</v>
      </c>
      <c r="AB906" s="52">
        <f t="shared" si="572"/>
        <v>0</v>
      </c>
    </row>
    <row r="907" spans="1:28" ht="63" outlineLevel="3">
      <c r="A907" s="2" t="s">
        <v>252</v>
      </c>
      <c r="B907" s="23" t="s">
        <v>249</v>
      </c>
      <c r="C907" s="23" t="s">
        <v>292</v>
      </c>
      <c r="D907" s="23" t="s">
        <v>253</v>
      </c>
      <c r="E907" s="23" t="s">
        <v>2</v>
      </c>
      <c r="F907" s="23"/>
      <c r="G907" s="24">
        <f t="shared" si="570"/>
        <v>31999.200000000001</v>
      </c>
      <c r="H907" s="24">
        <f t="shared" si="570"/>
        <v>0</v>
      </c>
      <c r="I907" s="36">
        <f t="shared" si="570"/>
        <v>31999.200000000001</v>
      </c>
      <c r="J907" s="36">
        <f t="shared" si="571"/>
        <v>0</v>
      </c>
      <c r="K907" s="36">
        <f t="shared" si="571"/>
        <v>0</v>
      </c>
      <c r="L907" s="36">
        <f t="shared" si="571"/>
        <v>31999.200000000001</v>
      </c>
      <c r="M907" s="36">
        <f t="shared" si="571"/>
        <v>0</v>
      </c>
      <c r="N907" s="36">
        <f t="shared" si="571"/>
        <v>31999.200000000001</v>
      </c>
      <c r="O907" s="28">
        <f t="shared" si="571"/>
        <v>0</v>
      </c>
      <c r="P907" s="28">
        <f t="shared" si="571"/>
        <v>0</v>
      </c>
      <c r="Q907" s="28">
        <f t="shared" si="571"/>
        <v>0</v>
      </c>
      <c r="R907" s="28">
        <f t="shared" si="571"/>
        <v>0</v>
      </c>
      <c r="S907" s="28">
        <f t="shared" si="571"/>
        <v>0</v>
      </c>
      <c r="T907" s="28">
        <f t="shared" si="572"/>
        <v>0</v>
      </c>
      <c r="U907" s="28">
        <f t="shared" si="572"/>
        <v>0</v>
      </c>
      <c r="V907" s="28">
        <f t="shared" si="572"/>
        <v>0</v>
      </c>
      <c r="W907" s="28">
        <f t="shared" si="572"/>
        <v>0</v>
      </c>
      <c r="X907" s="28">
        <f t="shared" si="572"/>
        <v>0</v>
      </c>
      <c r="Y907" s="28">
        <f t="shared" si="572"/>
        <v>0</v>
      </c>
      <c r="Z907" s="28">
        <f t="shared" si="572"/>
        <v>0</v>
      </c>
      <c r="AA907" s="28">
        <f t="shared" si="572"/>
        <v>0</v>
      </c>
      <c r="AB907" s="28">
        <f t="shared" si="572"/>
        <v>0</v>
      </c>
    </row>
    <row r="908" spans="1:28" ht="63" outlineLevel="5">
      <c r="A908" s="2" t="s">
        <v>256</v>
      </c>
      <c r="B908" s="23" t="s">
        <v>249</v>
      </c>
      <c r="C908" s="23" t="s">
        <v>292</v>
      </c>
      <c r="D908" s="23" t="s">
        <v>255</v>
      </c>
      <c r="E908" s="23" t="s">
        <v>257</v>
      </c>
      <c r="F908" s="23"/>
      <c r="G908" s="24">
        <f>SUM(I908:K908)-H908</f>
        <v>31999.200000000001</v>
      </c>
      <c r="H908" s="24"/>
      <c r="I908" s="36">
        <v>31999.200000000001</v>
      </c>
      <c r="J908" s="8">
        <f>SUM(Q908)</f>
        <v>0</v>
      </c>
      <c r="K908" s="9">
        <f>SUM(S908+U908+W908+Y908+AA908)</f>
        <v>0</v>
      </c>
      <c r="L908" s="28">
        <f>SUM(N908:P908)-M908</f>
        <v>31999.200000000001</v>
      </c>
      <c r="M908" s="38"/>
      <c r="N908" s="37">
        <v>31999.200000000001</v>
      </c>
      <c r="O908" s="8">
        <f>SUM(R908)</f>
        <v>0</v>
      </c>
      <c r="P908" s="9">
        <f>SUM(T908+V908+X908+Z908+AB908)</f>
        <v>0</v>
      </c>
      <c r="Q908" s="9"/>
      <c r="R908" s="9"/>
      <c r="S908" s="9"/>
      <c r="T908" s="9"/>
      <c r="U908" s="9"/>
      <c r="V908" s="9"/>
      <c r="W908" s="9"/>
      <c r="X908" s="9"/>
      <c r="Y908" s="9"/>
      <c r="Z908" s="9"/>
      <c r="AA908" s="9"/>
      <c r="AB908" s="9"/>
    </row>
    <row r="909" spans="1:28" s="7" customFormat="1" ht="31.5" outlineLevel="2">
      <c r="A909" s="6" t="s">
        <v>240</v>
      </c>
      <c r="B909" s="49" t="s">
        <v>249</v>
      </c>
      <c r="C909" s="49" t="s">
        <v>241</v>
      </c>
      <c r="D909" s="49" t="s">
        <v>2</v>
      </c>
      <c r="E909" s="49" t="s">
        <v>2</v>
      </c>
      <c r="F909" s="49"/>
      <c r="G909" s="50">
        <f>SUM(G910+G918)</f>
        <v>3072264.38</v>
      </c>
      <c r="H909" s="50">
        <f>SUM(H910+H918)</f>
        <v>0</v>
      </c>
      <c r="I909" s="51">
        <f>SUM(I910+I918)</f>
        <v>3072264.38</v>
      </c>
      <c r="J909" s="51">
        <f t="shared" ref="J909:AB909" si="573">SUM(J910+J918)</f>
        <v>0</v>
      </c>
      <c r="K909" s="51">
        <f t="shared" si="573"/>
        <v>0</v>
      </c>
      <c r="L909" s="51">
        <f t="shared" si="573"/>
        <v>3053109.21</v>
      </c>
      <c r="M909" s="51">
        <f t="shared" si="573"/>
        <v>0</v>
      </c>
      <c r="N909" s="51">
        <f t="shared" si="573"/>
        <v>3053109.21</v>
      </c>
      <c r="O909" s="52">
        <f t="shared" si="573"/>
        <v>0</v>
      </c>
      <c r="P909" s="52">
        <f t="shared" si="573"/>
        <v>0</v>
      </c>
      <c r="Q909" s="52">
        <f t="shared" si="573"/>
        <v>0</v>
      </c>
      <c r="R909" s="52">
        <f t="shared" si="573"/>
        <v>0</v>
      </c>
      <c r="S909" s="52">
        <f t="shared" si="573"/>
        <v>0</v>
      </c>
      <c r="T909" s="52">
        <f t="shared" si="573"/>
        <v>0</v>
      </c>
      <c r="U909" s="52">
        <f t="shared" si="573"/>
        <v>0</v>
      </c>
      <c r="V909" s="52">
        <f t="shared" si="573"/>
        <v>0</v>
      </c>
      <c r="W909" s="52">
        <f t="shared" si="573"/>
        <v>0</v>
      </c>
      <c r="X909" s="52">
        <f t="shared" si="573"/>
        <v>0</v>
      </c>
      <c r="Y909" s="52">
        <f t="shared" si="573"/>
        <v>0</v>
      </c>
      <c r="Z909" s="52">
        <f t="shared" si="573"/>
        <v>0</v>
      </c>
      <c r="AA909" s="52">
        <f t="shared" si="573"/>
        <v>0</v>
      </c>
      <c r="AB909" s="52">
        <f t="shared" si="573"/>
        <v>0</v>
      </c>
    </row>
    <row r="910" spans="1:28" ht="47.25" outlineLevel="3">
      <c r="A910" s="2" t="s">
        <v>25</v>
      </c>
      <c r="B910" s="23" t="s">
        <v>249</v>
      </c>
      <c r="C910" s="23" t="s">
        <v>241</v>
      </c>
      <c r="D910" s="23" t="s">
        <v>26</v>
      </c>
      <c r="E910" s="23" t="s">
        <v>2</v>
      </c>
      <c r="F910" s="23"/>
      <c r="G910" s="24">
        <f>SUM(G911)</f>
        <v>1906073.9100000001</v>
      </c>
      <c r="H910" s="24">
        <f>SUM(H911)</f>
        <v>0</v>
      </c>
      <c r="I910" s="36">
        <f>SUM(I911)</f>
        <v>1906073.9100000001</v>
      </c>
      <c r="J910" s="36">
        <f t="shared" ref="J910:AB910" si="574">SUM(J911)</f>
        <v>0</v>
      </c>
      <c r="K910" s="36">
        <f t="shared" si="574"/>
        <v>0</v>
      </c>
      <c r="L910" s="36">
        <f t="shared" si="574"/>
        <v>1886918.74</v>
      </c>
      <c r="M910" s="36">
        <f t="shared" si="574"/>
        <v>0</v>
      </c>
      <c r="N910" s="36">
        <f t="shared" si="574"/>
        <v>1886918.74</v>
      </c>
      <c r="O910" s="28">
        <f t="shared" si="574"/>
        <v>0</v>
      </c>
      <c r="P910" s="28">
        <f t="shared" si="574"/>
        <v>0</v>
      </c>
      <c r="Q910" s="28">
        <f t="shared" si="574"/>
        <v>0</v>
      </c>
      <c r="R910" s="28">
        <f t="shared" si="574"/>
        <v>0</v>
      </c>
      <c r="S910" s="28">
        <f t="shared" si="574"/>
        <v>0</v>
      </c>
      <c r="T910" s="28">
        <f t="shared" si="574"/>
        <v>0</v>
      </c>
      <c r="U910" s="28">
        <f t="shared" si="574"/>
        <v>0</v>
      </c>
      <c r="V910" s="28">
        <f t="shared" si="574"/>
        <v>0</v>
      </c>
      <c r="W910" s="28">
        <f t="shared" si="574"/>
        <v>0</v>
      </c>
      <c r="X910" s="28">
        <f t="shared" si="574"/>
        <v>0</v>
      </c>
      <c r="Y910" s="28">
        <f t="shared" si="574"/>
        <v>0</v>
      </c>
      <c r="Z910" s="28">
        <f t="shared" si="574"/>
        <v>0</v>
      </c>
      <c r="AA910" s="28">
        <f t="shared" si="574"/>
        <v>0</v>
      </c>
      <c r="AB910" s="28">
        <f t="shared" si="574"/>
        <v>0</v>
      </c>
    </row>
    <row r="911" spans="1:28" ht="31.5" outlineLevel="4">
      <c r="A911" s="2" t="s">
        <v>27</v>
      </c>
      <c r="B911" s="23" t="s">
        <v>249</v>
      </c>
      <c r="C911" s="23" t="s">
        <v>241</v>
      </c>
      <c r="D911" s="23" t="s">
        <v>28</v>
      </c>
      <c r="E911" s="23" t="s">
        <v>2</v>
      </c>
      <c r="F911" s="23"/>
      <c r="G911" s="24">
        <f>SUM(G912:G917)</f>
        <v>1906073.9100000001</v>
      </c>
      <c r="H911" s="24">
        <f>SUM(H912:H917)</f>
        <v>0</v>
      </c>
      <c r="I911" s="36">
        <f>SUM(I912:I917)</f>
        <v>1906073.9100000001</v>
      </c>
      <c r="J911" s="36">
        <f t="shared" ref="J911:AB911" si="575">SUM(J912:J917)</f>
        <v>0</v>
      </c>
      <c r="K911" s="36">
        <f t="shared" si="575"/>
        <v>0</v>
      </c>
      <c r="L911" s="36">
        <f t="shared" si="575"/>
        <v>1886918.74</v>
      </c>
      <c r="M911" s="36">
        <f t="shared" si="575"/>
        <v>0</v>
      </c>
      <c r="N911" s="36">
        <f t="shared" si="575"/>
        <v>1886918.74</v>
      </c>
      <c r="O911" s="28">
        <f t="shared" si="575"/>
        <v>0</v>
      </c>
      <c r="P911" s="28">
        <f t="shared" si="575"/>
        <v>0</v>
      </c>
      <c r="Q911" s="28">
        <f t="shared" si="575"/>
        <v>0</v>
      </c>
      <c r="R911" s="28">
        <f t="shared" si="575"/>
        <v>0</v>
      </c>
      <c r="S911" s="28">
        <f t="shared" si="575"/>
        <v>0</v>
      </c>
      <c r="T911" s="28">
        <f t="shared" si="575"/>
        <v>0</v>
      </c>
      <c r="U911" s="28">
        <f t="shared" si="575"/>
        <v>0</v>
      </c>
      <c r="V911" s="28">
        <f t="shared" si="575"/>
        <v>0</v>
      </c>
      <c r="W911" s="28">
        <f t="shared" si="575"/>
        <v>0</v>
      </c>
      <c r="X911" s="28">
        <f t="shared" si="575"/>
        <v>0</v>
      </c>
      <c r="Y911" s="28">
        <f t="shared" si="575"/>
        <v>0</v>
      </c>
      <c r="Z911" s="28">
        <f t="shared" si="575"/>
        <v>0</v>
      </c>
      <c r="AA911" s="28">
        <f t="shared" si="575"/>
        <v>0</v>
      </c>
      <c r="AB911" s="28">
        <f t="shared" si="575"/>
        <v>0</v>
      </c>
    </row>
    <row r="912" spans="1:28" outlineLevel="5">
      <c r="A912" s="2" t="s">
        <v>167</v>
      </c>
      <c r="B912" s="23" t="s">
        <v>249</v>
      </c>
      <c r="C912" s="23" t="s">
        <v>241</v>
      </c>
      <c r="D912" s="23" t="s">
        <v>28</v>
      </c>
      <c r="E912" s="23" t="s">
        <v>168</v>
      </c>
      <c r="F912" s="23"/>
      <c r="G912" s="24">
        <f t="shared" ref="G912:G917" si="576">SUM(I912:K912)-H912</f>
        <v>1562009.33</v>
      </c>
      <c r="H912" s="24"/>
      <c r="I912" s="36">
        <v>1562009.33</v>
      </c>
      <c r="J912" s="8">
        <f t="shared" ref="J912:J917" si="577">SUM(Q912)</f>
        <v>0</v>
      </c>
      <c r="K912" s="9">
        <f t="shared" ref="K912:K917" si="578">SUM(S912+U912+W912+Y912+AA912)</f>
        <v>0</v>
      </c>
      <c r="L912" s="28">
        <f t="shared" ref="L912:L917" si="579">SUM(N912:P912)-M912</f>
        <v>1560400</v>
      </c>
      <c r="M912" s="38"/>
      <c r="N912" s="37">
        <v>1560400</v>
      </c>
      <c r="O912" s="8">
        <f t="shared" ref="O912:O917" si="580">SUM(R912)</f>
        <v>0</v>
      </c>
      <c r="P912" s="9">
        <f t="shared" ref="P912:P917" si="581">SUM(T912+V912+X912+Z912+AB912)</f>
        <v>0</v>
      </c>
      <c r="Q912" s="9"/>
      <c r="R912" s="9"/>
      <c r="S912" s="9"/>
      <c r="T912" s="9"/>
      <c r="U912" s="9"/>
      <c r="V912" s="9"/>
      <c r="W912" s="9"/>
      <c r="X912" s="9"/>
      <c r="Y912" s="9"/>
      <c r="Z912" s="9"/>
      <c r="AA912" s="9"/>
      <c r="AB912" s="9"/>
    </row>
    <row r="913" spans="1:28" ht="31.5" outlineLevel="5">
      <c r="A913" s="2" t="s">
        <v>73</v>
      </c>
      <c r="B913" s="23" t="s">
        <v>249</v>
      </c>
      <c r="C913" s="23" t="s">
        <v>241</v>
      </c>
      <c r="D913" s="23" t="s">
        <v>28</v>
      </c>
      <c r="E913" s="23" t="s">
        <v>74</v>
      </c>
      <c r="F913" s="23"/>
      <c r="G913" s="24">
        <f t="shared" si="576"/>
        <v>21544</v>
      </c>
      <c r="H913" s="24"/>
      <c r="I913" s="36">
        <v>21544</v>
      </c>
      <c r="J913" s="8">
        <f t="shared" si="577"/>
        <v>0</v>
      </c>
      <c r="K913" s="9">
        <f t="shared" si="578"/>
        <v>0</v>
      </c>
      <c r="L913" s="28">
        <f t="shared" si="579"/>
        <v>21358</v>
      </c>
      <c r="M913" s="38"/>
      <c r="N913" s="37">
        <v>21358</v>
      </c>
      <c r="O913" s="8">
        <f t="shared" si="580"/>
        <v>0</v>
      </c>
      <c r="P913" s="9">
        <f t="shared" si="581"/>
        <v>0</v>
      </c>
      <c r="Q913" s="9"/>
      <c r="R913" s="9"/>
      <c r="S913" s="9"/>
      <c r="T913" s="9"/>
      <c r="U913" s="9"/>
      <c r="V913" s="9"/>
      <c r="W913" s="9"/>
      <c r="X913" s="9"/>
      <c r="Y913" s="9"/>
      <c r="Z913" s="9"/>
      <c r="AA913" s="9"/>
      <c r="AB913" s="9"/>
    </row>
    <row r="914" spans="1:28" outlineLevel="5">
      <c r="A914" s="2" t="s">
        <v>37</v>
      </c>
      <c r="B914" s="23" t="s">
        <v>249</v>
      </c>
      <c r="C914" s="23" t="s">
        <v>241</v>
      </c>
      <c r="D914" s="23" t="s">
        <v>28</v>
      </c>
      <c r="E914" s="23" t="s">
        <v>38</v>
      </c>
      <c r="F914" s="23"/>
      <c r="G914" s="24">
        <f t="shared" si="576"/>
        <v>21240</v>
      </c>
      <c r="H914" s="24"/>
      <c r="I914" s="36">
        <v>21240</v>
      </c>
      <c r="J914" s="8">
        <f t="shared" si="577"/>
        <v>0</v>
      </c>
      <c r="K914" s="9">
        <f t="shared" si="578"/>
        <v>0</v>
      </c>
      <c r="L914" s="28">
        <f t="shared" si="579"/>
        <v>20700</v>
      </c>
      <c r="M914" s="38"/>
      <c r="N914" s="37">
        <v>20700</v>
      </c>
      <c r="O914" s="8">
        <f t="shared" si="580"/>
        <v>0</v>
      </c>
      <c r="P914" s="9">
        <f t="shared" si="581"/>
        <v>0</v>
      </c>
      <c r="Q914" s="9"/>
      <c r="R914" s="9"/>
      <c r="S914" s="9"/>
      <c r="T914" s="9"/>
      <c r="U914" s="9"/>
      <c r="V914" s="9"/>
      <c r="W914" s="9"/>
      <c r="X914" s="9"/>
      <c r="Y914" s="9"/>
      <c r="Z914" s="9"/>
      <c r="AA914" s="9"/>
      <c r="AB914" s="9"/>
    </row>
    <row r="915" spans="1:28" outlineLevel="5">
      <c r="A915" s="2" t="s">
        <v>39</v>
      </c>
      <c r="B915" s="23" t="s">
        <v>249</v>
      </c>
      <c r="C915" s="23" t="s">
        <v>241</v>
      </c>
      <c r="D915" s="23" t="s">
        <v>28</v>
      </c>
      <c r="E915" s="23" t="s">
        <v>40</v>
      </c>
      <c r="F915" s="23"/>
      <c r="G915" s="24">
        <f t="shared" si="576"/>
        <v>8944.58</v>
      </c>
      <c r="H915" s="24"/>
      <c r="I915" s="36">
        <v>8944.58</v>
      </c>
      <c r="J915" s="8">
        <f t="shared" si="577"/>
        <v>0</v>
      </c>
      <c r="K915" s="9">
        <f t="shared" si="578"/>
        <v>0</v>
      </c>
      <c r="L915" s="28">
        <f t="shared" si="579"/>
        <v>4171.5200000000004</v>
      </c>
      <c r="M915" s="38"/>
      <c r="N915" s="37">
        <v>4171.5200000000004</v>
      </c>
      <c r="O915" s="8">
        <f t="shared" si="580"/>
        <v>0</v>
      </c>
      <c r="P915" s="9">
        <f t="shared" si="581"/>
        <v>0</v>
      </c>
      <c r="Q915" s="9"/>
      <c r="R915" s="9"/>
      <c r="S915" s="9"/>
      <c r="T915" s="9"/>
      <c r="U915" s="9"/>
      <c r="V915" s="9"/>
      <c r="W915" s="9"/>
      <c r="X915" s="9"/>
      <c r="Y915" s="9"/>
      <c r="Z915" s="9"/>
      <c r="AA915" s="9"/>
      <c r="AB915" s="9"/>
    </row>
    <row r="916" spans="1:28" ht="31.5" outlineLevel="5">
      <c r="A916" s="2" t="s">
        <v>93</v>
      </c>
      <c r="B916" s="23" t="s">
        <v>249</v>
      </c>
      <c r="C916" s="23" t="s">
        <v>241</v>
      </c>
      <c r="D916" s="23" t="s">
        <v>28</v>
      </c>
      <c r="E916" s="23" t="s">
        <v>94</v>
      </c>
      <c r="F916" s="23"/>
      <c r="G916" s="24">
        <f t="shared" si="576"/>
        <v>260876.22</v>
      </c>
      <c r="H916" s="24"/>
      <c r="I916" s="36">
        <v>260876.22</v>
      </c>
      <c r="J916" s="8">
        <f t="shared" si="577"/>
        <v>0</v>
      </c>
      <c r="K916" s="9">
        <f t="shared" si="578"/>
        <v>0</v>
      </c>
      <c r="L916" s="28">
        <f t="shared" si="579"/>
        <v>260876.22</v>
      </c>
      <c r="M916" s="38"/>
      <c r="N916" s="37">
        <v>260876.22</v>
      </c>
      <c r="O916" s="8">
        <f t="shared" si="580"/>
        <v>0</v>
      </c>
      <c r="P916" s="9">
        <f t="shared" si="581"/>
        <v>0</v>
      </c>
      <c r="Q916" s="9"/>
      <c r="R916" s="9"/>
      <c r="S916" s="9"/>
      <c r="T916" s="9"/>
      <c r="U916" s="9"/>
      <c r="V916" s="9"/>
      <c r="W916" s="9"/>
      <c r="X916" s="9"/>
      <c r="Y916" s="9"/>
      <c r="Z916" s="9"/>
      <c r="AA916" s="9"/>
      <c r="AB916" s="9"/>
    </row>
    <row r="917" spans="1:28" ht="47.25" outlineLevel="5">
      <c r="A917" s="2" t="s">
        <v>31</v>
      </c>
      <c r="B917" s="23" t="s">
        <v>249</v>
      </c>
      <c r="C917" s="23" t="s">
        <v>241</v>
      </c>
      <c r="D917" s="23" t="s">
        <v>28</v>
      </c>
      <c r="E917" s="23" t="s">
        <v>32</v>
      </c>
      <c r="F917" s="23"/>
      <c r="G917" s="24">
        <f t="shared" si="576"/>
        <v>31459.78</v>
      </c>
      <c r="H917" s="24"/>
      <c r="I917" s="36">
        <v>31459.78</v>
      </c>
      <c r="J917" s="8">
        <f t="shared" si="577"/>
        <v>0</v>
      </c>
      <c r="K917" s="9">
        <f t="shared" si="578"/>
        <v>0</v>
      </c>
      <c r="L917" s="28">
        <f t="shared" si="579"/>
        <v>19413</v>
      </c>
      <c r="M917" s="38"/>
      <c r="N917" s="37">
        <v>19413</v>
      </c>
      <c r="O917" s="8">
        <f t="shared" si="580"/>
        <v>0</v>
      </c>
      <c r="P917" s="9">
        <f t="shared" si="581"/>
        <v>0</v>
      </c>
      <c r="Q917" s="9"/>
      <c r="R917" s="9"/>
      <c r="S917" s="9"/>
      <c r="T917" s="9"/>
      <c r="U917" s="9"/>
      <c r="V917" s="9"/>
      <c r="W917" s="9"/>
      <c r="X917" s="9"/>
      <c r="Y917" s="9"/>
      <c r="Z917" s="9"/>
      <c r="AA917" s="9"/>
      <c r="AB917" s="9"/>
    </row>
    <row r="918" spans="1:28" ht="63" outlineLevel="3">
      <c r="A918" s="2" t="s">
        <v>252</v>
      </c>
      <c r="B918" s="23" t="s">
        <v>249</v>
      </c>
      <c r="C918" s="23" t="s">
        <v>241</v>
      </c>
      <c r="D918" s="23" t="s">
        <v>253</v>
      </c>
      <c r="E918" s="23" t="s">
        <v>2</v>
      </c>
      <c r="F918" s="23"/>
      <c r="G918" s="24">
        <f t="shared" ref="G918:I919" si="582">SUM(G919)</f>
        <v>1166190.47</v>
      </c>
      <c r="H918" s="24">
        <f t="shared" si="582"/>
        <v>0</v>
      </c>
      <c r="I918" s="36">
        <f t="shared" si="582"/>
        <v>1166190.47</v>
      </c>
      <c r="J918" s="36">
        <f t="shared" ref="J918:S919" si="583">SUM(J919)</f>
        <v>0</v>
      </c>
      <c r="K918" s="36">
        <f t="shared" si="583"/>
        <v>0</v>
      </c>
      <c r="L918" s="36">
        <f t="shared" si="583"/>
        <v>1166190.47</v>
      </c>
      <c r="M918" s="36">
        <f t="shared" si="583"/>
        <v>0</v>
      </c>
      <c r="N918" s="36">
        <f t="shared" si="583"/>
        <v>1166190.47</v>
      </c>
      <c r="O918" s="28">
        <f t="shared" si="583"/>
        <v>0</v>
      </c>
      <c r="P918" s="28">
        <f t="shared" si="583"/>
        <v>0</v>
      </c>
      <c r="Q918" s="28">
        <f t="shared" si="583"/>
        <v>0</v>
      </c>
      <c r="R918" s="28">
        <f t="shared" si="583"/>
        <v>0</v>
      </c>
      <c r="S918" s="28">
        <f t="shared" si="583"/>
        <v>0</v>
      </c>
      <c r="T918" s="28">
        <f t="shared" ref="T918:AB919" si="584">SUM(T919)</f>
        <v>0</v>
      </c>
      <c r="U918" s="28">
        <f t="shared" si="584"/>
        <v>0</v>
      </c>
      <c r="V918" s="28">
        <f t="shared" si="584"/>
        <v>0</v>
      </c>
      <c r="W918" s="28">
        <f t="shared" si="584"/>
        <v>0</v>
      </c>
      <c r="X918" s="28">
        <f t="shared" si="584"/>
        <v>0</v>
      </c>
      <c r="Y918" s="28">
        <f t="shared" si="584"/>
        <v>0</v>
      </c>
      <c r="Z918" s="28">
        <f t="shared" si="584"/>
        <v>0</v>
      </c>
      <c r="AA918" s="28">
        <f t="shared" si="584"/>
        <v>0</v>
      </c>
      <c r="AB918" s="28">
        <f t="shared" si="584"/>
        <v>0</v>
      </c>
    </row>
    <row r="919" spans="1:28" ht="31.5" outlineLevel="4">
      <c r="A919" s="2" t="s">
        <v>254</v>
      </c>
      <c r="B919" s="23" t="s">
        <v>249</v>
      </c>
      <c r="C919" s="23" t="s">
        <v>241</v>
      </c>
      <c r="D919" s="23" t="s">
        <v>255</v>
      </c>
      <c r="E919" s="23" t="s">
        <v>2</v>
      </c>
      <c r="F919" s="23"/>
      <c r="G919" s="24">
        <f t="shared" si="582"/>
        <v>1166190.47</v>
      </c>
      <c r="H919" s="24">
        <f t="shared" si="582"/>
        <v>0</v>
      </c>
      <c r="I919" s="36">
        <f t="shared" si="582"/>
        <v>1166190.47</v>
      </c>
      <c r="J919" s="36">
        <f t="shared" si="583"/>
        <v>0</v>
      </c>
      <c r="K919" s="36">
        <f t="shared" si="583"/>
        <v>0</v>
      </c>
      <c r="L919" s="36">
        <f t="shared" si="583"/>
        <v>1166190.47</v>
      </c>
      <c r="M919" s="36">
        <f t="shared" si="583"/>
        <v>0</v>
      </c>
      <c r="N919" s="36">
        <f t="shared" si="583"/>
        <v>1166190.47</v>
      </c>
      <c r="O919" s="28">
        <f t="shared" si="583"/>
        <v>0</v>
      </c>
      <c r="P919" s="28">
        <f t="shared" si="583"/>
        <v>0</v>
      </c>
      <c r="Q919" s="28">
        <f t="shared" si="583"/>
        <v>0</v>
      </c>
      <c r="R919" s="28">
        <f t="shared" si="583"/>
        <v>0</v>
      </c>
      <c r="S919" s="28">
        <f t="shared" si="583"/>
        <v>0</v>
      </c>
      <c r="T919" s="28">
        <f t="shared" si="584"/>
        <v>0</v>
      </c>
      <c r="U919" s="28">
        <f t="shared" si="584"/>
        <v>0</v>
      </c>
      <c r="V919" s="28">
        <f t="shared" si="584"/>
        <v>0</v>
      </c>
      <c r="W919" s="28">
        <f t="shared" si="584"/>
        <v>0</v>
      </c>
      <c r="X919" s="28">
        <f t="shared" si="584"/>
        <v>0</v>
      </c>
      <c r="Y919" s="28">
        <f t="shared" si="584"/>
        <v>0</v>
      </c>
      <c r="Z919" s="28">
        <f t="shared" si="584"/>
        <v>0</v>
      </c>
      <c r="AA919" s="28">
        <f t="shared" si="584"/>
        <v>0</v>
      </c>
      <c r="AB919" s="28">
        <f t="shared" si="584"/>
        <v>0</v>
      </c>
    </row>
    <row r="920" spans="1:28" ht="63" outlineLevel="5">
      <c r="A920" s="2" t="s">
        <v>256</v>
      </c>
      <c r="B920" s="23" t="s">
        <v>249</v>
      </c>
      <c r="C920" s="23" t="s">
        <v>241</v>
      </c>
      <c r="D920" s="23" t="s">
        <v>255</v>
      </c>
      <c r="E920" s="23" t="s">
        <v>257</v>
      </c>
      <c r="F920" s="23"/>
      <c r="G920" s="24">
        <f>SUM(I920:K920)-H920</f>
        <v>1166190.47</v>
      </c>
      <c r="H920" s="24"/>
      <c r="I920" s="36">
        <v>1166190.47</v>
      </c>
      <c r="J920" s="8">
        <f>SUM(Q920)</f>
        <v>0</v>
      </c>
      <c r="K920" s="9">
        <f>SUM(S920+U920+W920+Y920+AA920)</f>
        <v>0</v>
      </c>
      <c r="L920" s="28">
        <f>SUM(N920:P920)-M920</f>
        <v>1166190.47</v>
      </c>
      <c r="M920" s="38"/>
      <c r="N920" s="37">
        <v>1166190.47</v>
      </c>
      <c r="O920" s="8">
        <f>SUM(R920)</f>
        <v>0</v>
      </c>
      <c r="P920" s="9">
        <f>SUM(T920+V920+X920+Z920+AB920)</f>
        <v>0</v>
      </c>
      <c r="Q920" s="9"/>
      <c r="R920" s="9"/>
      <c r="S920" s="9"/>
      <c r="T920" s="9"/>
      <c r="U920" s="9"/>
      <c r="V920" s="9"/>
      <c r="W920" s="9"/>
      <c r="X920" s="9"/>
      <c r="Y920" s="9"/>
      <c r="Z920" s="9"/>
      <c r="AA920" s="9"/>
      <c r="AB920" s="9"/>
    </row>
    <row r="921" spans="1:28" s="7" customFormat="1" ht="94.5" outlineLevel="2">
      <c r="A921" s="6" t="s">
        <v>121</v>
      </c>
      <c r="B921" s="49" t="s">
        <v>249</v>
      </c>
      <c r="C921" s="49" t="s">
        <v>122</v>
      </c>
      <c r="D921" s="49" t="s">
        <v>2</v>
      </c>
      <c r="E921" s="49" t="s">
        <v>2</v>
      </c>
      <c r="F921" s="49"/>
      <c r="G921" s="50">
        <f t="shared" ref="G921:I923" si="585">SUM(G922)</f>
        <v>49400</v>
      </c>
      <c r="H921" s="50">
        <f t="shared" si="585"/>
        <v>0</v>
      </c>
      <c r="I921" s="51">
        <f t="shared" si="585"/>
        <v>49400</v>
      </c>
      <c r="J921" s="51">
        <f t="shared" ref="J921:AB923" si="586">SUM(J922)</f>
        <v>0</v>
      </c>
      <c r="K921" s="51">
        <f t="shared" si="586"/>
        <v>0</v>
      </c>
      <c r="L921" s="51">
        <f t="shared" si="586"/>
        <v>49400</v>
      </c>
      <c r="M921" s="51">
        <f t="shared" si="586"/>
        <v>0</v>
      </c>
      <c r="N921" s="51">
        <f t="shared" si="586"/>
        <v>49400</v>
      </c>
      <c r="O921" s="52">
        <f t="shared" si="586"/>
        <v>0</v>
      </c>
      <c r="P921" s="52">
        <f t="shared" si="586"/>
        <v>0</v>
      </c>
      <c r="Q921" s="52">
        <f t="shared" si="586"/>
        <v>0</v>
      </c>
      <c r="R921" s="52">
        <f t="shared" si="586"/>
        <v>0</v>
      </c>
      <c r="S921" s="52">
        <f t="shared" si="586"/>
        <v>0</v>
      </c>
      <c r="T921" s="52">
        <f t="shared" si="586"/>
        <v>0</v>
      </c>
      <c r="U921" s="52">
        <f t="shared" si="586"/>
        <v>0</v>
      </c>
      <c r="V921" s="52">
        <f t="shared" si="586"/>
        <v>0</v>
      </c>
      <c r="W921" s="52">
        <f t="shared" si="586"/>
        <v>0</v>
      </c>
      <c r="X921" s="52">
        <f t="shared" si="586"/>
        <v>0</v>
      </c>
      <c r="Y921" s="52">
        <f t="shared" si="586"/>
        <v>0</v>
      </c>
      <c r="Z921" s="52">
        <f t="shared" si="586"/>
        <v>0</v>
      </c>
      <c r="AA921" s="52">
        <f t="shared" si="586"/>
        <v>0</v>
      </c>
      <c r="AB921" s="52">
        <f t="shared" si="586"/>
        <v>0</v>
      </c>
    </row>
    <row r="922" spans="1:28" ht="63" outlineLevel="3">
      <c r="A922" s="2" t="s">
        <v>252</v>
      </c>
      <c r="B922" s="23" t="s">
        <v>249</v>
      </c>
      <c r="C922" s="23" t="s">
        <v>122</v>
      </c>
      <c r="D922" s="23" t="s">
        <v>253</v>
      </c>
      <c r="E922" s="23" t="s">
        <v>2</v>
      </c>
      <c r="F922" s="23"/>
      <c r="G922" s="24">
        <f t="shared" si="585"/>
        <v>49400</v>
      </c>
      <c r="H922" s="24">
        <f t="shared" si="585"/>
        <v>0</v>
      </c>
      <c r="I922" s="36">
        <f t="shared" si="585"/>
        <v>49400</v>
      </c>
      <c r="J922" s="36">
        <f t="shared" si="586"/>
        <v>0</v>
      </c>
      <c r="K922" s="36">
        <f t="shared" si="586"/>
        <v>0</v>
      </c>
      <c r="L922" s="36">
        <f t="shared" si="586"/>
        <v>49400</v>
      </c>
      <c r="M922" s="36">
        <f t="shared" si="586"/>
        <v>0</v>
      </c>
      <c r="N922" s="36">
        <f t="shared" si="586"/>
        <v>49400</v>
      </c>
      <c r="O922" s="28">
        <f t="shared" si="586"/>
        <v>0</v>
      </c>
      <c r="P922" s="28">
        <f t="shared" si="586"/>
        <v>0</v>
      </c>
      <c r="Q922" s="28">
        <f t="shared" si="586"/>
        <v>0</v>
      </c>
      <c r="R922" s="28">
        <f t="shared" si="586"/>
        <v>0</v>
      </c>
      <c r="S922" s="28">
        <f t="shared" si="586"/>
        <v>0</v>
      </c>
      <c r="T922" s="28">
        <f t="shared" si="586"/>
        <v>0</v>
      </c>
      <c r="U922" s="28">
        <f t="shared" si="586"/>
        <v>0</v>
      </c>
      <c r="V922" s="28">
        <f t="shared" si="586"/>
        <v>0</v>
      </c>
      <c r="W922" s="28">
        <f t="shared" si="586"/>
        <v>0</v>
      </c>
      <c r="X922" s="28">
        <f t="shared" si="586"/>
        <v>0</v>
      </c>
      <c r="Y922" s="28">
        <f t="shared" si="586"/>
        <v>0</v>
      </c>
      <c r="Z922" s="28">
        <f t="shared" si="586"/>
        <v>0</v>
      </c>
      <c r="AA922" s="28">
        <f t="shared" si="586"/>
        <v>0</v>
      </c>
      <c r="AB922" s="28">
        <f t="shared" si="586"/>
        <v>0</v>
      </c>
    </row>
    <row r="923" spans="1:28" ht="31.5" outlineLevel="4">
      <c r="A923" s="2" t="s">
        <v>254</v>
      </c>
      <c r="B923" s="23" t="s">
        <v>249</v>
      </c>
      <c r="C923" s="23" t="s">
        <v>122</v>
      </c>
      <c r="D923" s="23" t="s">
        <v>255</v>
      </c>
      <c r="E923" s="23" t="s">
        <v>2</v>
      </c>
      <c r="F923" s="23"/>
      <c r="G923" s="24">
        <f t="shared" si="585"/>
        <v>49400</v>
      </c>
      <c r="H923" s="24">
        <f t="shared" si="585"/>
        <v>0</v>
      </c>
      <c r="I923" s="36">
        <f t="shared" si="585"/>
        <v>49400</v>
      </c>
      <c r="J923" s="36">
        <f t="shared" si="586"/>
        <v>0</v>
      </c>
      <c r="K923" s="36">
        <f t="shared" si="586"/>
        <v>0</v>
      </c>
      <c r="L923" s="36">
        <f t="shared" si="586"/>
        <v>49400</v>
      </c>
      <c r="M923" s="36">
        <f t="shared" si="586"/>
        <v>0</v>
      </c>
      <c r="N923" s="36">
        <f t="shared" si="586"/>
        <v>49400</v>
      </c>
      <c r="O923" s="28">
        <f t="shared" si="586"/>
        <v>0</v>
      </c>
      <c r="P923" s="28">
        <f t="shared" si="586"/>
        <v>0</v>
      </c>
      <c r="Q923" s="28">
        <f t="shared" si="586"/>
        <v>0</v>
      </c>
      <c r="R923" s="28">
        <f t="shared" si="586"/>
        <v>0</v>
      </c>
      <c r="S923" s="28">
        <f t="shared" si="586"/>
        <v>0</v>
      </c>
      <c r="T923" s="28">
        <f t="shared" si="586"/>
        <v>0</v>
      </c>
      <c r="U923" s="28">
        <f t="shared" si="586"/>
        <v>0</v>
      </c>
      <c r="V923" s="28">
        <f t="shared" si="586"/>
        <v>0</v>
      </c>
      <c r="W923" s="28">
        <f t="shared" si="586"/>
        <v>0</v>
      </c>
      <c r="X923" s="28">
        <f t="shared" si="586"/>
        <v>0</v>
      </c>
      <c r="Y923" s="28">
        <f t="shared" si="586"/>
        <v>0</v>
      </c>
      <c r="Z923" s="28">
        <f t="shared" si="586"/>
        <v>0</v>
      </c>
      <c r="AA923" s="28">
        <f t="shared" si="586"/>
        <v>0</v>
      </c>
      <c r="AB923" s="28">
        <f t="shared" si="586"/>
        <v>0</v>
      </c>
    </row>
    <row r="924" spans="1:28" ht="63" outlineLevel="5">
      <c r="A924" s="2" t="s">
        <v>256</v>
      </c>
      <c r="B924" s="23" t="s">
        <v>249</v>
      </c>
      <c r="C924" s="23" t="s">
        <v>122</v>
      </c>
      <c r="D924" s="23" t="s">
        <v>255</v>
      </c>
      <c r="E924" s="23" t="s">
        <v>257</v>
      </c>
      <c r="F924" s="23"/>
      <c r="G924" s="24">
        <f>SUM(I924:K924)-H924</f>
        <v>49400</v>
      </c>
      <c r="H924" s="24"/>
      <c r="I924" s="36">
        <v>49400</v>
      </c>
      <c r="J924" s="8">
        <f>SUM(Q924)</f>
        <v>0</v>
      </c>
      <c r="K924" s="9">
        <f>SUM(S924+U924+W924+Y924+AA924)</f>
        <v>0</v>
      </c>
      <c r="L924" s="28">
        <f>SUM(N924:P924)-M924</f>
        <v>49400</v>
      </c>
      <c r="M924" s="38"/>
      <c r="N924" s="37">
        <v>49400</v>
      </c>
      <c r="O924" s="8">
        <f>SUM(R924)</f>
        <v>0</v>
      </c>
      <c r="P924" s="9">
        <f>SUM(T924+V924+X924+Z924+AB924)</f>
        <v>0</v>
      </c>
      <c r="Q924" s="9"/>
      <c r="R924" s="9"/>
      <c r="S924" s="9"/>
      <c r="T924" s="9"/>
      <c r="U924" s="9"/>
      <c r="V924" s="9"/>
      <c r="W924" s="9"/>
      <c r="X924" s="9"/>
      <c r="Y924" s="9"/>
      <c r="Z924" s="9"/>
      <c r="AA924" s="9"/>
      <c r="AB924" s="9"/>
    </row>
    <row r="925" spans="1:28" s="7" customFormat="1" ht="31.5" outlineLevel="2">
      <c r="A925" s="6" t="s">
        <v>242</v>
      </c>
      <c r="B925" s="49" t="s">
        <v>249</v>
      </c>
      <c r="C925" s="49" t="s">
        <v>243</v>
      </c>
      <c r="D925" s="49" t="s">
        <v>2</v>
      </c>
      <c r="E925" s="49" t="s">
        <v>2</v>
      </c>
      <c r="F925" s="49"/>
      <c r="G925" s="50">
        <f t="shared" ref="G925:I927" si="587">SUM(G926)</f>
        <v>11100</v>
      </c>
      <c r="H925" s="50">
        <f t="shared" si="587"/>
        <v>0</v>
      </c>
      <c r="I925" s="51">
        <f t="shared" si="587"/>
        <v>11100</v>
      </c>
      <c r="J925" s="51">
        <f t="shared" ref="J925:AB927" si="588">SUM(J926)</f>
        <v>0</v>
      </c>
      <c r="K925" s="51">
        <f t="shared" si="588"/>
        <v>0</v>
      </c>
      <c r="L925" s="51">
        <f t="shared" si="588"/>
        <v>11100</v>
      </c>
      <c r="M925" s="51">
        <f t="shared" si="588"/>
        <v>0</v>
      </c>
      <c r="N925" s="51">
        <f t="shared" si="588"/>
        <v>11100</v>
      </c>
      <c r="O925" s="52">
        <f t="shared" si="588"/>
        <v>0</v>
      </c>
      <c r="P925" s="52">
        <f t="shared" si="588"/>
        <v>0</v>
      </c>
      <c r="Q925" s="52">
        <f t="shared" si="588"/>
        <v>0</v>
      </c>
      <c r="R925" s="52">
        <f t="shared" si="588"/>
        <v>0</v>
      </c>
      <c r="S925" s="52">
        <f t="shared" si="588"/>
        <v>0</v>
      </c>
      <c r="T925" s="52">
        <f t="shared" si="588"/>
        <v>0</v>
      </c>
      <c r="U925" s="52">
        <f t="shared" si="588"/>
        <v>0</v>
      </c>
      <c r="V925" s="52">
        <f t="shared" si="588"/>
        <v>0</v>
      </c>
      <c r="W925" s="52">
        <f t="shared" si="588"/>
        <v>0</v>
      </c>
      <c r="X925" s="52">
        <f t="shared" si="588"/>
        <v>0</v>
      </c>
      <c r="Y925" s="52">
        <f t="shared" si="588"/>
        <v>0</v>
      </c>
      <c r="Z925" s="52">
        <f t="shared" si="588"/>
        <v>0</v>
      </c>
      <c r="AA925" s="52">
        <f t="shared" si="588"/>
        <v>0</v>
      </c>
      <c r="AB925" s="52">
        <f t="shared" si="588"/>
        <v>0</v>
      </c>
    </row>
    <row r="926" spans="1:28" ht="47.25" outlineLevel="3">
      <c r="A926" s="2" t="s">
        <v>25</v>
      </c>
      <c r="B926" s="23" t="s">
        <v>249</v>
      </c>
      <c r="C926" s="23" t="s">
        <v>243</v>
      </c>
      <c r="D926" s="23" t="s">
        <v>26</v>
      </c>
      <c r="E926" s="23" t="s">
        <v>2</v>
      </c>
      <c r="F926" s="23"/>
      <c r="G926" s="24">
        <f t="shared" si="587"/>
        <v>11100</v>
      </c>
      <c r="H926" s="24">
        <f t="shared" si="587"/>
        <v>0</v>
      </c>
      <c r="I926" s="36">
        <f t="shared" si="587"/>
        <v>11100</v>
      </c>
      <c r="J926" s="36">
        <f t="shared" si="588"/>
        <v>0</v>
      </c>
      <c r="K926" s="36">
        <f t="shared" si="588"/>
        <v>0</v>
      </c>
      <c r="L926" s="36">
        <f t="shared" si="588"/>
        <v>11100</v>
      </c>
      <c r="M926" s="36">
        <f t="shared" si="588"/>
        <v>0</v>
      </c>
      <c r="N926" s="36">
        <f t="shared" si="588"/>
        <v>11100</v>
      </c>
      <c r="O926" s="28">
        <f t="shared" si="588"/>
        <v>0</v>
      </c>
      <c r="P926" s="28">
        <f t="shared" si="588"/>
        <v>0</v>
      </c>
      <c r="Q926" s="28">
        <f t="shared" si="588"/>
        <v>0</v>
      </c>
      <c r="R926" s="28">
        <f t="shared" si="588"/>
        <v>0</v>
      </c>
      <c r="S926" s="28">
        <f t="shared" si="588"/>
        <v>0</v>
      </c>
      <c r="T926" s="28">
        <f t="shared" si="588"/>
        <v>0</v>
      </c>
      <c r="U926" s="28">
        <f t="shared" si="588"/>
        <v>0</v>
      </c>
      <c r="V926" s="28">
        <f t="shared" si="588"/>
        <v>0</v>
      </c>
      <c r="W926" s="28">
        <f t="shared" si="588"/>
        <v>0</v>
      </c>
      <c r="X926" s="28">
        <f t="shared" si="588"/>
        <v>0</v>
      </c>
      <c r="Y926" s="28">
        <f t="shared" si="588"/>
        <v>0</v>
      </c>
      <c r="Z926" s="28">
        <f t="shared" si="588"/>
        <v>0</v>
      </c>
      <c r="AA926" s="28">
        <f t="shared" si="588"/>
        <v>0</v>
      </c>
      <c r="AB926" s="28">
        <f t="shared" si="588"/>
        <v>0</v>
      </c>
    </row>
    <row r="927" spans="1:28" ht="31.5" outlineLevel="4">
      <c r="A927" s="2" t="s">
        <v>27</v>
      </c>
      <c r="B927" s="23" t="s">
        <v>249</v>
      </c>
      <c r="C927" s="23" t="s">
        <v>243</v>
      </c>
      <c r="D927" s="23" t="s">
        <v>28</v>
      </c>
      <c r="E927" s="23" t="s">
        <v>2</v>
      </c>
      <c r="F927" s="23"/>
      <c r="G927" s="24">
        <f t="shared" si="587"/>
        <v>11100</v>
      </c>
      <c r="H927" s="24">
        <f t="shared" si="587"/>
        <v>0</v>
      </c>
      <c r="I927" s="36">
        <f t="shared" si="587"/>
        <v>11100</v>
      </c>
      <c r="J927" s="36">
        <f t="shared" si="588"/>
        <v>0</v>
      </c>
      <c r="K927" s="36">
        <f t="shared" si="588"/>
        <v>0</v>
      </c>
      <c r="L927" s="36">
        <f t="shared" si="588"/>
        <v>11100</v>
      </c>
      <c r="M927" s="36">
        <f t="shared" si="588"/>
        <v>0</v>
      </c>
      <c r="N927" s="36">
        <f t="shared" si="588"/>
        <v>11100</v>
      </c>
      <c r="O927" s="28">
        <f t="shared" si="588"/>
        <v>0</v>
      </c>
      <c r="P927" s="28">
        <f t="shared" si="588"/>
        <v>0</v>
      </c>
      <c r="Q927" s="28">
        <f t="shared" si="588"/>
        <v>0</v>
      </c>
      <c r="R927" s="28">
        <f t="shared" si="588"/>
        <v>0</v>
      </c>
      <c r="S927" s="28">
        <f t="shared" si="588"/>
        <v>0</v>
      </c>
      <c r="T927" s="28">
        <f t="shared" si="588"/>
        <v>0</v>
      </c>
      <c r="U927" s="28">
        <f t="shared" si="588"/>
        <v>0</v>
      </c>
      <c r="V927" s="28">
        <f t="shared" si="588"/>
        <v>0</v>
      </c>
      <c r="W927" s="28">
        <f t="shared" si="588"/>
        <v>0</v>
      </c>
      <c r="X927" s="28">
        <f t="shared" si="588"/>
        <v>0</v>
      </c>
      <c r="Y927" s="28">
        <f t="shared" si="588"/>
        <v>0</v>
      </c>
      <c r="Z927" s="28">
        <f t="shared" si="588"/>
        <v>0</v>
      </c>
      <c r="AA927" s="28">
        <f t="shared" si="588"/>
        <v>0</v>
      </c>
      <c r="AB927" s="28">
        <f t="shared" si="588"/>
        <v>0</v>
      </c>
    </row>
    <row r="928" spans="1:28" outlineLevel="5">
      <c r="A928" s="2" t="s">
        <v>37</v>
      </c>
      <c r="B928" s="23" t="s">
        <v>249</v>
      </c>
      <c r="C928" s="23" t="s">
        <v>243</v>
      </c>
      <c r="D928" s="23" t="s">
        <v>28</v>
      </c>
      <c r="E928" s="23" t="s">
        <v>38</v>
      </c>
      <c r="F928" s="23"/>
      <c r="G928" s="24">
        <f>SUM(I928:K928)-H928</f>
        <v>11100</v>
      </c>
      <c r="H928" s="24"/>
      <c r="I928" s="36">
        <v>11100</v>
      </c>
      <c r="J928" s="8">
        <f>SUM(Q928)</f>
        <v>0</v>
      </c>
      <c r="K928" s="9">
        <f>SUM(S928+U928+W928+Y928+AA928)</f>
        <v>0</v>
      </c>
      <c r="L928" s="28">
        <f>SUM(N928:P928)-M928</f>
        <v>11100</v>
      </c>
      <c r="M928" s="38"/>
      <c r="N928" s="37">
        <v>11100</v>
      </c>
      <c r="O928" s="8">
        <f>SUM(R928)</f>
        <v>0</v>
      </c>
      <c r="P928" s="9">
        <f>SUM(T928+V928+X928+Z928+AB928)</f>
        <v>0</v>
      </c>
      <c r="Q928" s="9"/>
      <c r="R928" s="9"/>
      <c r="S928" s="9"/>
      <c r="T928" s="9"/>
      <c r="U928" s="9"/>
      <c r="V928" s="9"/>
      <c r="W928" s="9"/>
      <c r="X928" s="9"/>
      <c r="Y928" s="9"/>
      <c r="Z928" s="9"/>
      <c r="AA928" s="9"/>
      <c r="AB928" s="9"/>
    </row>
    <row r="929" spans="1:28" s="7" customFormat="1" ht="47.25" outlineLevel="2">
      <c r="A929" s="6" t="s">
        <v>244</v>
      </c>
      <c r="B929" s="49" t="s">
        <v>249</v>
      </c>
      <c r="C929" s="49" t="s">
        <v>245</v>
      </c>
      <c r="D929" s="49" t="s">
        <v>2</v>
      </c>
      <c r="E929" s="49" t="s">
        <v>2</v>
      </c>
      <c r="F929" s="49"/>
      <c r="G929" s="50">
        <f>SUM(G930+G933)</f>
        <v>49880</v>
      </c>
      <c r="H929" s="50">
        <f>SUM(H930+H933)</f>
        <v>0</v>
      </c>
      <c r="I929" s="51">
        <f>SUM(I930+I933)</f>
        <v>49880</v>
      </c>
      <c r="J929" s="51">
        <f t="shared" ref="J929:AB929" si="589">SUM(J930+J933)</f>
        <v>0</v>
      </c>
      <c r="K929" s="51">
        <f t="shared" si="589"/>
        <v>0</v>
      </c>
      <c r="L929" s="51">
        <f t="shared" si="589"/>
        <v>49880</v>
      </c>
      <c r="M929" s="51">
        <f t="shared" si="589"/>
        <v>0</v>
      </c>
      <c r="N929" s="51">
        <f t="shared" si="589"/>
        <v>49880</v>
      </c>
      <c r="O929" s="52">
        <f t="shared" si="589"/>
        <v>0</v>
      </c>
      <c r="P929" s="52">
        <f t="shared" si="589"/>
        <v>0</v>
      </c>
      <c r="Q929" s="52">
        <f t="shared" si="589"/>
        <v>0</v>
      </c>
      <c r="R929" s="52">
        <f t="shared" si="589"/>
        <v>0</v>
      </c>
      <c r="S929" s="52">
        <f t="shared" si="589"/>
        <v>0</v>
      </c>
      <c r="T929" s="52">
        <f t="shared" si="589"/>
        <v>0</v>
      </c>
      <c r="U929" s="52">
        <f t="shared" si="589"/>
        <v>0</v>
      </c>
      <c r="V929" s="52">
        <f t="shared" si="589"/>
        <v>0</v>
      </c>
      <c r="W929" s="52">
        <f t="shared" si="589"/>
        <v>0</v>
      </c>
      <c r="X929" s="52">
        <f t="shared" si="589"/>
        <v>0</v>
      </c>
      <c r="Y929" s="52">
        <f t="shared" si="589"/>
        <v>0</v>
      </c>
      <c r="Z929" s="52">
        <f t="shared" si="589"/>
        <v>0</v>
      </c>
      <c r="AA929" s="52">
        <f t="shared" si="589"/>
        <v>0</v>
      </c>
      <c r="AB929" s="52">
        <f t="shared" si="589"/>
        <v>0</v>
      </c>
    </row>
    <row r="930" spans="1:28" ht="47.25" outlineLevel="3">
      <c r="A930" s="2" t="s">
        <v>25</v>
      </c>
      <c r="B930" s="23" t="s">
        <v>249</v>
      </c>
      <c r="C930" s="23" t="s">
        <v>245</v>
      </c>
      <c r="D930" s="23" t="s">
        <v>26</v>
      </c>
      <c r="E930" s="23" t="s">
        <v>2</v>
      </c>
      <c r="F930" s="23"/>
      <c r="G930" s="24">
        <f t="shared" ref="G930:I931" si="590">SUM(G931)</f>
        <v>4500</v>
      </c>
      <c r="H930" s="24">
        <f t="shared" si="590"/>
        <v>0</v>
      </c>
      <c r="I930" s="36">
        <f t="shared" si="590"/>
        <v>4500</v>
      </c>
      <c r="J930" s="36">
        <f t="shared" ref="J930:S931" si="591">SUM(J931)</f>
        <v>0</v>
      </c>
      <c r="K930" s="36">
        <f t="shared" si="591"/>
        <v>0</v>
      </c>
      <c r="L930" s="36">
        <f t="shared" si="591"/>
        <v>4500</v>
      </c>
      <c r="M930" s="36">
        <f t="shared" si="591"/>
        <v>0</v>
      </c>
      <c r="N930" s="36">
        <f t="shared" si="591"/>
        <v>4500</v>
      </c>
      <c r="O930" s="28">
        <f t="shared" si="591"/>
        <v>0</v>
      </c>
      <c r="P930" s="28">
        <f t="shared" si="591"/>
        <v>0</v>
      </c>
      <c r="Q930" s="28">
        <f t="shared" si="591"/>
        <v>0</v>
      </c>
      <c r="R930" s="28">
        <f t="shared" si="591"/>
        <v>0</v>
      </c>
      <c r="S930" s="28">
        <f t="shared" si="591"/>
        <v>0</v>
      </c>
      <c r="T930" s="28">
        <f t="shared" ref="T930:AB931" si="592">SUM(T931)</f>
        <v>0</v>
      </c>
      <c r="U930" s="28">
        <f t="shared" si="592"/>
        <v>0</v>
      </c>
      <c r="V930" s="28">
        <f t="shared" si="592"/>
        <v>0</v>
      </c>
      <c r="W930" s="28">
        <f t="shared" si="592"/>
        <v>0</v>
      </c>
      <c r="X930" s="28">
        <f t="shared" si="592"/>
        <v>0</v>
      </c>
      <c r="Y930" s="28">
        <f t="shared" si="592"/>
        <v>0</v>
      </c>
      <c r="Z930" s="28">
        <f t="shared" si="592"/>
        <v>0</v>
      </c>
      <c r="AA930" s="28">
        <f t="shared" si="592"/>
        <v>0</v>
      </c>
      <c r="AB930" s="28">
        <f t="shared" si="592"/>
        <v>0</v>
      </c>
    </row>
    <row r="931" spans="1:28" ht="31.5" outlineLevel="4">
      <c r="A931" s="2" t="s">
        <v>27</v>
      </c>
      <c r="B931" s="23" t="s">
        <v>249</v>
      </c>
      <c r="C931" s="23" t="s">
        <v>245</v>
      </c>
      <c r="D931" s="23" t="s">
        <v>28</v>
      </c>
      <c r="E931" s="23" t="s">
        <v>2</v>
      </c>
      <c r="F931" s="23"/>
      <c r="G931" s="24">
        <f t="shared" si="590"/>
        <v>4500</v>
      </c>
      <c r="H931" s="24">
        <f t="shared" si="590"/>
        <v>0</v>
      </c>
      <c r="I931" s="36">
        <f t="shared" si="590"/>
        <v>4500</v>
      </c>
      <c r="J931" s="36">
        <f t="shared" si="591"/>
        <v>0</v>
      </c>
      <c r="K931" s="36">
        <f t="shared" si="591"/>
        <v>0</v>
      </c>
      <c r="L931" s="36">
        <f t="shared" si="591"/>
        <v>4500</v>
      </c>
      <c r="M931" s="36">
        <f t="shared" si="591"/>
        <v>0</v>
      </c>
      <c r="N931" s="36">
        <f t="shared" si="591"/>
        <v>4500</v>
      </c>
      <c r="O931" s="28">
        <f t="shared" si="591"/>
        <v>0</v>
      </c>
      <c r="P931" s="28">
        <f t="shared" si="591"/>
        <v>0</v>
      </c>
      <c r="Q931" s="28">
        <f t="shared" si="591"/>
        <v>0</v>
      </c>
      <c r="R931" s="28">
        <f t="shared" si="591"/>
        <v>0</v>
      </c>
      <c r="S931" s="28">
        <f t="shared" si="591"/>
        <v>0</v>
      </c>
      <c r="T931" s="28">
        <f t="shared" si="592"/>
        <v>0</v>
      </c>
      <c r="U931" s="28">
        <f t="shared" si="592"/>
        <v>0</v>
      </c>
      <c r="V931" s="28">
        <f t="shared" si="592"/>
        <v>0</v>
      </c>
      <c r="W931" s="28">
        <f t="shared" si="592"/>
        <v>0</v>
      </c>
      <c r="X931" s="28">
        <f t="shared" si="592"/>
        <v>0</v>
      </c>
      <c r="Y931" s="28">
        <f t="shared" si="592"/>
        <v>0</v>
      </c>
      <c r="Z931" s="28">
        <f t="shared" si="592"/>
        <v>0</v>
      </c>
      <c r="AA931" s="28">
        <f t="shared" si="592"/>
        <v>0</v>
      </c>
      <c r="AB931" s="28">
        <f t="shared" si="592"/>
        <v>0</v>
      </c>
    </row>
    <row r="932" spans="1:28" outlineLevel="5">
      <c r="A932" s="2" t="s">
        <v>37</v>
      </c>
      <c r="B932" s="23" t="s">
        <v>249</v>
      </c>
      <c r="C932" s="23" t="s">
        <v>245</v>
      </c>
      <c r="D932" s="23" t="s">
        <v>28</v>
      </c>
      <c r="E932" s="23" t="s">
        <v>38</v>
      </c>
      <c r="F932" s="23"/>
      <c r="G932" s="24">
        <f>SUM(I932:K932)-H932</f>
        <v>4500</v>
      </c>
      <c r="H932" s="24"/>
      <c r="I932" s="36">
        <v>4500</v>
      </c>
      <c r="J932" s="8">
        <f>SUM(Q932)</f>
        <v>0</v>
      </c>
      <c r="K932" s="9">
        <f>SUM(S932+U932+W932+Y932+AA932)</f>
        <v>0</v>
      </c>
      <c r="L932" s="28">
        <f>SUM(N932:P932)-M932</f>
        <v>4500</v>
      </c>
      <c r="M932" s="38"/>
      <c r="N932" s="37">
        <v>4500</v>
      </c>
      <c r="O932" s="8">
        <f>SUM(R932)</f>
        <v>0</v>
      </c>
      <c r="P932" s="9">
        <f>SUM(T932+V932+X932+Z932+AB932)</f>
        <v>0</v>
      </c>
      <c r="Q932" s="9"/>
      <c r="R932" s="9"/>
      <c r="S932" s="9"/>
      <c r="T932" s="9"/>
      <c r="U932" s="9"/>
      <c r="V932" s="9"/>
      <c r="W932" s="9"/>
      <c r="X932" s="9"/>
      <c r="Y932" s="9"/>
      <c r="Z932" s="9"/>
      <c r="AA932" s="9"/>
      <c r="AB932" s="9"/>
    </row>
    <row r="933" spans="1:28" ht="63" outlineLevel="3">
      <c r="A933" s="2" t="s">
        <v>252</v>
      </c>
      <c r="B933" s="23" t="s">
        <v>249</v>
      </c>
      <c r="C933" s="23" t="s">
        <v>245</v>
      </c>
      <c r="D933" s="23" t="s">
        <v>253</v>
      </c>
      <c r="E933" s="23" t="s">
        <v>2</v>
      </c>
      <c r="F933" s="23"/>
      <c r="G933" s="24">
        <f t="shared" ref="G933:I934" si="593">SUM(G934)</f>
        <v>45380</v>
      </c>
      <c r="H933" s="24">
        <f t="shared" si="593"/>
        <v>0</v>
      </c>
      <c r="I933" s="36">
        <f t="shared" si="593"/>
        <v>45380</v>
      </c>
      <c r="J933" s="36">
        <f t="shared" ref="J933:S934" si="594">SUM(J934)</f>
        <v>0</v>
      </c>
      <c r="K933" s="36">
        <f t="shared" si="594"/>
        <v>0</v>
      </c>
      <c r="L933" s="36">
        <f t="shared" si="594"/>
        <v>45380</v>
      </c>
      <c r="M933" s="36">
        <f t="shared" si="594"/>
        <v>0</v>
      </c>
      <c r="N933" s="36">
        <f t="shared" si="594"/>
        <v>45380</v>
      </c>
      <c r="O933" s="28">
        <f t="shared" si="594"/>
        <v>0</v>
      </c>
      <c r="P933" s="28">
        <f t="shared" si="594"/>
        <v>0</v>
      </c>
      <c r="Q933" s="28">
        <f t="shared" si="594"/>
        <v>0</v>
      </c>
      <c r="R933" s="28">
        <f t="shared" si="594"/>
        <v>0</v>
      </c>
      <c r="S933" s="28">
        <f t="shared" si="594"/>
        <v>0</v>
      </c>
      <c r="T933" s="28">
        <f t="shared" ref="T933:AB934" si="595">SUM(T934)</f>
        <v>0</v>
      </c>
      <c r="U933" s="28">
        <f t="shared" si="595"/>
        <v>0</v>
      </c>
      <c r="V933" s="28">
        <f t="shared" si="595"/>
        <v>0</v>
      </c>
      <c r="W933" s="28">
        <f t="shared" si="595"/>
        <v>0</v>
      </c>
      <c r="X933" s="28">
        <f t="shared" si="595"/>
        <v>0</v>
      </c>
      <c r="Y933" s="28">
        <f t="shared" si="595"/>
        <v>0</v>
      </c>
      <c r="Z933" s="28">
        <f t="shared" si="595"/>
        <v>0</v>
      </c>
      <c r="AA933" s="28">
        <f t="shared" si="595"/>
        <v>0</v>
      </c>
      <c r="AB933" s="28">
        <f t="shared" si="595"/>
        <v>0</v>
      </c>
    </row>
    <row r="934" spans="1:28" ht="31.5" outlineLevel="4">
      <c r="A934" s="2" t="s">
        <v>254</v>
      </c>
      <c r="B934" s="23" t="s">
        <v>249</v>
      </c>
      <c r="C934" s="23" t="s">
        <v>245</v>
      </c>
      <c r="D934" s="23" t="s">
        <v>255</v>
      </c>
      <c r="E934" s="23" t="s">
        <v>2</v>
      </c>
      <c r="F934" s="23"/>
      <c r="G934" s="24">
        <f t="shared" si="593"/>
        <v>45380</v>
      </c>
      <c r="H934" s="24">
        <f t="shared" si="593"/>
        <v>0</v>
      </c>
      <c r="I934" s="36">
        <f t="shared" si="593"/>
        <v>45380</v>
      </c>
      <c r="J934" s="36">
        <f t="shared" si="594"/>
        <v>0</v>
      </c>
      <c r="K934" s="36">
        <f t="shared" si="594"/>
        <v>0</v>
      </c>
      <c r="L934" s="36">
        <f t="shared" si="594"/>
        <v>45380</v>
      </c>
      <c r="M934" s="36">
        <f t="shared" si="594"/>
        <v>0</v>
      </c>
      <c r="N934" s="36">
        <f t="shared" si="594"/>
        <v>45380</v>
      </c>
      <c r="O934" s="28">
        <f t="shared" si="594"/>
        <v>0</v>
      </c>
      <c r="P934" s="28">
        <f t="shared" si="594"/>
        <v>0</v>
      </c>
      <c r="Q934" s="28">
        <f t="shared" si="594"/>
        <v>0</v>
      </c>
      <c r="R934" s="28">
        <f t="shared" si="594"/>
        <v>0</v>
      </c>
      <c r="S934" s="28">
        <f t="shared" si="594"/>
        <v>0</v>
      </c>
      <c r="T934" s="28">
        <f t="shared" si="595"/>
        <v>0</v>
      </c>
      <c r="U934" s="28">
        <f t="shared" si="595"/>
        <v>0</v>
      </c>
      <c r="V934" s="28">
        <f t="shared" si="595"/>
        <v>0</v>
      </c>
      <c r="W934" s="28">
        <f t="shared" si="595"/>
        <v>0</v>
      </c>
      <c r="X934" s="28">
        <f t="shared" si="595"/>
        <v>0</v>
      </c>
      <c r="Y934" s="28">
        <f t="shared" si="595"/>
        <v>0</v>
      </c>
      <c r="Z934" s="28">
        <f t="shared" si="595"/>
        <v>0</v>
      </c>
      <c r="AA934" s="28">
        <f t="shared" si="595"/>
        <v>0</v>
      </c>
      <c r="AB934" s="28">
        <f t="shared" si="595"/>
        <v>0</v>
      </c>
    </row>
    <row r="935" spans="1:28" ht="63" outlineLevel="5">
      <c r="A935" s="2" t="s">
        <v>256</v>
      </c>
      <c r="B935" s="23" t="s">
        <v>249</v>
      </c>
      <c r="C935" s="23" t="s">
        <v>245</v>
      </c>
      <c r="D935" s="23" t="s">
        <v>255</v>
      </c>
      <c r="E935" s="23" t="s">
        <v>257</v>
      </c>
      <c r="F935" s="23"/>
      <c r="G935" s="24">
        <f>SUM(I935:K935)-H935</f>
        <v>45380</v>
      </c>
      <c r="H935" s="24"/>
      <c r="I935" s="36">
        <v>45380</v>
      </c>
      <c r="J935" s="8">
        <f>SUM(Q935)</f>
        <v>0</v>
      </c>
      <c r="K935" s="9">
        <f>SUM(S935+U935+W935+Y935+AA935)</f>
        <v>0</v>
      </c>
      <c r="L935" s="28">
        <f>SUM(N935:P935)-M935</f>
        <v>45380</v>
      </c>
      <c r="M935" s="38"/>
      <c r="N935" s="37">
        <v>45380</v>
      </c>
      <c r="O935" s="8">
        <f>SUM(R935)</f>
        <v>0</v>
      </c>
      <c r="P935" s="9">
        <f>SUM(T935+V935+X935+Z935+AB935)</f>
        <v>0</v>
      </c>
      <c r="Q935" s="9"/>
      <c r="R935" s="9"/>
      <c r="S935" s="9"/>
      <c r="T935" s="9"/>
      <c r="U935" s="9"/>
      <c r="V935" s="9"/>
      <c r="W935" s="9"/>
      <c r="X935" s="9"/>
      <c r="Y935" s="9"/>
      <c r="Z935" s="9"/>
      <c r="AA935" s="9"/>
      <c r="AB935" s="9"/>
    </row>
    <row r="936" spans="1:28" s="7" customFormat="1" ht="47.25" outlineLevel="2">
      <c r="A936" s="6" t="s">
        <v>246</v>
      </c>
      <c r="B936" s="49" t="s">
        <v>249</v>
      </c>
      <c r="C936" s="49" t="s">
        <v>247</v>
      </c>
      <c r="D936" s="49" t="s">
        <v>2</v>
      </c>
      <c r="E936" s="49" t="s">
        <v>2</v>
      </c>
      <c r="F936" s="49"/>
      <c r="G936" s="50">
        <f>SUM(G937+G940)</f>
        <v>355655</v>
      </c>
      <c r="H936" s="50">
        <f>SUM(H937+H940)</f>
        <v>0</v>
      </c>
      <c r="I936" s="51">
        <f>SUM(I937+I940)</f>
        <v>355655</v>
      </c>
      <c r="J936" s="51">
        <f t="shared" ref="J936:AB936" si="596">SUM(J937+J940)</f>
        <v>0</v>
      </c>
      <c r="K936" s="51">
        <f t="shared" si="596"/>
        <v>0</v>
      </c>
      <c r="L936" s="51">
        <f t="shared" si="596"/>
        <v>355655</v>
      </c>
      <c r="M936" s="51">
        <f t="shared" si="596"/>
        <v>0</v>
      </c>
      <c r="N936" s="51">
        <f t="shared" si="596"/>
        <v>355655</v>
      </c>
      <c r="O936" s="52">
        <f t="shared" si="596"/>
        <v>0</v>
      </c>
      <c r="P936" s="52">
        <f t="shared" si="596"/>
        <v>0</v>
      </c>
      <c r="Q936" s="52">
        <f t="shared" si="596"/>
        <v>0</v>
      </c>
      <c r="R936" s="52">
        <f t="shared" si="596"/>
        <v>0</v>
      </c>
      <c r="S936" s="52">
        <f t="shared" si="596"/>
        <v>0</v>
      </c>
      <c r="T936" s="52">
        <f t="shared" si="596"/>
        <v>0</v>
      </c>
      <c r="U936" s="52">
        <f t="shared" si="596"/>
        <v>0</v>
      </c>
      <c r="V936" s="52">
        <f t="shared" si="596"/>
        <v>0</v>
      </c>
      <c r="W936" s="52">
        <f t="shared" si="596"/>
        <v>0</v>
      </c>
      <c r="X936" s="52">
        <f t="shared" si="596"/>
        <v>0</v>
      </c>
      <c r="Y936" s="52">
        <f t="shared" si="596"/>
        <v>0</v>
      </c>
      <c r="Z936" s="52">
        <f t="shared" si="596"/>
        <v>0</v>
      </c>
      <c r="AA936" s="52">
        <f t="shared" si="596"/>
        <v>0</v>
      </c>
      <c r="AB936" s="52">
        <f t="shared" si="596"/>
        <v>0</v>
      </c>
    </row>
    <row r="937" spans="1:28" ht="47.25" outlineLevel="3">
      <c r="A937" s="2" t="s">
        <v>25</v>
      </c>
      <c r="B937" s="23" t="s">
        <v>249</v>
      </c>
      <c r="C937" s="23" t="s">
        <v>247</v>
      </c>
      <c r="D937" s="23" t="s">
        <v>26</v>
      </c>
      <c r="E937" s="23" t="s">
        <v>2</v>
      </c>
      <c r="F937" s="23"/>
      <c r="G937" s="24">
        <f t="shared" ref="G937:I938" si="597">SUM(G938)</f>
        <v>146400</v>
      </c>
      <c r="H937" s="24">
        <f t="shared" si="597"/>
        <v>0</v>
      </c>
      <c r="I937" s="36">
        <f t="shared" si="597"/>
        <v>146400</v>
      </c>
      <c r="J937" s="36">
        <f t="shared" ref="J937:S938" si="598">SUM(J938)</f>
        <v>0</v>
      </c>
      <c r="K937" s="36">
        <f t="shared" si="598"/>
        <v>0</v>
      </c>
      <c r="L937" s="36">
        <f t="shared" si="598"/>
        <v>146400</v>
      </c>
      <c r="M937" s="36">
        <f t="shared" si="598"/>
        <v>0</v>
      </c>
      <c r="N937" s="36">
        <f t="shared" si="598"/>
        <v>146400</v>
      </c>
      <c r="O937" s="28">
        <f t="shared" si="598"/>
        <v>0</v>
      </c>
      <c r="P937" s="28">
        <f t="shared" si="598"/>
        <v>0</v>
      </c>
      <c r="Q937" s="28">
        <f t="shared" si="598"/>
        <v>0</v>
      </c>
      <c r="R937" s="28">
        <f t="shared" si="598"/>
        <v>0</v>
      </c>
      <c r="S937" s="28">
        <f t="shared" si="598"/>
        <v>0</v>
      </c>
      <c r="T937" s="28">
        <f t="shared" ref="T937:AB938" si="599">SUM(T938)</f>
        <v>0</v>
      </c>
      <c r="U937" s="28">
        <f t="shared" si="599"/>
        <v>0</v>
      </c>
      <c r="V937" s="28">
        <f t="shared" si="599"/>
        <v>0</v>
      </c>
      <c r="W937" s="28">
        <f t="shared" si="599"/>
        <v>0</v>
      </c>
      <c r="X937" s="28">
        <f t="shared" si="599"/>
        <v>0</v>
      </c>
      <c r="Y937" s="28">
        <f t="shared" si="599"/>
        <v>0</v>
      </c>
      <c r="Z937" s="28">
        <f t="shared" si="599"/>
        <v>0</v>
      </c>
      <c r="AA937" s="28">
        <f t="shared" si="599"/>
        <v>0</v>
      </c>
      <c r="AB937" s="28">
        <f t="shared" si="599"/>
        <v>0</v>
      </c>
    </row>
    <row r="938" spans="1:28" ht="31.5" outlineLevel="4">
      <c r="A938" s="2" t="s">
        <v>27</v>
      </c>
      <c r="B938" s="23" t="s">
        <v>249</v>
      </c>
      <c r="C938" s="23" t="s">
        <v>247</v>
      </c>
      <c r="D938" s="23" t="s">
        <v>28</v>
      </c>
      <c r="E938" s="23" t="s">
        <v>2</v>
      </c>
      <c r="F938" s="23"/>
      <c r="G938" s="24">
        <f t="shared" si="597"/>
        <v>146400</v>
      </c>
      <c r="H938" s="24">
        <f t="shared" si="597"/>
        <v>0</v>
      </c>
      <c r="I938" s="36">
        <f t="shared" si="597"/>
        <v>146400</v>
      </c>
      <c r="J938" s="36">
        <f t="shared" si="598"/>
        <v>0</v>
      </c>
      <c r="K938" s="36">
        <f t="shared" si="598"/>
        <v>0</v>
      </c>
      <c r="L938" s="36">
        <f t="shared" si="598"/>
        <v>146400</v>
      </c>
      <c r="M938" s="36">
        <f t="shared" si="598"/>
        <v>0</v>
      </c>
      <c r="N938" s="36">
        <f t="shared" si="598"/>
        <v>146400</v>
      </c>
      <c r="O938" s="28">
        <f t="shared" si="598"/>
        <v>0</v>
      </c>
      <c r="P938" s="28">
        <f t="shared" si="598"/>
        <v>0</v>
      </c>
      <c r="Q938" s="28">
        <f t="shared" si="598"/>
        <v>0</v>
      </c>
      <c r="R938" s="28">
        <f t="shared" si="598"/>
        <v>0</v>
      </c>
      <c r="S938" s="28">
        <f t="shared" si="598"/>
        <v>0</v>
      </c>
      <c r="T938" s="28">
        <f t="shared" si="599"/>
        <v>0</v>
      </c>
      <c r="U938" s="28">
        <f t="shared" si="599"/>
        <v>0</v>
      </c>
      <c r="V938" s="28">
        <f t="shared" si="599"/>
        <v>0</v>
      </c>
      <c r="W938" s="28">
        <f t="shared" si="599"/>
        <v>0</v>
      </c>
      <c r="X938" s="28">
        <f t="shared" si="599"/>
        <v>0</v>
      </c>
      <c r="Y938" s="28">
        <f t="shared" si="599"/>
        <v>0</v>
      </c>
      <c r="Z938" s="28">
        <f t="shared" si="599"/>
        <v>0</v>
      </c>
      <c r="AA938" s="28">
        <f t="shared" si="599"/>
        <v>0</v>
      </c>
      <c r="AB938" s="28">
        <f t="shared" si="599"/>
        <v>0</v>
      </c>
    </row>
    <row r="939" spans="1:28" outlineLevel="5">
      <c r="A939" s="2" t="s">
        <v>37</v>
      </c>
      <c r="B939" s="23" t="s">
        <v>249</v>
      </c>
      <c r="C939" s="23" t="s">
        <v>247</v>
      </c>
      <c r="D939" s="23" t="s">
        <v>28</v>
      </c>
      <c r="E939" s="23" t="s">
        <v>38</v>
      </c>
      <c r="F939" s="23"/>
      <c r="G939" s="24">
        <f>SUM(I939:K939)-H939</f>
        <v>146400</v>
      </c>
      <c r="H939" s="24"/>
      <c r="I939" s="36">
        <v>146400</v>
      </c>
      <c r="J939" s="8">
        <f>SUM(Q939)</f>
        <v>0</v>
      </c>
      <c r="K939" s="9">
        <f>SUM(S939+U939+W939+Y939+AA939)</f>
        <v>0</v>
      </c>
      <c r="L939" s="28">
        <f>SUM(N939:P939)-M939</f>
        <v>146400</v>
      </c>
      <c r="M939" s="38"/>
      <c r="N939" s="37">
        <v>146400</v>
      </c>
      <c r="O939" s="8">
        <f>SUM(R939)</f>
        <v>0</v>
      </c>
      <c r="P939" s="9">
        <f>SUM(T939+V939+X939+Z939+AB939)</f>
        <v>0</v>
      </c>
      <c r="Q939" s="9"/>
      <c r="R939" s="9"/>
      <c r="S939" s="9"/>
      <c r="T939" s="9"/>
      <c r="U939" s="9"/>
      <c r="V939" s="9"/>
      <c r="W939" s="9"/>
      <c r="X939" s="9"/>
      <c r="Y939" s="9"/>
      <c r="Z939" s="9"/>
      <c r="AA939" s="9"/>
      <c r="AB939" s="9"/>
    </row>
    <row r="940" spans="1:28" ht="63" outlineLevel="3">
      <c r="A940" s="2" t="s">
        <v>252</v>
      </c>
      <c r="B940" s="23" t="s">
        <v>249</v>
      </c>
      <c r="C940" s="23" t="s">
        <v>247</v>
      </c>
      <c r="D940" s="23" t="s">
        <v>253</v>
      </c>
      <c r="E940" s="23" t="s">
        <v>2</v>
      </c>
      <c r="F940" s="23"/>
      <c r="G940" s="24">
        <f t="shared" ref="G940:I941" si="600">SUM(G941)</f>
        <v>209255</v>
      </c>
      <c r="H940" s="24">
        <f t="shared" si="600"/>
        <v>0</v>
      </c>
      <c r="I940" s="36">
        <f t="shared" si="600"/>
        <v>209255</v>
      </c>
      <c r="J940" s="36">
        <f t="shared" ref="J940:S941" si="601">SUM(J941)</f>
        <v>0</v>
      </c>
      <c r="K940" s="36">
        <f t="shared" si="601"/>
        <v>0</v>
      </c>
      <c r="L940" s="36">
        <f t="shared" si="601"/>
        <v>209255</v>
      </c>
      <c r="M940" s="36">
        <f t="shared" si="601"/>
        <v>0</v>
      </c>
      <c r="N940" s="36">
        <f t="shared" si="601"/>
        <v>209255</v>
      </c>
      <c r="O940" s="28">
        <f t="shared" si="601"/>
        <v>0</v>
      </c>
      <c r="P940" s="28">
        <f t="shared" si="601"/>
        <v>0</v>
      </c>
      <c r="Q940" s="28">
        <f t="shared" si="601"/>
        <v>0</v>
      </c>
      <c r="R940" s="28">
        <f t="shared" si="601"/>
        <v>0</v>
      </c>
      <c r="S940" s="28">
        <f t="shared" si="601"/>
        <v>0</v>
      </c>
      <c r="T940" s="28">
        <f t="shared" ref="T940:AB941" si="602">SUM(T941)</f>
        <v>0</v>
      </c>
      <c r="U940" s="28">
        <f t="shared" si="602"/>
        <v>0</v>
      </c>
      <c r="V940" s="28">
        <f t="shared" si="602"/>
        <v>0</v>
      </c>
      <c r="W940" s="28">
        <f t="shared" si="602"/>
        <v>0</v>
      </c>
      <c r="X940" s="28">
        <f t="shared" si="602"/>
        <v>0</v>
      </c>
      <c r="Y940" s="28">
        <f t="shared" si="602"/>
        <v>0</v>
      </c>
      <c r="Z940" s="28">
        <f t="shared" si="602"/>
        <v>0</v>
      </c>
      <c r="AA940" s="28">
        <f t="shared" si="602"/>
        <v>0</v>
      </c>
      <c r="AB940" s="28">
        <f t="shared" si="602"/>
        <v>0</v>
      </c>
    </row>
    <row r="941" spans="1:28" ht="31.5" outlineLevel="4">
      <c r="A941" s="2" t="s">
        <v>254</v>
      </c>
      <c r="B941" s="23" t="s">
        <v>249</v>
      </c>
      <c r="C941" s="23" t="s">
        <v>247</v>
      </c>
      <c r="D941" s="23" t="s">
        <v>255</v>
      </c>
      <c r="E941" s="23" t="s">
        <v>2</v>
      </c>
      <c r="F941" s="23"/>
      <c r="G941" s="24">
        <f t="shared" si="600"/>
        <v>209255</v>
      </c>
      <c r="H941" s="24">
        <f t="shared" si="600"/>
        <v>0</v>
      </c>
      <c r="I941" s="36">
        <f t="shared" si="600"/>
        <v>209255</v>
      </c>
      <c r="J941" s="36">
        <f t="shared" si="601"/>
        <v>0</v>
      </c>
      <c r="K941" s="36">
        <f t="shared" si="601"/>
        <v>0</v>
      </c>
      <c r="L941" s="36">
        <f t="shared" si="601"/>
        <v>209255</v>
      </c>
      <c r="M941" s="36">
        <f t="shared" si="601"/>
        <v>0</v>
      </c>
      <c r="N941" s="36">
        <f t="shared" si="601"/>
        <v>209255</v>
      </c>
      <c r="O941" s="28">
        <f t="shared" si="601"/>
        <v>0</v>
      </c>
      <c r="P941" s="28">
        <f t="shared" si="601"/>
        <v>0</v>
      </c>
      <c r="Q941" s="28">
        <f t="shared" si="601"/>
        <v>0</v>
      </c>
      <c r="R941" s="28">
        <f t="shared" si="601"/>
        <v>0</v>
      </c>
      <c r="S941" s="28">
        <f t="shared" si="601"/>
        <v>0</v>
      </c>
      <c r="T941" s="28">
        <f t="shared" si="602"/>
        <v>0</v>
      </c>
      <c r="U941" s="28">
        <f t="shared" si="602"/>
        <v>0</v>
      </c>
      <c r="V941" s="28">
        <f t="shared" si="602"/>
        <v>0</v>
      </c>
      <c r="W941" s="28">
        <f t="shared" si="602"/>
        <v>0</v>
      </c>
      <c r="X941" s="28">
        <f t="shared" si="602"/>
        <v>0</v>
      </c>
      <c r="Y941" s="28">
        <f t="shared" si="602"/>
        <v>0</v>
      </c>
      <c r="Z941" s="28">
        <f t="shared" si="602"/>
        <v>0</v>
      </c>
      <c r="AA941" s="28">
        <f t="shared" si="602"/>
        <v>0</v>
      </c>
      <c r="AB941" s="28">
        <f t="shared" si="602"/>
        <v>0</v>
      </c>
    </row>
    <row r="942" spans="1:28" ht="63" outlineLevel="5">
      <c r="A942" s="2" t="s">
        <v>256</v>
      </c>
      <c r="B942" s="23" t="s">
        <v>249</v>
      </c>
      <c r="C942" s="23" t="s">
        <v>247</v>
      </c>
      <c r="D942" s="23" t="s">
        <v>255</v>
      </c>
      <c r="E942" s="23" t="s">
        <v>257</v>
      </c>
      <c r="F942" s="23"/>
      <c r="G942" s="24">
        <f>SUM(I942:K942)-H942</f>
        <v>209255</v>
      </c>
      <c r="H942" s="24"/>
      <c r="I942" s="36">
        <v>209255</v>
      </c>
      <c r="J942" s="8">
        <f>SUM(Q942)</f>
        <v>0</v>
      </c>
      <c r="K942" s="9">
        <f>SUM(S942+U942+W942+Y942+AA942)</f>
        <v>0</v>
      </c>
      <c r="L942" s="28">
        <f>SUM(N942:P942)-M942</f>
        <v>209255</v>
      </c>
      <c r="M942" s="38"/>
      <c r="N942" s="37">
        <v>209255</v>
      </c>
      <c r="O942" s="8">
        <f>SUM(R942)</f>
        <v>0</v>
      </c>
      <c r="P942" s="9">
        <f>SUM(T942+V942+X942+Z942+AB942)</f>
        <v>0</v>
      </c>
      <c r="Q942" s="9"/>
      <c r="R942" s="9"/>
      <c r="S942" s="9"/>
      <c r="T942" s="9"/>
      <c r="U942" s="9"/>
      <c r="V942" s="9"/>
      <c r="W942" s="9"/>
      <c r="X942" s="9"/>
      <c r="Y942" s="9"/>
      <c r="Z942" s="9"/>
      <c r="AA942" s="9"/>
      <c r="AB942" s="9"/>
    </row>
    <row r="943" spans="1:28" s="7" customFormat="1" ht="78.75" outlineLevel="2">
      <c r="A943" s="6" t="s">
        <v>293</v>
      </c>
      <c r="B943" s="49" t="s">
        <v>249</v>
      </c>
      <c r="C943" s="49" t="s">
        <v>294</v>
      </c>
      <c r="D943" s="49" t="s">
        <v>2</v>
      </c>
      <c r="E943" s="49" t="s">
        <v>2</v>
      </c>
      <c r="F943" s="49"/>
      <c r="G943" s="50">
        <f>SUM(G944+G947)</f>
        <v>18260382.970000003</v>
      </c>
      <c r="H943" s="50">
        <f>SUM(H944+H947)</f>
        <v>0</v>
      </c>
      <c r="I943" s="50">
        <f t="shared" ref="I943:AB943" si="603">SUM(I944+I947)</f>
        <v>18260382.970000003</v>
      </c>
      <c r="J943" s="50">
        <f t="shared" si="603"/>
        <v>0</v>
      </c>
      <c r="K943" s="50">
        <f t="shared" si="603"/>
        <v>0</v>
      </c>
      <c r="L943" s="50">
        <f t="shared" si="603"/>
        <v>18260382.970000003</v>
      </c>
      <c r="M943" s="50">
        <f t="shared" si="603"/>
        <v>0</v>
      </c>
      <c r="N943" s="51">
        <f t="shared" si="603"/>
        <v>18260382.970000003</v>
      </c>
      <c r="O943" s="52">
        <f t="shared" si="603"/>
        <v>0</v>
      </c>
      <c r="P943" s="52">
        <f t="shared" si="603"/>
        <v>0</v>
      </c>
      <c r="Q943" s="52">
        <f t="shared" si="603"/>
        <v>0</v>
      </c>
      <c r="R943" s="52">
        <f t="shared" si="603"/>
        <v>0</v>
      </c>
      <c r="S943" s="52">
        <f t="shared" si="603"/>
        <v>0</v>
      </c>
      <c r="T943" s="52">
        <f t="shared" si="603"/>
        <v>0</v>
      </c>
      <c r="U943" s="52">
        <f t="shared" si="603"/>
        <v>0</v>
      </c>
      <c r="V943" s="52">
        <f t="shared" si="603"/>
        <v>0</v>
      </c>
      <c r="W943" s="52">
        <f t="shared" si="603"/>
        <v>0</v>
      </c>
      <c r="X943" s="52">
        <f t="shared" si="603"/>
        <v>0</v>
      </c>
      <c r="Y943" s="52">
        <f t="shared" si="603"/>
        <v>0</v>
      </c>
      <c r="Z943" s="52">
        <f t="shared" si="603"/>
        <v>0</v>
      </c>
      <c r="AA943" s="52">
        <f t="shared" si="603"/>
        <v>0</v>
      </c>
      <c r="AB943" s="52">
        <f t="shared" si="603"/>
        <v>0</v>
      </c>
    </row>
    <row r="944" spans="1:28" ht="47.25" outlineLevel="3">
      <c r="A944" s="2" t="s">
        <v>99</v>
      </c>
      <c r="B944" s="23" t="s">
        <v>249</v>
      </c>
      <c r="C944" s="23" t="s">
        <v>294</v>
      </c>
      <c r="D944" s="23" t="s">
        <v>100</v>
      </c>
      <c r="E944" s="23" t="s">
        <v>2</v>
      </c>
      <c r="F944" s="23"/>
      <c r="G944" s="24">
        <f t="shared" ref="G944:P945" si="604">SUM(G945)</f>
        <v>18139653.050000001</v>
      </c>
      <c r="H944" s="24">
        <f t="shared" si="604"/>
        <v>0</v>
      </c>
      <c r="I944" s="24">
        <f t="shared" si="604"/>
        <v>18139653.050000001</v>
      </c>
      <c r="J944" s="24">
        <f t="shared" si="604"/>
        <v>0</v>
      </c>
      <c r="K944" s="24">
        <f t="shared" si="604"/>
        <v>0</v>
      </c>
      <c r="L944" s="24">
        <f t="shared" si="604"/>
        <v>18139653.050000001</v>
      </c>
      <c r="M944" s="24">
        <f t="shared" si="604"/>
        <v>0</v>
      </c>
      <c r="N944" s="36">
        <f t="shared" si="604"/>
        <v>18139653.050000001</v>
      </c>
      <c r="O944" s="28">
        <f t="shared" si="604"/>
        <v>0</v>
      </c>
      <c r="P944" s="28">
        <f t="shared" si="604"/>
        <v>0</v>
      </c>
      <c r="Q944" s="28">
        <f t="shared" ref="Q944:Z945" si="605">SUM(Q945)</f>
        <v>0</v>
      </c>
      <c r="R944" s="28">
        <f t="shared" si="605"/>
        <v>0</v>
      </c>
      <c r="S944" s="28">
        <f t="shared" si="605"/>
        <v>0</v>
      </c>
      <c r="T944" s="28">
        <f t="shared" si="605"/>
        <v>0</v>
      </c>
      <c r="U944" s="28">
        <f t="shared" si="605"/>
        <v>0</v>
      </c>
      <c r="V944" s="28">
        <f t="shared" si="605"/>
        <v>0</v>
      </c>
      <c r="W944" s="28">
        <f t="shared" si="605"/>
        <v>0</v>
      </c>
      <c r="X944" s="28">
        <f t="shared" si="605"/>
        <v>0</v>
      </c>
      <c r="Y944" s="28">
        <f t="shared" si="605"/>
        <v>0</v>
      </c>
      <c r="Z944" s="28">
        <f t="shared" si="605"/>
        <v>0</v>
      </c>
      <c r="AA944" s="28">
        <f t="shared" ref="AA944:AB945" si="606">SUM(AA945)</f>
        <v>0</v>
      </c>
      <c r="AB944" s="28">
        <f t="shared" si="606"/>
        <v>0</v>
      </c>
    </row>
    <row r="945" spans="1:28" ht="63" outlineLevel="4">
      <c r="A945" s="2" t="s">
        <v>183</v>
      </c>
      <c r="B945" s="23" t="s">
        <v>249</v>
      </c>
      <c r="C945" s="23" t="s">
        <v>294</v>
      </c>
      <c r="D945" s="23" t="s">
        <v>184</v>
      </c>
      <c r="E945" s="23" t="s">
        <v>2</v>
      </c>
      <c r="F945" s="23"/>
      <c r="G945" s="24">
        <f t="shared" si="604"/>
        <v>18139653.050000001</v>
      </c>
      <c r="H945" s="24">
        <f t="shared" si="604"/>
        <v>0</v>
      </c>
      <c r="I945" s="24">
        <f t="shared" si="604"/>
        <v>18139653.050000001</v>
      </c>
      <c r="J945" s="24">
        <f t="shared" si="604"/>
        <v>0</v>
      </c>
      <c r="K945" s="24">
        <f t="shared" si="604"/>
        <v>0</v>
      </c>
      <c r="L945" s="24">
        <f t="shared" si="604"/>
        <v>18139653.050000001</v>
      </c>
      <c r="M945" s="24">
        <f t="shared" si="604"/>
        <v>0</v>
      </c>
      <c r="N945" s="36">
        <f t="shared" si="604"/>
        <v>18139653.050000001</v>
      </c>
      <c r="O945" s="28">
        <f t="shared" si="604"/>
        <v>0</v>
      </c>
      <c r="P945" s="28">
        <f t="shared" si="604"/>
        <v>0</v>
      </c>
      <c r="Q945" s="28">
        <f t="shared" si="605"/>
        <v>0</v>
      </c>
      <c r="R945" s="28">
        <f t="shared" si="605"/>
        <v>0</v>
      </c>
      <c r="S945" s="28">
        <f t="shared" si="605"/>
        <v>0</v>
      </c>
      <c r="T945" s="28">
        <f t="shared" si="605"/>
        <v>0</v>
      </c>
      <c r="U945" s="28">
        <f t="shared" si="605"/>
        <v>0</v>
      </c>
      <c r="V945" s="28">
        <f t="shared" si="605"/>
        <v>0</v>
      </c>
      <c r="W945" s="28">
        <f t="shared" si="605"/>
        <v>0</v>
      </c>
      <c r="X945" s="28">
        <f t="shared" si="605"/>
        <v>0</v>
      </c>
      <c r="Y945" s="28">
        <f t="shared" si="605"/>
        <v>0</v>
      </c>
      <c r="Z945" s="28">
        <f t="shared" si="605"/>
        <v>0</v>
      </c>
      <c r="AA945" s="28">
        <f t="shared" si="606"/>
        <v>0</v>
      </c>
      <c r="AB945" s="28">
        <f t="shared" si="606"/>
        <v>0</v>
      </c>
    </row>
    <row r="946" spans="1:28" ht="31.5" outlineLevel="5">
      <c r="A946" s="2" t="s">
        <v>55</v>
      </c>
      <c r="B946" s="23" t="s">
        <v>249</v>
      </c>
      <c r="C946" s="23" t="s">
        <v>294</v>
      </c>
      <c r="D946" s="23" t="s">
        <v>184</v>
      </c>
      <c r="E946" s="23" t="s">
        <v>56</v>
      </c>
      <c r="F946" s="23">
        <v>24011285</v>
      </c>
      <c r="G946" s="24">
        <f>SUM(I946:K946)-H946</f>
        <v>18139653.050000001</v>
      </c>
      <c r="H946" s="24"/>
      <c r="I946" s="36">
        <v>18139653.050000001</v>
      </c>
      <c r="J946" s="8">
        <f>SUM(Q946)</f>
        <v>0</v>
      </c>
      <c r="K946" s="9">
        <f>SUM(S946+U946+W946+Y946+AA946)</f>
        <v>0</v>
      </c>
      <c r="L946" s="28">
        <f>SUM(N946:P946)-M946</f>
        <v>18139653.050000001</v>
      </c>
      <c r="M946" s="38"/>
      <c r="N946" s="37">
        <v>18139653.050000001</v>
      </c>
      <c r="O946" s="8">
        <f>SUM(R946)</f>
        <v>0</v>
      </c>
      <c r="P946" s="9">
        <f>SUM(T946+V946+X946+Z946+AB946)</f>
        <v>0</v>
      </c>
      <c r="Q946" s="9"/>
      <c r="R946" s="9"/>
      <c r="S946" s="9"/>
      <c r="T946" s="9"/>
      <c r="U946" s="9"/>
      <c r="V946" s="9"/>
      <c r="W946" s="9"/>
      <c r="X946" s="9"/>
      <c r="Y946" s="9"/>
      <c r="Z946" s="9"/>
      <c r="AA946" s="9"/>
      <c r="AB946" s="9"/>
    </row>
    <row r="947" spans="1:28" outlineLevel="3">
      <c r="A947" s="2" t="s">
        <v>41</v>
      </c>
      <c r="B947" s="23" t="s">
        <v>249</v>
      </c>
      <c r="C947" s="23" t="s">
        <v>294</v>
      </c>
      <c r="D947" s="23" t="s">
        <v>42</v>
      </c>
      <c r="E947" s="23" t="s">
        <v>2</v>
      </c>
      <c r="F947" s="23"/>
      <c r="G947" s="24">
        <f t="shared" ref="G947:I948" si="607">SUM(G948)</f>
        <v>120729.92</v>
      </c>
      <c r="H947" s="24">
        <f t="shared" si="607"/>
        <v>0</v>
      </c>
      <c r="I947" s="36">
        <f t="shared" si="607"/>
        <v>120729.92</v>
      </c>
      <c r="J947" s="36">
        <f t="shared" ref="J947:S948" si="608">SUM(J948)</f>
        <v>0</v>
      </c>
      <c r="K947" s="36">
        <f t="shared" si="608"/>
        <v>0</v>
      </c>
      <c r="L947" s="36">
        <f t="shared" si="608"/>
        <v>120729.92</v>
      </c>
      <c r="M947" s="36">
        <f t="shared" si="608"/>
        <v>0</v>
      </c>
      <c r="N947" s="36">
        <f t="shared" si="608"/>
        <v>120729.92</v>
      </c>
      <c r="O947" s="28">
        <f t="shared" si="608"/>
        <v>0</v>
      </c>
      <c r="P947" s="28">
        <f t="shared" si="608"/>
        <v>0</v>
      </c>
      <c r="Q947" s="28">
        <f t="shared" si="608"/>
        <v>0</v>
      </c>
      <c r="R947" s="28">
        <f t="shared" si="608"/>
        <v>0</v>
      </c>
      <c r="S947" s="28">
        <f t="shared" si="608"/>
        <v>0</v>
      </c>
      <c r="T947" s="28">
        <f t="shared" ref="T947:AB948" si="609">SUM(T948)</f>
        <v>0</v>
      </c>
      <c r="U947" s="28">
        <f t="shared" si="609"/>
        <v>0</v>
      </c>
      <c r="V947" s="28">
        <f t="shared" si="609"/>
        <v>0</v>
      </c>
      <c r="W947" s="28">
        <f t="shared" si="609"/>
        <v>0</v>
      </c>
      <c r="X947" s="28">
        <f t="shared" si="609"/>
        <v>0</v>
      </c>
      <c r="Y947" s="28">
        <f t="shared" si="609"/>
        <v>0</v>
      </c>
      <c r="Z947" s="28">
        <f t="shared" si="609"/>
        <v>0</v>
      </c>
      <c r="AA947" s="28">
        <f t="shared" si="609"/>
        <v>0</v>
      </c>
      <c r="AB947" s="28">
        <f t="shared" si="609"/>
        <v>0</v>
      </c>
    </row>
    <row r="948" spans="1:28" ht="63" outlineLevel="4">
      <c r="A948" s="2" t="s">
        <v>295</v>
      </c>
      <c r="B948" s="23" t="s">
        <v>249</v>
      </c>
      <c r="C948" s="23" t="s">
        <v>294</v>
      </c>
      <c r="D948" s="23" t="s">
        <v>296</v>
      </c>
      <c r="E948" s="23" t="s">
        <v>2</v>
      </c>
      <c r="F948" s="23"/>
      <c r="G948" s="24">
        <f t="shared" si="607"/>
        <v>120729.92</v>
      </c>
      <c r="H948" s="24">
        <f t="shared" si="607"/>
        <v>0</v>
      </c>
      <c r="I948" s="36">
        <f t="shared" si="607"/>
        <v>120729.92</v>
      </c>
      <c r="J948" s="36">
        <f t="shared" si="608"/>
        <v>0</v>
      </c>
      <c r="K948" s="36">
        <f t="shared" si="608"/>
        <v>0</v>
      </c>
      <c r="L948" s="36">
        <f t="shared" si="608"/>
        <v>120729.92</v>
      </c>
      <c r="M948" s="36">
        <f t="shared" si="608"/>
        <v>0</v>
      </c>
      <c r="N948" s="36">
        <f t="shared" si="608"/>
        <v>120729.92</v>
      </c>
      <c r="O948" s="28">
        <f t="shared" si="608"/>
        <v>0</v>
      </c>
      <c r="P948" s="28">
        <f t="shared" si="608"/>
        <v>0</v>
      </c>
      <c r="Q948" s="28">
        <f t="shared" si="608"/>
        <v>0</v>
      </c>
      <c r="R948" s="28">
        <f t="shared" si="608"/>
        <v>0</v>
      </c>
      <c r="S948" s="28">
        <f t="shared" si="608"/>
        <v>0</v>
      </c>
      <c r="T948" s="28">
        <f t="shared" si="609"/>
        <v>0</v>
      </c>
      <c r="U948" s="28">
        <f t="shared" si="609"/>
        <v>0</v>
      </c>
      <c r="V948" s="28">
        <f t="shared" si="609"/>
        <v>0</v>
      </c>
      <c r="W948" s="28">
        <f t="shared" si="609"/>
        <v>0</v>
      </c>
      <c r="X948" s="28">
        <f t="shared" si="609"/>
        <v>0</v>
      </c>
      <c r="Y948" s="28">
        <f t="shared" si="609"/>
        <v>0</v>
      </c>
      <c r="Z948" s="28">
        <f t="shared" si="609"/>
        <v>0</v>
      </c>
      <c r="AA948" s="28">
        <f t="shared" si="609"/>
        <v>0</v>
      </c>
      <c r="AB948" s="28">
        <f t="shared" si="609"/>
        <v>0</v>
      </c>
    </row>
    <row r="949" spans="1:28" ht="31.5" outlineLevel="5">
      <c r="A949" s="2" t="s">
        <v>51</v>
      </c>
      <c r="B949" s="23" t="s">
        <v>249</v>
      </c>
      <c r="C949" s="23" t="s">
        <v>294</v>
      </c>
      <c r="D949" s="23" t="s">
        <v>296</v>
      </c>
      <c r="E949" s="23" t="s">
        <v>52</v>
      </c>
      <c r="F949" s="23"/>
      <c r="G949" s="24">
        <f>SUM(I949:K949)-H949</f>
        <v>120729.92</v>
      </c>
      <c r="H949" s="24"/>
      <c r="I949" s="36">
        <v>120729.92</v>
      </c>
      <c r="J949" s="8">
        <f>SUM(Q949)</f>
        <v>0</v>
      </c>
      <c r="K949" s="9">
        <f>SUM(S949+U949+W949+Y949+AA949)</f>
        <v>0</v>
      </c>
      <c r="L949" s="28">
        <f>SUM(N949:P949)-M949</f>
        <v>120729.92</v>
      </c>
      <c r="M949" s="38"/>
      <c r="N949" s="37">
        <v>120729.92</v>
      </c>
      <c r="O949" s="8">
        <f>SUM(R949)</f>
        <v>0</v>
      </c>
      <c r="P949" s="9">
        <f>SUM(T949+V949+X949+Z949+AB949)</f>
        <v>0</v>
      </c>
      <c r="Q949" s="9"/>
      <c r="R949" s="9"/>
      <c r="S949" s="9"/>
      <c r="T949" s="9"/>
      <c r="U949" s="9"/>
      <c r="V949" s="9"/>
      <c r="W949" s="9"/>
      <c r="X949" s="9"/>
      <c r="Y949" s="9"/>
      <c r="Z949" s="9"/>
      <c r="AA949" s="9"/>
      <c r="AB949" s="9"/>
    </row>
    <row r="950" spans="1:28" s="4" customFormat="1" ht="31.5" outlineLevel="1">
      <c r="A950" s="5" t="s">
        <v>297</v>
      </c>
      <c r="B950" s="45" t="s">
        <v>298</v>
      </c>
      <c r="C950" s="45" t="s">
        <v>4</v>
      </c>
      <c r="D950" s="45" t="s">
        <v>2</v>
      </c>
      <c r="E950" s="45" t="s">
        <v>2</v>
      </c>
      <c r="F950" s="45"/>
      <c r="G950" s="46">
        <f t="shared" ref="G950:AB950" si="610">SUM(G951+G958+G962+G966+G970+G974+G997+G1001)</f>
        <v>11842640.68</v>
      </c>
      <c r="H950" s="46">
        <f t="shared" si="610"/>
        <v>0</v>
      </c>
      <c r="I950" s="47">
        <f t="shared" si="610"/>
        <v>11842640.68</v>
      </c>
      <c r="J950" s="47">
        <f t="shared" si="610"/>
        <v>0</v>
      </c>
      <c r="K950" s="47">
        <f t="shared" si="610"/>
        <v>0</v>
      </c>
      <c r="L950" s="47">
        <f t="shared" si="610"/>
        <v>11820439.640000001</v>
      </c>
      <c r="M950" s="47">
        <f t="shared" si="610"/>
        <v>0</v>
      </c>
      <c r="N950" s="47">
        <f t="shared" si="610"/>
        <v>11820439.640000001</v>
      </c>
      <c r="O950" s="48">
        <f t="shared" si="610"/>
        <v>0</v>
      </c>
      <c r="P950" s="48">
        <f t="shared" si="610"/>
        <v>0</v>
      </c>
      <c r="Q950" s="48">
        <f t="shared" si="610"/>
        <v>0</v>
      </c>
      <c r="R950" s="48">
        <f t="shared" si="610"/>
        <v>0</v>
      </c>
      <c r="S950" s="48">
        <f t="shared" si="610"/>
        <v>0</v>
      </c>
      <c r="T950" s="48">
        <f t="shared" si="610"/>
        <v>0</v>
      </c>
      <c r="U950" s="48">
        <f t="shared" si="610"/>
        <v>0</v>
      </c>
      <c r="V950" s="48">
        <f t="shared" si="610"/>
        <v>0</v>
      </c>
      <c r="W950" s="48">
        <f t="shared" si="610"/>
        <v>0</v>
      </c>
      <c r="X950" s="48">
        <f t="shared" si="610"/>
        <v>0</v>
      </c>
      <c r="Y950" s="48">
        <f t="shared" si="610"/>
        <v>0</v>
      </c>
      <c r="Z950" s="48">
        <f t="shared" si="610"/>
        <v>0</v>
      </c>
      <c r="AA950" s="48">
        <f t="shared" si="610"/>
        <v>0</v>
      </c>
      <c r="AB950" s="48">
        <f t="shared" si="610"/>
        <v>0</v>
      </c>
    </row>
    <row r="951" spans="1:28" s="7" customFormat="1" ht="157.5" outlineLevel="2">
      <c r="A951" s="6" t="s">
        <v>299</v>
      </c>
      <c r="B951" s="49" t="s">
        <v>298</v>
      </c>
      <c r="C951" s="49" t="s">
        <v>300</v>
      </c>
      <c r="D951" s="49" t="s">
        <v>2</v>
      </c>
      <c r="E951" s="49" t="s">
        <v>2</v>
      </c>
      <c r="F951" s="49"/>
      <c r="G951" s="50">
        <f t="shared" ref="G951:I953" si="611">SUM(G952)</f>
        <v>536418</v>
      </c>
      <c r="H951" s="50">
        <f t="shared" si="611"/>
        <v>0</v>
      </c>
      <c r="I951" s="51">
        <f t="shared" si="611"/>
        <v>536418</v>
      </c>
      <c r="J951" s="51">
        <f t="shared" ref="J951:AB953" si="612">SUM(J952)</f>
        <v>0</v>
      </c>
      <c r="K951" s="51">
        <f t="shared" si="612"/>
        <v>0</v>
      </c>
      <c r="L951" s="51">
        <f t="shared" si="612"/>
        <v>536418</v>
      </c>
      <c r="M951" s="51">
        <f t="shared" si="612"/>
        <v>0</v>
      </c>
      <c r="N951" s="51">
        <f t="shared" si="612"/>
        <v>536418</v>
      </c>
      <c r="O951" s="52">
        <f t="shared" si="612"/>
        <v>0</v>
      </c>
      <c r="P951" s="52">
        <f t="shared" si="612"/>
        <v>0</v>
      </c>
      <c r="Q951" s="52">
        <f t="shared" si="612"/>
        <v>0</v>
      </c>
      <c r="R951" s="52">
        <f t="shared" si="612"/>
        <v>0</v>
      </c>
      <c r="S951" s="52">
        <f t="shared" si="612"/>
        <v>0</v>
      </c>
      <c r="T951" s="52">
        <f t="shared" si="612"/>
        <v>0</v>
      </c>
      <c r="U951" s="52">
        <f t="shared" si="612"/>
        <v>0</v>
      </c>
      <c r="V951" s="52">
        <f t="shared" si="612"/>
        <v>0</v>
      </c>
      <c r="W951" s="52">
        <f t="shared" si="612"/>
        <v>0</v>
      </c>
      <c r="X951" s="52">
        <f t="shared" si="612"/>
        <v>0</v>
      </c>
      <c r="Y951" s="52">
        <f t="shared" si="612"/>
        <v>0</v>
      </c>
      <c r="Z951" s="52">
        <f t="shared" si="612"/>
        <v>0</v>
      </c>
      <c r="AA951" s="52">
        <f t="shared" si="612"/>
        <v>0</v>
      </c>
      <c r="AB951" s="52">
        <f t="shared" si="612"/>
        <v>0</v>
      </c>
    </row>
    <row r="952" spans="1:28" ht="63" outlineLevel="3">
      <c r="A952" s="2" t="s">
        <v>252</v>
      </c>
      <c r="B952" s="23" t="s">
        <v>298</v>
      </c>
      <c r="C952" s="23" t="s">
        <v>300</v>
      </c>
      <c r="D952" s="23" t="s">
        <v>253</v>
      </c>
      <c r="E952" s="23" t="s">
        <v>2</v>
      </c>
      <c r="F952" s="23"/>
      <c r="G952" s="24">
        <f t="shared" si="611"/>
        <v>536418</v>
      </c>
      <c r="H952" s="24">
        <f t="shared" si="611"/>
        <v>0</v>
      </c>
      <c r="I952" s="36">
        <f t="shared" si="611"/>
        <v>536418</v>
      </c>
      <c r="J952" s="36">
        <f t="shared" si="612"/>
        <v>0</v>
      </c>
      <c r="K952" s="36">
        <f t="shared" si="612"/>
        <v>0</v>
      </c>
      <c r="L952" s="36">
        <f t="shared" si="612"/>
        <v>536418</v>
      </c>
      <c r="M952" s="36">
        <f t="shared" si="612"/>
        <v>0</v>
      </c>
      <c r="N952" s="36">
        <f t="shared" si="612"/>
        <v>536418</v>
      </c>
      <c r="O952" s="28">
        <f t="shared" si="612"/>
        <v>0</v>
      </c>
      <c r="P952" s="28">
        <f t="shared" si="612"/>
        <v>0</v>
      </c>
      <c r="Q952" s="28">
        <f t="shared" si="612"/>
        <v>0</v>
      </c>
      <c r="R952" s="28">
        <f t="shared" si="612"/>
        <v>0</v>
      </c>
      <c r="S952" s="28">
        <f t="shared" si="612"/>
        <v>0</v>
      </c>
      <c r="T952" s="28">
        <f t="shared" si="612"/>
        <v>0</v>
      </c>
      <c r="U952" s="28">
        <f t="shared" si="612"/>
        <v>0</v>
      </c>
      <c r="V952" s="28">
        <f t="shared" si="612"/>
        <v>0</v>
      </c>
      <c r="W952" s="28">
        <f t="shared" si="612"/>
        <v>0</v>
      </c>
      <c r="X952" s="28">
        <f t="shared" si="612"/>
        <v>0</v>
      </c>
      <c r="Y952" s="28">
        <f t="shared" si="612"/>
        <v>0</v>
      </c>
      <c r="Z952" s="28">
        <f t="shared" si="612"/>
        <v>0</v>
      </c>
      <c r="AA952" s="28">
        <f t="shared" si="612"/>
        <v>0</v>
      </c>
      <c r="AB952" s="28">
        <f t="shared" si="612"/>
        <v>0</v>
      </c>
    </row>
    <row r="953" spans="1:28" ht="31.5" outlineLevel="4">
      <c r="A953" s="2" t="s">
        <v>254</v>
      </c>
      <c r="B953" s="23" t="s">
        <v>298</v>
      </c>
      <c r="C953" s="23" t="s">
        <v>300</v>
      </c>
      <c r="D953" s="23" t="s">
        <v>255</v>
      </c>
      <c r="E953" s="23" t="s">
        <v>2</v>
      </c>
      <c r="F953" s="23"/>
      <c r="G953" s="24">
        <f t="shared" si="611"/>
        <v>536418</v>
      </c>
      <c r="H953" s="24">
        <f t="shared" si="611"/>
        <v>0</v>
      </c>
      <c r="I953" s="36">
        <f t="shared" si="611"/>
        <v>536418</v>
      </c>
      <c r="J953" s="36">
        <f t="shared" si="612"/>
        <v>0</v>
      </c>
      <c r="K953" s="36">
        <f t="shared" si="612"/>
        <v>0</v>
      </c>
      <c r="L953" s="36">
        <f t="shared" si="612"/>
        <v>536418</v>
      </c>
      <c r="M953" s="36">
        <f t="shared" si="612"/>
        <v>0</v>
      </c>
      <c r="N953" s="36">
        <f t="shared" si="612"/>
        <v>536418</v>
      </c>
      <c r="O953" s="28">
        <f t="shared" si="612"/>
        <v>0</v>
      </c>
      <c r="P953" s="28">
        <f t="shared" si="612"/>
        <v>0</v>
      </c>
      <c r="Q953" s="28">
        <f t="shared" si="612"/>
        <v>0</v>
      </c>
      <c r="R953" s="28">
        <f t="shared" si="612"/>
        <v>0</v>
      </c>
      <c r="S953" s="28">
        <f t="shared" si="612"/>
        <v>0</v>
      </c>
      <c r="T953" s="28">
        <f t="shared" si="612"/>
        <v>0</v>
      </c>
      <c r="U953" s="28">
        <f t="shared" si="612"/>
        <v>0</v>
      </c>
      <c r="V953" s="28">
        <f t="shared" si="612"/>
        <v>0</v>
      </c>
      <c r="W953" s="28">
        <f t="shared" si="612"/>
        <v>0</v>
      </c>
      <c r="X953" s="28">
        <f t="shared" si="612"/>
        <v>0</v>
      </c>
      <c r="Y953" s="28">
        <f t="shared" si="612"/>
        <v>0</v>
      </c>
      <c r="Z953" s="28">
        <f t="shared" si="612"/>
        <v>0</v>
      </c>
      <c r="AA953" s="28">
        <f t="shared" si="612"/>
        <v>0</v>
      </c>
      <c r="AB953" s="28">
        <f t="shared" si="612"/>
        <v>0</v>
      </c>
    </row>
    <row r="954" spans="1:28" ht="63" outlineLevel="5">
      <c r="A954" s="2" t="s">
        <v>256</v>
      </c>
      <c r="B954" s="23" t="s">
        <v>298</v>
      </c>
      <c r="C954" s="23" t="s">
        <v>300</v>
      </c>
      <c r="D954" s="23" t="s">
        <v>255</v>
      </c>
      <c r="E954" s="23" t="s">
        <v>257</v>
      </c>
      <c r="F954" s="23" t="s">
        <v>1094</v>
      </c>
      <c r="G954" s="24">
        <f>SUM(I954:K954)-H954</f>
        <v>536418</v>
      </c>
      <c r="H954" s="24"/>
      <c r="I954" s="36">
        <v>536418</v>
      </c>
      <c r="J954" s="8">
        <f>SUM(Q954)</f>
        <v>0</v>
      </c>
      <c r="K954" s="9">
        <f>SUM(S954+U954+W954+Y954+AA954)</f>
        <v>0</v>
      </c>
      <c r="L954" s="28">
        <f>SUM(N954:P954)-M954</f>
        <v>536418</v>
      </c>
      <c r="M954" s="38"/>
      <c r="N954" s="37">
        <v>536418</v>
      </c>
      <c r="O954" s="8">
        <f>SUM(R954)</f>
        <v>0</v>
      </c>
      <c r="P954" s="9">
        <f>SUM(T954+V954+X954+Z954+AB954)</f>
        <v>0</v>
      </c>
      <c r="Q954" s="9"/>
      <c r="R954" s="9"/>
      <c r="S954" s="9"/>
      <c r="T954" s="9"/>
      <c r="U954" s="9"/>
      <c r="V954" s="9"/>
      <c r="W954" s="9"/>
      <c r="X954" s="9"/>
      <c r="Y954" s="9"/>
      <c r="Z954" s="9"/>
      <c r="AA954" s="9"/>
      <c r="AB954" s="9"/>
    </row>
    <row r="955" spans="1:28" s="271" customFormat="1" outlineLevel="5">
      <c r="A955" s="263" t="s">
        <v>1087</v>
      </c>
      <c r="B955" s="92"/>
      <c r="C955" s="92"/>
      <c r="D955" s="92"/>
      <c r="E955" s="92"/>
      <c r="F955" s="92"/>
      <c r="G955" s="265">
        <f t="shared" ref="G955:G957" si="613">SUM(I955:K955)-H955</f>
        <v>531000</v>
      </c>
      <c r="H955" s="265"/>
      <c r="I955" s="266">
        <v>531000</v>
      </c>
      <c r="J955" s="267">
        <f t="shared" ref="J955:J957" si="614">SUM(Q955)</f>
        <v>0</v>
      </c>
      <c r="K955" s="268">
        <f t="shared" ref="K955:K957" si="615">SUM(S955+U955+W955+Y955+AA955)</f>
        <v>0</v>
      </c>
      <c r="L955" s="78">
        <f t="shared" ref="L955:L957" si="616">SUM(N955:P955)-M955</f>
        <v>531000</v>
      </c>
      <c r="M955" s="270"/>
      <c r="N955" s="269">
        <v>531000</v>
      </c>
      <c r="O955" s="267">
        <f t="shared" ref="O955:O957" si="617">SUM(R955)</f>
        <v>0</v>
      </c>
      <c r="P955" s="268">
        <f t="shared" ref="P955:P957" si="618">SUM(T955+V955+X955+Z955+AB955)</f>
        <v>0</v>
      </c>
      <c r="Q955" s="268"/>
      <c r="R955" s="268"/>
      <c r="S955" s="268"/>
      <c r="T955" s="268"/>
      <c r="U955" s="268"/>
      <c r="V955" s="268"/>
      <c r="W955" s="268"/>
      <c r="X955" s="268"/>
      <c r="Y955" s="268"/>
      <c r="Z955" s="268"/>
      <c r="AA955" s="268"/>
      <c r="AB955" s="268"/>
    </row>
    <row r="956" spans="1:28" s="271" customFormat="1" outlineLevel="5">
      <c r="A956" s="263" t="s">
        <v>1088</v>
      </c>
      <c r="B956" s="92"/>
      <c r="C956" s="92"/>
      <c r="D956" s="92"/>
      <c r="E956" s="92"/>
      <c r="F956" s="92"/>
      <c r="G956" s="265">
        <f t="shared" si="613"/>
        <v>5364</v>
      </c>
      <c r="H956" s="265"/>
      <c r="I956" s="266">
        <v>5364</v>
      </c>
      <c r="J956" s="267">
        <f t="shared" si="614"/>
        <v>0</v>
      </c>
      <c r="K956" s="268">
        <f t="shared" si="615"/>
        <v>0</v>
      </c>
      <c r="L956" s="78">
        <f t="shared" si="616"/>
        <v>5364</v>
      </c>
      <c r="M956" s="270"/>
      <c r="N956" s="269">
        <v>5364</v>
      </c>
      <c r="O956" s="267">
        <f t="shared" si="617"/>
        <v>0</v>
      </c>
      <c r="P956" s="268">
        <f t="shared" si="618"/>
        <v>0</v>
      </c>
      <c r="Q956" s="268"/>
      <c r="R956" s="268"/>
      <c r="S956" s="268"/>
      <c r="T956" s="268"/>
      <c r="U956" s="268"/>
      <c r="V956" s="268"/>
      <c r="W956" s="268"/>
      <c r="X956" s="268"/>
      <c r="Y956" s="268"/>
      <c r="Z956" s="268"/>
      <c r="AA956" s="268"/>
      <c r="AB956" s="268"/>
    </row>
    <row r="957" spans="1:28" s="271" customFormat="1" outlineLevel="5">
      <c r="A957" s="263" t="s">
        <v>1089</v>
      </c>
      <c r="B957" s="92"/>
      <c r="C957" s="92"/>
      <c r="D957" s="92"/>
      <c r="E957" s="92"/>
      <c r="F957" s="92"/>
      <c r="G957" s="265">
        <f t="shared" si="613"/>
        <v>54</v>
      </c>
      <c r="H957" s="265"/>
      <c r="I957" s="266">
        <v>54</v>
      </c>
      <c r="J957" s="267">
        <f t="shared" si="614"/>
        <v>0</v>
      </c>
      <c r="K957" s="268">
        <f t="shared" si="615"/>
        <v>0</v>
      </c>
      <c r="L957" s="78">
        <f t="shared" si="616"/>
        <v>54</v>
      </c>
      <c r="M957" s="270"/>
      <c r="N957" s="269">
        <v>54</v>
      </c>
      <c r="O957" s="267">
        <f t="shared" si="617"/>
        <v>0</v>
      </c>
      <c r="P957" s="268">
        <f t="shared" si="618"/>
        <v>0</v>
      </c>
      <c r="Q957" s="268"/>
      <c r="R957" s="268"/>
      <c r="S957" s="268"/>
      <c r="T957" s="268"/>
      <c r="U957" s="268"/>
      <c r="V957" s="268"/>
      <c r="W957" s="268"/>
      <c r="X957" s="268"/>
      <c r="Y957" s="268"/>
      <c r="Z957" s="268"/>
      <c r="AA957" s="268"/>
      <c r="AB957" s="268"/>
    </row>
    <row r="958" spans="1:28" s="7" customFormat="1" ht="47.25" outlineLevel="2">
      <c r="A958" s="6" t="s">
        <v>301</v>
      </c>
      <c r="B958" s="49" t="s">
        <v>298</v>
      </c>
      <c r="C958" s="49" t="s">
        <v>302</v>
      </c>
      <c r="D958" s="49" t="s">
        <v>2</v>
      </c>
      <c r="E958" s="49" t="s">
        <v>2</v>
      </c>
      <c r="F958" s="49"/>
      <c r="G958" s="50">
        <f t="shared" ref="G958:W958" si="619">SUM(G959)</f>
        <v>2795241.97</v>
      </c>
      <c r="H958" s="50">
        <f t="shared" si="619"/>
        <v>0</v>
      </c>
      <c r="I958" s="50">
        <f t="shared" si="619"/>
        <v>2795241.97</v>
      </c>
      <c r="J958" s="50">
        <f t="shared" si="619"/>
        <v>0</v>
      </c>
      <c r="K958" s="50">
        <f t="shared" si="619"/>
        <v>0</v>
      </c>
      <c r="L958" s="50">
        <f t="shared" si="619"/>
        <v>2795241.97</v>
      </c>
      <c r="M958" s="50">
        <f t="shared" si="619"/>
        <v>0</v>
      </c>
      <c r="N958" s="51">
        <f t="shared" si="619"/>
        <v>2795241.97</v>
      </c>
      <c r="O958" s="52">
        <f t="shared" si="619"/>
        <v>0</v>
      </c>
      <c r="P958" s="52">
        <f t="shared" si="619"/>
        <v>0</v>
      </c>
      <c r="Q958" s="52">
        <f t="shared" si="619"/>
        <v>0</v>
      </c>
      <c r="R958" s="52">
        <f t="shared" si="619"/>
        <v>0</v>
      </c>
      <c r="S958" s="52">
        <f t="shared" si="619"/>
        <v>0</v>
      </c>
      <c r="T958" s="52">
        <f t="shared" si="619"/>
        <v>0</v>
      </c>
      <c r="U958" s="52">
        <f t="shared" si="619"/>
        <v>0</v>
      </c>
      <c r="V958" s="52">
        <f t="shared" si="619"/>
        <v>0</v>
      </c>
      <c r="W958" s="52">
        <f t="shared" si="619"/>
        <v>0</v>
      </c>
      <c r="X958" s="52">
        <f t="shared" ref="I958:AB960" si="620">SUM(X959)</f>
        <v>0</v>
      </c>
      <c r="Y958" s="52">
        <f t="shared" si="620"/>
        <v>0</v>
      </c>
      <c r="Z958" s="52">
        <f t="shared" si="620"/>
        <v>0</v>
      </c>
      <c r="AA958" s="52">
        <f t="shared" si="620"/>
        <v>0</v>
      </c>
      <c r="AB958" s="52">
        <f t="shared" si="620"/>
        <v>0</v>
      </c>
    </row>
    <row r="959" spans="1:28" ht="63" outlineLevel="3">
      <c r="A959" s="2" t="s">
        <v>252</v>
      </c>
      <c r="B959" s="23" t="s">
        <v>298</v>
      </c>
      <c r="C959" s="23" t="s">
        <v>302</v>
      </c>
      <c r="D959" s="23" t="s">
        <v>253</v>
      </c>
      <c r="E959" s="23" t="s">
        <v>2</v>
      </c>
      <c r="F959" s="23"/>
      <c r="G959" s="24">
        <f>SUM(G960)</f>
        <v>2795241.97</v>
      </c>
      <c r="H959" s="24">
        <f>SUM(H960)</f>
        <v>0</v>
      </c>
      <c r="I959" s="24">
        <f t="shared" si="620"/>
        <v>2795241.97</v>
      </c>
      <c r="J959" s="24">
        <f t="shared" si="620"/>
        <v>0</v>
      </c>
      <c r="K959" s="24">
        <f t="shared" si="620"/>
        <v>0</v>
      </c>
      <c r="L959" s="24">
        <f t="shared" si="620"/>
        <v>2795241.97</v>
      </c>
      <c r="M959" s="24">
        <f t="shared" si="620"/>
        <v>0</v>
      </c>
      <c r="N959" s="36">
        <f t="shared" si="620"/>
        <v>2795241.97</v>
      </c>
      <c r="O959" s="28">
        <f t="shared" si="620"/>
        <v>0</v>
      </c>
      <c r="P959" s="28">
        <f t="shared" si="620"/>
        <v>0</v>
      </c>
      <c r="Q959" s="28">
        <f t="shared" si="620"/>
        <v>0</v>
      </c>
      <c r="R959" s="28">
        <f t="shared" si="620"/>
        <v>0</v>
      </c>
      <c r="S959" s="28">
        <f t="shared" si="620"/>
        <v>0</v>
      </c>
      <c r="T959" s="28">
        <f t="shared" si="620"/>
        <v>0</v>
      </c>
      <c r="U959" s="28">
        <f t="shared" si="620"/>
        <v>0</v>
      </c>
      <c r="V959" s="28">
        <f t="shared" si="620"/>
        <v>0</v>
      </c>
      <c r="W959" s="28">
        <f t="shared" si="620"/>
        <v>0</v>
      </c>
      <c r="X959" s="28">
        <f t="shared" si="620"/>
        <v>0</v>
      </c>
      <c r="Y959" s="28">
        <f t="shared" si="620"/>
        <v>0</v>
      </c>
      <c r="Z959" s="28">
        <f t="shared" si="620"/>
        <v>0</v>
      </c>
      <c r="AA959" s="28">
        <f t="shared" si="620"/>
        <v>0</v>
      </c>
      <c r="AB959" s="28">
        <f t="shared" si="620"/>
        <v>0</v>
      </c>
    </row>
    <row r="960" spans="1:28" ht="94.5" outlineLevel="4">
      <c r="A960" s="2" t="s">
        <v>260</v>
      </c>
      <c r="B960" s="23" t="s">
        <v>298</v>
      </c>
      <c r="C960" s="23" t="s">
        <v>302</v>
      </c>
      <c r="D960" s="23" t="s">
        <v>261</v>
      </c>
      <c r="E960" s="23" t="s">
        <v>2</v>
      </c>
      <c r="F960" s="23"/>
      <c r="G960" s="24">
        <f>SUM(G961)</f>
        <v>2795241.97</v>
      </c>
      <c r="H960" s="24">
        <f>SUM(H961)</f>
        <v>0</v>
      </c>
      <c r="I960" s="24">
        <f t="shared" si="620"/>
        <v>2795241.97</v>
      </c>
      <c r="J960" s="24">
        <f t="shared" si="620"/>
        <v>0</v>
      </c>
      <c r="K960" s="24">
        <f t="shared" si="620"/>
        <v>0</v>
      </c>
      <c r="L960" s="24">
        <f t="shared" si="620"/>
        <v>2795241.97</v>
      </c>
      <c r="M960" s="24">
        <f t="shared" si="620"/>
        <v>0</v>
      </c>
      <c r="N960" s="36">
        <f t="shared" si="620"/>
        <v>2795241.97</v>
      </c>
      <c r="O960" s="28">
        <f t="shared" si="620"/>
        <v>0</v>
      </c>
      <c r="P960" s="28">
        <f t="shared" si="620"/>
        <v>0</v>
      </c>
      <c r="Q960" s="28">
        <f t="shared" si="620"/>
        <v>0</v>
      </c>
      <c r="R960" s="28">
        <f t="shared" si="620"/>
        <v>0</v>
      </c>
      <c r="S960" s="28">
        <f t="shared" si="620"/>
        <v>0</v>
      </c>
      <c r="T960" s="28">
        <f t="shared" si="620"/>
        <v>0</v>
      </c>
      <c r="U960" s="28">
        <f t="shared" si="620"/>
        <v>0</v>
      </c>
      <c r="V960" s="28">
        <f t="shared" si="620"/>
        <v>0</v>
      </c>
      <c r="W960" s="28">
        <f t="shared" si="620"/>
        <v>0</v>
      </c>
      <c r="X960" s="28">
        <f t="shared" si="620"/>
        <v>0</v>
      </c>
      <c r="Y960" s="28">
        <f t="shared" si="620"/>
        <v>0</v>
      </c>
      <c r="Z960" s="28">
        <f t="shared" si="620"/>
        <v>0</v>
      </c>
      <c r="AA960" s="28">
        <f t="shared" si="620"/>
        <v>0</v>
      </c>
      <c r="AB960" s="28">
        <f t="shared" si="620"/>
        <v>0</v>
      </c>
    </row>
    <row r="961" spans="1:28" ht="63" outlineLevel="5">
      <c r="A961" s="2" t="s">
        <v>256</v>
      </c>
      <c r="B961" s="23" t="s">
        <v>298</v>
      </c>
      <c r="C961" s="23" t="s">
        <v>302</v>
      </c>
      <c r="D961" s="23" t="s">
        <v>261</v>
      </c>
      <c r="E961" s="23" t="s">
        <v>257</v>
      </c>
      <c r="F961" s="23"/>
      <c r="G961" s="24">
        <f>SUM(I961:K961)-H961</f>
        <v>2795241.97</v>
      </c>
      <c r="H961" s="24"/>
      <c r="I961" s="36">
        <v>2795241.97</v>
      </c>
      <c r="J961" s="8">
        <f>SUM(Q961)</f>
        <v>0</v>
      </c>
      <c r="K961" s="9">
        <f>SUM(S961+U961+W961+Y961+AA961)</f>
        <v>0</v>
      </c>
      <c r="L961" s="28">
        <f>SUM(N961:P961)-M961</f>
        <v>2795241.97</v>
      </c>
      <c r="M961" s="38"/>
      <c r="N961" s="37">
        <v>2795241.97</v>
      </c>
      <c r="O961" s="8">
        <f>SUM(R961)</f>
        <v>0</v>
      </c>
      <c r="P961" s="9">
        <f>SUM(T961+V961+X961+Z961+AB961)</f>
        <v>0</v>
      </c>
      <c r="Q961" s="9"/>
      <c r="R961" s="9"/>
      <c r="S961" s="9"/>
      <c r="T961" s="9"/>
      <c r="U961" s="9"/>
      <c r="V961" s="9"/>
      <c r="W961" s="9"/>
      <c r="X961" s="9"/>
      <c r="Y961" s="9"/>
      <c r="Z961" s="9"/>
      <c r="AA961" s="9"/>
      <c r="AB961" s="9"/>
    </row>
    <row r="962" spans="1:28" s="7" customFormat="1" ht="63" outlineLevel="2">
      <c r="A962" s="6" t="s">
        <v>303</v>
      </c>
      <c r="B962" s="49" t="s">
        <v>298</v>
      </c>
      <c r="C962" s="49" t="s">
        <v>304</v>
      </c>
      <c r="D962" s="49" t="s">
        <v>2</v>
      </c>
      <c r="E962" s="49" t="s">
        <v>2</v>
      </c>
      <c r="F962" s="49"/>
      <c r="G962" s="50">
        <f t="shared" ref="G962:I964" si="621">SUM(G963)</f>
        <v>1369420</v>
      </c>
      <c r="H962" s="50">
        <f t="shared" si="621"/>
        <v>0</v>
      </c>
      <c r="I962" s="51">
        <f t="shared" si="621"/>
        <v>1369420</v>
      </c>
      <c r="J962" s="51">
        <f t="shared" ref="J962:AB964" si="622">SUM(J963)</f>
        <v>0</v>
      </c>
      <c r="K962" s="51">
        <f t="shared" si="622"/>
        <v>0</v>
      </c>
      <c r="L962" s="51">
        <f t="shared" si="622"/>
        <v>1369420</v>
      </c>
      <c r="M962" s="51">
        <f t="shared" si="622"/>
        <v>0</v>
      </c>
      <c r="N962" s="51">
        <f t="shared" si="622"/>
        <v>1369420</v>
      </c>
      <c r="O962" s="52">
        <f t="shared" si="622"/>
        <v>0</v>
      </c>
      <c r="P962" s="52">
        <f t="shared" si="622"/>
        <v>0</v>
      </c>
      <c r="Q962" s="52">
        <f t="shared" si="622"/>
        <v>0</v>
      </c>
      <c r="R962" s="52">
        <f t="shared" si="622"/>
        <v>0</v>
      </c>
      <c r="S962" s="52">
        <f t="shared" si="622"/>
        <v>0</v>
      </c>
      <c r="T962" s="52">
        <f t="shared" si="622"/>
        <v>0</v>
      </c>
      <c r="U962" s="52">
        <f t="shared" si="622"/>
        <v>0</v>
      </c>
      <c r="V962" s="52">
        <f t="shared" si="622"/>
        <v>0</v>
      </c>
      <c r="W962" s="52">
        <f t="shared" si="622"/>
        <v>0</v>
      </c>
      <c r="X962" s="52">
        <f t="shared" si="622"/>
        <v>0</v>
      </c>
      <c r="Y962" s="52">
        <f t="shared" si="622"/>
        <v>0</v>
      </c>
      <c r="Z962" s="52">
        <f t="shared" si="622"/>
        <v>0</v>
      </c>
      <c r="AA962" s="52">
        <f t="shared" si="622"/>
        <v>0</v>
      </c>
      <c r="AB962" s="52">
        <f t="shared" si="622"/>
        <v>0</v>
      </c>
    </row>
    <row r="963" spans="1:28" ht="63" outlineLevel="3">
      <c r="A963" s="2" t="s">
        <v>252</v>
      </c>
      <c r="B963" s="23" t="s">
        <v>298</v>
      </c>
      <c r="C963" s="23" t="s">
        <v>304</v>
      </c>
      <c r="D963" s="23" t="s">
        <v>253</v>
      </c>
      <c r="E963" s="23" t="s">
        <v>2</v>
      </c>
      <c r="F963" s="23"/>
      <c r="G963" s="24">
        <f t="shared" si="621"/>
        <v>1369420</v>
      </c>
      <c r="H963" s="24">
        <f t="shared" si="621"/>
        <v>0</v>
      </c>
      <c r="I963" s="36">
        <f t="shared" si="621"/>
        <v>1369420</v>
      </c>
      <c r="J963" s="36">
        <f t="shared" si="622"/>
        <v>0</v>
      </c>
      <c r="K963" s="36">
        <f t="shared" si="622"/>
        <v>0</v>
      </c>
      <c r="L963" s="36">
        <f t="shared" si="622"/>
        <v>1369420</v>
      </c>
      <c r="M963" s="36">
        <f t="shared" si="622"/>
        <v>0</v>
      </c>
      <c r="N963" s="36">
        <f t="shared" si="622"/>
        <v>1369420</v>
      </c>
      <c r="O963" s="28">
        <f t="shared" si="622"/>
        <v>0</v>
      </c>
      <c r="P963" s="28">
        <f t="shared" si="622"/>
        <v>0</v>
      </c>
      <c r="Q963" s="28">
        <f t="shared" si="622"/>
        <v>0</v>
      </c>
      <c r="R963" s="28">
        <f t="shared" si="622"/>
        <v>0</v>
      </c>
      <c r="S963" s="28">
        <f t="shared" si="622"/>
        <v>0</v>
      </c>
      <c r="T963" s="28">
        <f t="shared" si="622"/>
        <v>0</v>
      </c>
      <c r="U963" s="28">
        <f t="shared" si="622"/>
        <v>0</v>
      </c>
      <c r="V963" s="28">
        <f t="shared" si="622"/>
        <v>0</v>
      </c>
      <c r="W963" s="28">
        <f t="shared" si="622"/>
        <v>0</v>
      </c>
      <c r="X963" s="28">
        <f t="shared" si="622"/>
        <v>0</v>
      </c>
      <c r="Y963" s="28">
        <f t="shared" si="622"/>
        <v>0</v>
      </c>
      <c r="Z963" s="28">
        <f t="shared" si="622"/>
        <v>0</v>
      </c>
      <c r="AA963" s="28">
        <f t="shared" si="622"/>
        <v>0</v>
      </c>
      <c r="AB963" s="28">
        <f t="shared" si="622"/>
        <v>0</v>
      </c>
    </row>
    <row r="964" spans="1:28" ht="141.75" outlineLevel="4">
      <c r="A964" s="2" t="s">
        <v>305</v>
      </c>
      <c r="B964" s="23" t="s">
        <v>298</v>
      </c>
      <c r="C964" s="23" t="s">
        <v>304</v>
      </c>
      <c r="D964" s="23" t="s">
        <v>306</v>
      </c>
      <c r="E964" s="23" t="s">
        <v>2</v>
      </c>
      <c r="F964" s="23"/>
      <c r="G964" s="24">
        <f t="shared" si="621"/>
        <v>1369420</v>
      </c>
      <c r="H964" s="24">
        <f t="shared" si="621"/>
        <v>0</v>
      </c>
      <c r="I964" s="36">
        <f t="shared" si="621"/>
        <v>1369420</v>
      </c>
      <c r="J964" s="36">
        <f t="shared" si="622"/>
        <v>0</v>
      </c>
      <c r="K964" s="36">
        <f t="shared" si="622"/>
        <v>0</v>
      </c>
      <c r="L964" s="36">
        <f t="shared" si="622"/>
        <v>1369420</v>
      </c>
      <c r="M964" s="36">
        <f t="shared" si="622"/>
        <v>0</v>
      </c>
      <c r="N964" s="36">
        <f t="shared" si="622"/>
        <v>1369420</v>
      </c>
      <c r="O964" s="28">
        <f t="shared" si="622"/>
        <v>0</v>
      </c>
      <c r="P964" s="28">
        <f t="shared" si="622"/>
        <v>0</v>
      </c>
      <c r="Q964" s="28">
        <f t="shared" si="622"/>
        <v>0</v>
      </c>
      <c r="R964" s="28">
        <f t="shared" si="622"/>
        <v>0</v>
      </c>
      <c r="S964" s="28">
        <f t="shared" si="622"/>
        <v>0</v>
      </c>
      <c r="T964" s="28">
        <f t="shared" si="622"/>
        <v>0</v>
      </c>
      <c r="U964" s="28">
        <f t="shared" si="622"/>
        <v>0</v>
      </c>
      <c r="V964" s="28">
        <f t="shared" si="622"/>
        <v>0</v>
      </c>
      <c r="W964" s="28">
        <f t="shared" si="622"/>
        <v>0</v>
      </c>
      <c r="X964" s="28">
        <f t="shared" si="622"/>
        <v>0</v>
      </c>
      <c r="Y964" s="28">
        <f t="shared" si="622"/>
        <v>0</v>
      </c>
      <c r="Z964" s="28">
        <f t="shared" si="622"/>
        <v>0</v>
      </c>
      <c r="AA964" s="28">
        <f t="shared" si="622"/>
        <v>0</v>
      </c>
      <c r="AB964" s="28">
        <f t="shared" si="622"/>
        <v>0</v>
      </c>
    </row>
    <row r="965" spans="1:28" ht="63" outlineLevel="5">
      <c r="A965" s="2" t="s">
        <v>256</v>
      </c>
      <c r="B965" s="23" t="s">
        <v>298</v>
      </c>
      <c r="C965" s="23" t="s">
        <v>304</v>
      </c>
      <c r="D965" s="23" t="s">
        <v>306</v>
      </c>
      <c r="E965" s="23" t="s">
        <v>257</v>
      </c>
      <c r="F965" s="23"/>
      <c r="G965" s="24">
        <f>SUM(I965:K965)-H965</f>
        <v>1369420</v>
      </c>
      <c r="H965" s="24"/>
      <c r="I965" s="36">
        <v>1369420</v>
      </c>
      <c r="J965" s="8">
        <f>SUM(Q965)</f>
        <v>0</v>
      </c>
      <c r="K965" s="9">
        <f>SUM(S965+U965+W965+Y965+AA965)</f>
        <v>0</v>
      </c>
      <c r="L965" s="28">
        <f>SUM(N965:P965)-M965</f>
        <v>1369420</v>
      </c>
      <c r="M965" s="38"/>
      <c r="N965" s="37">
        <v>1369420</v>
      </c>
      <c r="O965" s="8">
        <f>SUM(R965)</f>
        <v>0</v>
      </c>
      <c r="P965" s="9">
        <f>SUM(T965+V965+X965+Z965+AB965)</f>
        <v>0</v>
      </c>
      <c r="Q965" s="9"/>
      <c r="R965" s="9"/>
      <c r="S965" s="9"/>
      <c r="T965" s="9"/>
      <c r="U965" s="9"/>
      <c r="V965" s="9"/>
      <c r="W965" s="9"/>
      <c r="X965" s="9"/>
      <c r="Y965" s="9"/>
      <c r="Z965" s="9"/>
      <c r="AA965" s="9"/>
      <c r="AB965" s="9"/>
    </row>
    <row r="966" spans="1:28" s="7" customFormat="1" ht="63" outlineLevel="2">
      <c r="A966" s="6" t="s">
        <v>236</v>
      </c>
      <c r="B966" s="49" t="s">
        <v>298</v>
      </c>
      <c r="C966" s="49" t="s">
        <v>237</v>
      </c>
      <c r="D966" s="49" t="s">
        <v>2</v>
      </c>
      <c r="E966" s="49" t="s">
        <v>2</v>
      </c>
      <c r="F966" s="49"/>
      <c r="G966" s="50">
        <f t="shared" ref="G966:I968" si="623">SUM(G967)</f>
        <v>50094</v>
      </c>
      <c r="H966" s="50">
        <f t="shared" si="623"/>
        <v>0</v>
      </c>
      <c r="I966" s="51">
        <f t="shared" si="623"/>
        <v>50094</v>
      </c>
      <c r="J966" s="51">
        <f t="shared" ref="J966:AB968" si="624">SUM(J967)</f>
        <v>0</v>
      </c>
      <c r="K966" s="51">
        <f t="shared" si="624"/>
        <v>0</v>
      </c>
      <c r="L966" s="51">
        <f t="shared" si="624"/>
        <v>50094</v>
      </c>
      <c r="M966" s="51">
        <f t="shared" si="624"/>
        <v>0</v>
      </c>
      <c r="N966" s="51">
        <f t="shared" si="624"/>
        <v>50094</v>
      </c>
      <c r="O966" s="52">
        <f t="shared" si="624"/>
        <v>0</v>
      </c>
      <c r="P966" s="52">
        <f t="shared" si="624"/>
        <v>0</v>
      </c>
      <c r="Q966" s="52">
        <f t="shared" si="624"/>
        <v>0</v>
      </c>
      <c r="R966" s="52">
        <f t="shared" si="624"/>
        <v>0</v>
      </c>
      <c r="S966" s="52">
        <f t="shared" si="624"/>
        <v>0</v>
      </c>
      <c r="T966" s="52">
        <f t="shared" si="624"/>
        <v>0</v>
      </c>
      <c r="U966" s="52">
        <f t="shared" si="624"/>
        <v>0</v>
      </c>
      <c r="V966" s="52">
        <f t="shared" si="624"/>
        <v>0</v>
      </c>
      <c r="W966" s="52">
        <f t="shared" si="624"/>
        <v>0</v>
      </c>
      <c r="X966" s="52">
        <f t="shared" si="624"/>
        <v>0</v>
      </c>
      <c r="Y966" s="52">
        <f t="shared" si="624"/>
        <v>0</v>
      </c>
      <c r="Z966" s="52">
        <f t="shared" si="624"/>
        <v>0</v>
      </c>
      <c r="AA966" s="52">
        <f t="shared" si="624"/>
        <v>0</v>
      </c>
      <c r="AB966" s="52">
        <f t="shared" si="624"/>
        <v>0</v>
      </c>
    </row>
    <row r="967" spans="1:28" ht="47.25" outlineLevel="3">
      <c r="A967" s="2" t="s">
        <v>25</v>
      </c>
      <c r="B967" s="23" t="s">
        <v>298</v>
      </c>
      <c r="C967" s="23" t="s">
        <v>237</v>
      </c>
      <c r="D967" s="23" t="s">
        <v>26</v>
      </c>
      <c r="E967" s="23" t="s">
        <v>2</v>
      </c>
      <c r="F967" s="23"/>
      <c r="G967" s="24">
        <f t="shared" si="623"/>
        <v>50094</v>
      </c>
      <c r="H967" s="24">
        <f t="shared" si="623"/>
        <v>0</v>
      </c>
      <c r="I967" s="36">
        <f t="shared" si="623"/>
        <v>50094</v>
      </c>
      <c r="J967" s="36">
        <f t="shared" si="624"/>
        <v>0</v>
      </c>
      <c r="K967" s="36">
        <f t="shared" si="624"/>
        <v>0</v>
      </c>
      <c r="L967" s="36">
        <f t="shared" si="624"/>
        <v>50094</v>
      </c>
      <c r="M967" s="36">
        <f t="shared" si="624"/>
        <v>0</v>
      </c>
      <c r="N967" s="36">
        <f t="shared" si="624"/>
        <v>50094</v>
      </c>
      <c r="O967" s="28">
        <f t="shared" si="624"/>
        <v>0</v>
      </c>
      <c r="P967" s="28">
        <f t="shared" si="624"/>
        <v>0</v>
      </c>
      <c r="Q967" s="28">
        <f t="shared" si="624"/>
        <v>0</v>
      </c>
      <c r="R967" s="28">
        <f t="shared" si="624"/>
        <v>0</v>
      </c>
      <c r="S967" s="28">
        <f t="shared" si="624"/>
        <v>0</v>
      </c>
      <c r="T967" s="28">
        <f t="shared" si="624"/>
        <v>0</v>
      </c>
      <c r="U967" s="28">
        <f t="shared" si="624"/>
        <v>0</v>
      </c>
      <c r="V967" s="28">
        <f t="shared" si="624"/>
        <v>0</v>
      </c>
      <c r="W967" s="28">
        <f t="shared" si="624"/>
        <v>0</v>
      </c>
      <c r="X967" s="28">
        <f t="shared" si="624"/>
        <v>0</v>
      </c>
      <c r="Y967" s="28">
        <f t="shared" si="624"/>
        <v>0</v>
      </c>
      <c r="Z967" s="28">
        <f t="shared" si="624"/>
        <v>0</v>
      </c>
      <c r="AA967" s="28">
        <f t="shared" si="624"/>
        <v>0</v>
      </c>
      <c r="AB967" s="28">
        <f t="shared" si="624"/>
        <v>0</v>
      </c>
    </row>
    <row r="968" spans="1:28" ht="31.5" outlineLevel="4">
      <c r="A968" s="2" t="s">
        <v>27</v>
      </c>
      <c r="B968" s="23" t="s">
        <v>298</v>
      </c>
      <c r="C968" s="23" t="s">
        <v>237</v>
      </c>
      <c r="D968" s="23" t="s">
        <v>28</v>
      </c>
      <c r="E968" s="23" t="s">
        <v>2</v>
      </c>
      <c r="F968" s="23"/>
      <c r="G968" s="24">
        <f t="shared" si="623"/>
        <v>50094</v>
      </c>
      <c r="H968" s="24">
        <f t="shared" si="623"/>
        <v>0</v>
      </c>
      <c r="I968" s="36">
        <f t="shared" si="623"/>
        <v>50094</v>
      </c>
      <c r="J968" s="36">
        <f t="shared" si="624"/>
        <v>0</v>
      </c>
      <c r="K968" s="36">
        <f t="shared" si="624"/>
        <v>0</v>
      </c>
      <c r="L968" s="36">
        <f t="shared" si="624"/>
        <v>50094</v>
      </c>
      <c r="M968" s="36">
        <f t="shared" si="624"/>
        <v>0</v>
      </c>
      <c r="N968" s="36">
        <f t="shared" si="624"/>
        <v>50094</v>
      </c>
      <c r="O968" s="28">
        <f t="shared" si="624"/>
        <v>0</v>
      </c>
      <c r="P968" s="28">
        <f t="shared" si="624"/>
        <v>0</v>
      </c>
      <c r="Q968" s="28">
        <f t="shared" si="624"/>
        <v>0</v>
      </c>
      <c r="R968" s="28">
        <f t="shared" si="624"/>
        <v>0</v>
      </c>
      <c r="S968" s="28">
        <f t="shared" si="624"/>
        <v>0</v>
      </c>
      <c r="T968" s="28">
        <f t="shared" si="624"/>
        <v>0</v>
      </c>
      <c r="U968" s="28">
        <f t="shared" si="624"/>
        <v>0</v>
      </c>
      <c r="V968" s="28">
        <f t="shared" si="624"/>
        <v>0</v>
      </c>
      <c r="W968" s="28">
        <f t="shared" si="624"/>
        <v>0</v>
      </c>
      <c r="X968" s="28">
        <f t="shared" si="624"/>
        <v>0</v>
      </c>
      <c r="Y968" s="28">
        <f t="shared" si="624"/>
        <v>0</v>
      </c>
      <c r="Z968" s="28">
        <f t="shared" si="624"/>
        <v>0</v>
      </c>
      <c r="AA968" s="28">
        <f t="shared" si="624"/>
        <v>0</v>
      </c>
      <c r="AB968" s="28">
        <f t="shared" si="624"/>
        <v>0</v>
      </c>
    </row>
    <row r="969" spans="1:28" ht="31.5" outlineLevel="5">
      <c r="A969" s="2" t="s">
        <v>73</v>
      </c>
      <c r="B969" s="23" t="s">
        <v>298</v>
      </c>
      <c r="C969" s="23" t="s">
        <v>237</v>
      </c>
      <c r="D969" s="23" t="s">
        <v>28</v>
      </c>
      <c r="E969" s="23" t="s">
        <v>74</v>
      </c>
      <c r="F969" s="23"/>
      <c r="G969" s="24">
        <f>SUM(I969:K969)-H969</f>
        <v>50094</v>
      </c>
      <c r="H969" s="24"/>
      <c r="I969" s="36">
        <v>50094</v>
      </c>
      <c r="J969" s="8">
        <f>SUM(Q969)</f>
        <v>0</v>
      </c>
      <c r="K969" s="9">
        <f>SUM(S969+U969+W969+Y969+AA969)</f>
        <v>0</v>
      </c>
      <c r="L969" s="28">
        <f>SUM(N969:P969)-M969</f>
        <v>50094</v>
      </c>
      <c r="M969" s="38"/>
      <c r="N969" s="37">
        <v>50094</v>
      </c>
      <c r="O969" s="8">
        <f>SUM(R969)</f>
        <v>0</v>
      </c>
      <c r="P969" s="9">
        <f>SUM(T969+V969+X969+Z969+AB969)</f>
        <v>0</v>
      </c>
      <c r="Q969" s="9"/>
      <c r="R969" s="9"/>
      <c r="S969" s="9"/>
      <c r="T969" s="9"/>
      <c r="U969" s="9"/>
      <c r="V969" s="9"/>
      <c r="W969" s="9"/>
      <c r="X969" s="9"/>
      <c r="Y969" s="9"/>
      <c r="Z969" s="9"/>
      <c r="AA969" s="9"/>
      <c r="AB969" s="9"/>
    </row>
    <row r="970" spans="1:28" s="7" customFormat="1" ht="63" outlineLevel="2">
      <c r="A970" s="6" t="s">
        <v>238</v>
      </c>
      <c r="B970" s="49" t="s">
        <v>298</v>
      </c>
      <c r="C970" s="49" t="s">
        <v>239</v>
      </c>
      <c r="D970" s="49" t="s">
        <v>2</v>
      </c>
      <c r="E970" s="49" t="s">
        <v>2</v>
      </c>
      <c r="F970" s="49"/>
      <c r="G970" s="50">
        <f t="shared" ref="G970:I972" si="625">SUM(G971)</f>
        <v>5000</v>
      </c>
      <c r="H970" s="50">
        <f t="shared" si="625"/>
        <v>0</v>
      </c>
      <c r="I970" s="51">
        <f t="shared" si="625"/>
        <v>5000</v>
      </c>
      <c r="J970" s="51">
        <f t="shared" ref="J970:AB972" si="626">SUM(J971)</f>
        <v>0</v>
      </c>
      <c r="K970" s="51">
        <f t="shared" si="626"/>
        <v>0</v>
      </c>
      <c r="L970" s="51">
        <f t="shared" si="626"/>
        <v>4260</v>
      </c>
      <c r="M970" s="51">
        <f t="shared" si="626"/>
        <v>0</v>
      </c>
      <c r="N970" s="51">
        <f t="shared" si="626"/>
        <v>4260</v>
      </c>
      <c r="O970" s="52">
        <f t="shared" si="626"/>
        <v>0</v>
      </c>
      <c r="P970" s="52">
        <f t="shared" si="626"/>
        <v>0</v>
      </c>
      <c r="Q970" s="52">
        <f t="shared" si="626"/>
        <v>0</v>
      </c>
      <c r="R970" s="52">
        <f t="shared" si="626"/>
        <v>0</v>
      </c>
      <c r="S970" s="52">
        <f t="shared" si="626"/>
        <v>0</v>
      </c>
      <c r="T970" s="52">
        <f t="shared" si="626"/>
        <v>0</v>
      </c>
      <c r="U970" s="52">
        <f t="shared" si="626"/>
        <v>0</v>
      </c>
      <c r="V970" s="52">
        <f t="shared" si="626"/>
        <v>0</v>
      </c>
      <c r="W970" s="52">
        <f t="shared" si="626"/>
        <v>0</v>
      </c>
      <c r="X970" s="52">
        <f t="shared" si="626"/>
        <v>0</v>
      </c>
      <c r="Y970" s="52">
        <f t="shared" si="626"/>
        <v>0</v>
      </c>
      <c r="Z970" s="52">
        <f t="shared" si="626"/>
        <v>0</v>
      </c>
      <c r="AA970" s="52">
        <f t="shared" si="626"/>
        <v>0</v>
      </c>
      <c r="AB970" s="52">
        <f t="shared" si="626"/>
        <v>0</v>
      </c>
    </row>
    <row r="971" spans="1:28" ht="63" outlineLevel="3">
      <c r="A971" s="2" t="s">
        <v>252</v>
      </c>
      <c r="B971" s="23" t="s">
        <v>298</v>
      </c>
      <c r="C971" s="23" t="s">
        <v>239</v>
      </c>
      <c r="D971" s="23" t="s">
        <v>253</v>
      </c>
      <c r="E971" s="23" t="s">
        <v>2</v>
      </c>
      <c r="F971" s="23"/>
      <c r="G971" s="24">
        <f t="shared" si="625"/>
        <v>5000</v>
      </c>
      <c r="H971" s="24">
        <f t="shared" si="625"/>
        <v>0</v>
      </c>
      <c r="I971" s="36">
        <f t="shared" si="625"/>
        <v>5000</v>
      </c>
      <c r="J971" s="36">
        <f t="shared" si="626"/>
        <v>0</v>
      </c>
      <c r="K971" s="36">
        <f t="shared" si="626"/>
        <v>0</v>
      </c>
      <c r="L971" s="36">
        <f t="shared" si="626"/>
        <v>4260</v>
      </c>
      <c r="M971" s="36">
        <f t="shared" si="626"/>
        <v>0</v>
      </c>
      <c r="N971" s="36">
        <f t="shared" si="626"/>
        <v>4260</v>
      </c>
      <c r="O971" s="28">
        <f t="shared" si="626"/>
        <v>0</v>
      </c>
      <c r="P971" s="28">
        <f t="shared" si="626"/>
        <v>0</v>
      </c>
      <c r="Q971" s="28">
        <f t="shared" si="626"/>
        <v>0</v>
      </c>
      <c r="R971" s="28">
        <f t="shared" si="626"/>
        <v>0</v>
      </c>
      <c r="S971" s="28">
        <f t="shared" si="626"/>
        <v>0</v>
      </c>
      <c r="T971" s="28">
        <f t="shared" si="626"/>
        <v>0</v>
      </c>
      <c r="U971" s="28">
        <f t="shared" si="626"/>
        <v>0</v>
      </c>
      <c r="V971" s="28">
        <f t="shared" si="626"/>
        <v>0</v>
      </c>
      <c r="W971" s="28">
        <f t="shared" si="626"/>
        <v>0</v>
      </c>
      <c r="X971" s="28">
        <f t="shared" si="626"/>
        <v>0</v>
      </c>
      <c r="Y971" s="28">
        <f t="shared" si="626"/>
        <v>0</v>
      </c>
      <c r="Z971" s="28">
        <f t="shared" si="626"/>
        <v>0</v>
      </c>
      <c r="AA971" s="28">
        <f t="shared" si="626"/>
        <v>0</v>
      </c>
      <c r="AB971" s="28">
        <f t="shared" si="626"/>
        <v>0</v>
      </c>
    </row>
    <row r="972" spans="1:28" ht="31.5" outlineLevel="4">
      <c r="A972" s="2" t="s">
        <v>254</v>
      </c>
      <c r="B972" s="23" t="s">
        <v>298</v>
      </c>
      <c r="C972" s="23" t="s">
        <v>239</v>
      </c>
      <c r="D972" s="23" t="s">
        <v>255</v>
      </c>
      <c r="E972" s="23" t="s">
        <v>2</v>
      </c>
      <c r="F972" s="23"/>
      <c r="G972" s="24">
        <f t="shared" si="625"/>
        <v>5000</v>
      </c>
      <c r="H972" s="24">
        <f t="shared" si="625"/>
        <v>0</v>
      </c>
      <c r="I972" s="36">
        <f t="shared" si="625"/>
        <v>5000</v>
      </c>
      <c r="J972" s="36">
        <f t="shared" si="626"/>
        <v>0</v>
      </c>
      <c r="K972" s="36">
        <f t="shared" si="626"/>
        <v>0</v>
      </c>
      <c r="L972" s="36">
        <f t="shared" si="626"/>
        <v>4260</v>
      </c>
      <c r="M972" s="36">
        <f t="shared" si="626"/>
        <v>0</v>
      </c>
      <c r="N972" s="36">
        <f t="shared" si="626"/>
        <v>4260</v>
      </c>
      <c r="O972" s="28">
        <f t="shared" si="626"/>
        <v>0</v>
      </c>
      <c r="P972" s="28">
        <f t="shared" si="626"/>
        <v>0</v>
      </c>
      <c r="Q972" s="28">
        <f t="shared" si="626"/>
        <v>0</v>
      </c>
      <c r="R972" s="28">
        <f t="shared" si="626"/>
        <v>0</v>
      </c>
      <c r="S972" s="28">
        <f t="shared" si="626"/>
        <v>0</v>
      </c>
      <c r="T972" s="28">
        <f t="shared" si="626"/>
        <v>0</v>
      </c>
      <c r="U972" s="28">
        <f t="shared" si="626"/>
        <v>0</v>
      </c>
      <c r="V972" s="28">
        <f t="shared" si="626"/>
        <v>0</v>
      </c>
      <c r="W972" s="28">
        <f t="shared" si="626"/>
        <v>0</v>
      </c>
      <c r="X972" s="28">
        <f t="shared" si="626"/>
        <v>0</v>
      </c>
      <c r="Y972" s="28">
        <f t="shared" si="626"/>
        <v>0</v>
      </c>
      <c r="Z972" s="28">
        <f t="shared" si="626"/>
        <v>0</v>
      </c>
      <c r="AA972" s="28">
        <f t="shared" si="626"/>
        <v>0</v>
      </c>
      <c r="AB972" s="28">
        <f t="shared" si="626"/>
        <v>0</v>
      </c>
    </row>
    <row r="973" spans="1:28" ht="63" outlineLevel="5">
      <c r="A973" s="2" t="s">
        <v>256</v>
      </c>
      <c r="B973" s="23" t="s">
        <v>298</v>
      </c>
      <c r="C973" s="23" t="s">
        <v>239</v>
      </c>
      <c r="D973" s="23" t="s">
        <v>255</v>
      </c>
      <c r="E973" s="23" t="s">
        <v>257</v>
      </c>
      <c r="F973" s="23"/>
      <c r="G973" s="24">
        <f>SUM(I973:K973)-H973</f>
        <v>5000</v>
      </c>
      <c r="H973" s="24"/>
      <c r="I973" s="36">
        <v>5000</v>
      </c>
      <c r="J973" s="8">
        <f>SUM(Q973)</f>
        <v>0</v>
      </c>
      <c r="K973" s="9">
        <f>SUM(S973+U973+W973+Y973+AA973)</f>
        <v>0</v>
      </c>
      <c r="L973" s="28">
        <f>SUM(N973:P973)-M973</f>
        <v>4260</v>
      </c>
      <c r="M973" s="38"/>
      <c r="N973" s="37">
        <v>4260</v>
      </c>
      <c r="O973" s="8">
        <f>SUM(R973)</f>
        <v>0</v>
      </c>
      <c r="P973" s="9">
        <f>SUM(T973+V973+X973+Z973+AB973)</f>
        <v>0</v>
      </c>
      <c r="Q973" s="9"/>
      <c r="R973" s="9"/>
      <c r="S973" s="9"/>
      <c r="T973" s="9"/>
      <c r="U973" s="9"/>
      <c r="V973" s="9"/>
      <c r="W973" s="9"/>
      <c r="X973" s="9"/>
      <c r="Y973" s="9"/>
      <c r="Z973" s="9"/>
      <c r="AA973" s="9"/>
      <c r="AB973" s="9"/>
    </row>
    <row r="974" spans="1:28" s="7" customFormat="1" ht="63" outlineLevel="2">
      <c r="A974" s="6" t="s">
        <v>307</v>
      </c>
      <c r="B974" s="49" t="s">
        <v>298</v>
      </c>
      <c r="C974" s="49" t="s">
        <v>308</v>
      </c>
      <c r="D974" s="49" t="s">
        <v>2</v>
      </c>
      <c r="E974" s="49" t="s">
        <v>2</v>
      </c>
      <c r="F974" s="49"/>
      <c r="G974" s="50">
        <f>SUM(G975+G981+G992)</f>
        <v>7041666.709999999</v>
      </c>
      <c r="H974" s="50">
        <f>SUM(H975+H981+H992)</f>
        <v>0</v>
      </c>
      <c r="I974" s="51">
        <f>SUM(I975+I981+I992)</f>
        <v>7041666.709999999</v>
      </c>
      <c r="J974" s="51">
        <f t="shared" ref="J974:AB974" si="627">SUM(J975+J981+J992)</f>
        <v>0</v>
      </c>
      <c r="K974" s="51">
        <f t="shared" si="627"/>
        <v>0</v>
      </c>
      <c r="L974" s="51">
        <f t="shared" si="627"/>
        <v>7021700.6699999999</v>
      </c>
      <c r="M974" s="51">
        <f t="shared" si="627"/>
        <v>0</v>
      </c>
      <c r="N974" s="51">
        <f t="shared" si="627"/>
        <v>7021700.6699999999</v>
      </c>
      <c r="O974" s="52">
        <f t="shared" si="627"/>
        <v>0</v>
      </c>
      <c r="P974" s="52">
        <f t="shared" si="627"/>
        <v>0</v>
      </c>
      <c r="Q974" s="52">
        <f t="shared" si="627"/>
        <v>0</v>
      </c>
      <c r="R974" s="52">
        <f t="shared" si="627"/>
        <v>0</v>
      </c>
      <c r="S974" s="52">
        <f t="shared" si="627"/>
        <v>0</v>
      </c>
      <c r="T974" s="52">
        <f t="shared" si="627"/>
        <v>0</v>
      </c>
      <c r="U974" s="52">
        <f t="shared" si="627"/>
        <v>0</v>
      </c>
      <c r="V974" s="52">
        <f t="shared" si="627"/>
        <v>0</v>
      </c>
      <c r="W974" s="52">
        <f t="shared" si="627"/>
        <v>0</v>
      </c>
      <c r="X974" s="52">
        <f t="shared" si="627"/>
        <v>0</v>
      </c>
      <c r="Y974" s="52">
        <f t="shared" si="627"/>
        <v>0</v>
      </c>
      <c r="Z974" s="52">
        <f t="shared" si="627"/>
        <v>0</v>
      </c>
      <c r="AA974" s="52">
        <f t="shared" si="627"/>
        <v>0</v>
      </c>
      <c r="AB974" s="52">
        <f t="shared" si="627"/>
        <v>0</v>
      </c>
    </row>
    <row r="975" spans="1:28" ht="110.25" outlineLevel="3">
      <c r="A975" s="2" t="s">
        <v>9</v>
      </c>
      <c r="B975" s="23" t="s">
        <v>298</v>
      </c>
      <c r="C975" s="23" t="s">
        <v>308</v>
      </c>
      <c r="D975" s="23" t="s">
        <v>10</v>
      </c>
      <c r="E975" s="23" t="s">
        <v>2</v>
      </c>
      <c r="F975" s="23"/>
      <c r="G975" s="24">
        <f>SUM(G976+G979)</f>
        <v>5620500.2299999995</v>
      </c>
      <c r="H975" s="24">
        <f>SUM(H976+H979)</f>
        <v>0</v>
      </c>
      <c r="I975" s="36">
        <f>SUM(I976+I979)</f>
        <v>5620500.2299999995</v>
      </c>
      <c r="J975" s="36">
        <f t="shared" ref="J975:AB975" si="628">SUM(J976+J979)</f>
        <v>0</v>
      </c>
      <c r="K975" s="36">
        <f t="shared" si="628"/>
        <v>0</v>
      </c>
      <c r="L975" s="36">
        <f t="shared" si="628"/>
        <v>5615087.5199999996</v>
      </c>
      <c r="M975" s="36">
        <f t="shared" si="628"/>
        <v>0</v>
      </c>
      <c r="N975" s="36">
        <f t="shared" si="628"/>
        <v>5615087.5199999996</v>
      </c>
      <c r="O975" s="28">
        <f t="shared" si="628"/>
        <v>0</v>
      </c>
      <c r="P975" s="28">
        <f t="shared" si="628"/>
        <v>0</v>
      </c>
      <c r="Q975" s="28">
        <f t="shared" si="628"/>
        <v>0</v>
      </c>
      <c r="R975" s="28">
        <f t="shared" si="628"/>
        <v>0</v>
      </c>
      <c r="S975" s="28">
        <f t="shared" si="628"/>
        <v>0</v>
      </c>
      <c r="T975" s="28">
        <f t="shared" si="628"/>
        <v>0</v>
      </c>
      <c r="U975" s="28">
        <f t="shared" si="628"/>
        <v>0</v>
      </c>
      <c r="V975" s="28">
        <f t="shared" si="628"/>
        <v>0</v>
      </c>
      <c r="W975" s="28">
        <f t="shared" si="628"/>
        <v>0</v>
      </c>
      <c r="X975" s="28">
        <f t="shared" si="628"/>
        <v>0</v>
      </c>
      <c r="Y975" s="28">
        <f t="shared" si="628"/>
        <v>0</v>
      </c>
      <c r="Z975" s="28">
        <f t="shared" si="628"/>
        <v>0</v>
      </c>
      <c r="AA975" s="28">
        <f t="shared" si="628"/>
        <v>0</v>
      </c>
      <c r="AB975" s="28">
        <f t="shared" si="628"/>
        <v>0</v>
      </c>
    </row>
    <row r="976" spans="1:28" ht="31.5" outlineLevel="4">
      <c r="A976" s="2" t="s">
        <v>67</v>
      </c>
      <c r="B976" s="23" t="s">
        <v>298</v>
      </c>
      <c r="C976" s="23" t="s">
        <v>308</v>
      </c>
      <c r="D976" s="23" t="s">
        <v>68</v>
      </c>
      <c r="E976" s="23" t="s">
        <v>2</v>
      </c>
      <c r="F976" s="23"/>
      <c r="G976" s="24">
        <f>SUM(G977:G978)</f>
        <v>4316819.76</v>
      </c>
      <c r="H976" s="24">
        <f>SUM(H977:H978)</f>
        <v>0</v>
      </c>
      <c r="I976" s="36">
        <f>SUM(I977:I978)</f>
        <v>4316819.76</v>
      </c>
      <c r="J976" s="36">
        <f t="shared" ref="J976:AB976" si="629">SUM(J977:J978)</f>
        <v>0</v>
      </c>
      <c r="K976" s="36">
        <f t="shared" si="629"/>
        <v>0</v>
      </c>
      <c r="L976" s="36">
        <f t="shared" si="629"/>
        <v>4316819.76</v>
      </c>
      <c r="M976" s="36">
        <f t="shared" si="629"/>
        <v>0</v>
      </c>
      <c r="N976" s="36">
        <f t="shared" si="629"/>
        <v>4316819.76</v>
      </c>
      <c r="O976" s="28">
        <f t="shared" si="629"/>
        <v>0</v>
      </c>
      <c r="P976" s="28">
        <f t="shared" si="629"/>
        <v>0</v>
      </c>
      <c r="Q976" s="28">
        <f t="shared" si="629"/>
        <v>0</v>
      </c>
      <c r="R976" s="28">
        <f t="shared" si="629"/>
        <v>0</v>
      </c>
      <c r="S976" s="28">
        <f t="shared" si="629"/>
        <v>0</v>
      </c>
      <c r="T976" s="28">
        <f t="shared" si="629"/>
        <v>0</v>
      </c>
      <c r="U976" s="28">
        <f t="shared" si="629"/>
        <v>0</v>
      </c>
      <c r="V976" s="28">
        <f t="shared" si="629"/>
        <v>0</v>
      </c>
      <c r="W976" s="28">
        <f t="shared" si="629"/>
        <v>0</v>
      </c>
      <c r="X976" s="28">
        <f t="shared" si="629"/>
        <v>0</v>
      </c>
      <c r="Y976" s="28">
        <f t="shared" si="629"/>
        <v>0</v>
      </c>
      <c r="Z976" s="28">
        <f t="shared" si="629"/>
        <v>0</v>
      </c>
      <c r="AA976" s="28">
        <f t="shared" si="629"/>
        <v>0</v>
      </c>
      <c r="AB976" s="28">
        <f t="shared" si="629"/>
        <v>0</v>
      </c>
    </row>
    <row r="977" spans="1:28" outlineLevel="5">
      <c r="A977" s="2" t="s">
        <v>13</v>
      </c>
      <c r="B977" s="23" t="s">
        <v>298</v>
      </c>
      <c r="C977" s="23" t="s">
        <v>308</v>
      </c>
      <c r="D977" s="23" t="s">
        <v>68</v>
      </c>
      <c r="E977" s="23" t="s">
        <v>14</v>
      </c>
      <c r="F977" s="23"/>
      <c r="G977" s="24">
        <f>SUM(I977:K977)-H977</f>
        <v>4302899.8499999996</v>
      </c>
      <c r="H977" s="24"/>
      <c r="I977" s="36">
        <v>4302899.8499999996</v>
      </c>
      <c r="J977" s="8">
        <f>SUM(Q977)</f>
        <v>0</v>
      </c>
      <c r="K977" s="9">
        <f>SUM(S977+U977+W977+Y977+AA977)</f>
        <v>0</v>
      </c>
      <c r="L977" s="28">
        <f>SUM(N977:P977)-M977</f>
        <v>4302899.8499999996</v>
      </c>
      <c r="M977" s="38"/>
      <c r="N977" s="37">
        <v>4302899.8499999996</v>
      </c>
      <c r="O977" s="8">
        <f>SUM(R977)</f>
        <v>0</v>
      </c>
      <c r="P977" s="9">
        <f>SUM(T977+V977+X977+Z977+AB977)</f>
        <v>0</v>
      </c>
      <c r="Q977" s="9"/>
      <c r="R977" s="9"/>
      <c r="S977" s="9"/>
      <c r="T977" s="9"/>
      <c r="U977" s="9"/>
      <c r="V977" s="9"/>
      <c r="W977" s="9"/>
      <c r="X977" s="9"/>
      <c r="Y977" s="9"/>
      <c r="Z977" s="9"/>
      <c r="AA977" s="9"/>
      <c r="AB977" s="9"/>
    </row>
    <row r="978" spans="1:28" ht="47.25" outlineLevel="5">
      <c r="A978" s="2" t="s">
        <v>23</v>
      </c>
      <c r="B978" s="23" t="s">
        <v>298</v>
      </c>
      <c r="C978" s="23" t="s">
        <v>308</v>
      </c>
      <c r="D978" s="23" t="s">
        <v>68</v>
      </c>
      <c r="E978" s="23" t="s">
        <v>24</v>
      </c>
      <c r="F978" s="23"/>
      <c r="G978" s="24">
        <f>SUM(I978:K978)-H978</f>
        <v>13919.91</v>
      </c>
      <c r="H978" s="24"/>
      <c r="I978" s="36">
        <v>13919.91</v>
      </c>
      <c r="J978" s="8">
        <f>SUM(Q978)</f>
        <v>0</v>
      </c>
      <c r="K978" s="9">
        <f>SUM(S978+U978+W978+Y978+AA978)</f>
        <v>0</v>
      </c>
      <c r="L978" s="28">
        <f>SUM(N978:P978)-M978</f>
        <v>13919.91</v>
      </c>
      <c r="M978" s="38"/>
      <c r="N978" s="37">
        <v>13919.91</v>
      </c>
      <c r="O978" s="8">
        <f>SUM(R978)</f>
        <v>0</v>
      </c>
      <c r="P978" s="9">
        <f>SUM(T978+V978+X978+Z978+AB978)</f>
        <v>0</v>
      </c>
      <c r="Q978" s="9"/>
      <c r="R978" s="9"/>
      <c r="S978" s="9"/>
      <c r="T978" s="9"/>
      <c r="U978" s="9"/>
      <c r="V978" s="9"/>
      <c r="W978" s="9"/>
      <c r="X978" s="9"/>
      <c r="Y978" s="9"/>
      <c r="Z978" s="9"/>
      <c r="AA978" s="9"/>
      <c r="AB978" s="9"/>
    </row>
    <row r="979" spans="1:28" ht="78.75" outlineLevel="4">
      <c r="A979" s="2" t="s">
        <v>69</v>
      </c>
      <c r="B979" s="23" t="s">
        <v>298</v>
      </c>
      <c r="C979" s="23" t="s">
        <v>308</v>
      </c>
      <c r="D979" s="23" t="s">
        <v>70</v>
      </c>
      <c r="E979" s="23" t="s">
        <v>2</v>
      </c>
      <c r="F979" s="23"/>
      <c r="G979" s="24">
        <f>SUM(G980)</f>
        <v>1303680.47</v>
      </c>
      <c r="H979" s="24">
        <f>SUM(H980)</f>
        <v>0</v>
      </c>
      <c r="I979" s="36">
        <f>SUM(I980)</f>
        <v>1303680.47</v>
      </c>
      <c r="J979" s="36">
        <f t="shared" ref="J979:AB979" si="630">SUM(J980)</f>
        <v>0</v>
      </c>
      <c r="K979" s="36">
        <f t="shared" si="630"/>
        <v>0</v>
      </c>
      <c r="L979" s="36">
        <f t="shared" si="630"/>
        <v>1298267.76</v>
      </c>
      <c r="M979" s="36">
        <f t="shared" si="630"/>
        <v>0</v>
      </c>
      <c r="N979" s="36">
        <f t="shared" si="630"/>
        <v>1298267.76</v>
      </c>
      <c r="O979" s="28">
        <f t="shared" si="630"/>
        <v>0</v>
      </c>
      <c r="P979" s="28">
        <f t="shared" si="630"/>
        <v>0</v>
      </c>
      <c r="Q979" s="28">
        <f t="shared" si="630"/>
        <v>0</v>
      </c>
      <c r="R979" s="28">
        <f t="shared" si="630"/>
        <v>0</v>
      </c>
      <c r="S979" s="28">
        <f t="shared" si="630"/>
        <v>0</v>
      </c>
      <c r="T979" s="28">
        <f t="shared" si="630"/>
        <v>0</v>
      </c>
      <c r="U979" s="28">
        <f t="shared" si="630"/>
        <v>0</v>
      </c>
      <c r="V979" s="28">
        <f t="shared" si="630"/>
        <v>0</v>
      </c>
      <c r="W979" s="28">
        <f t="shared" si="630"/>
        <v>0</v>
      </c>
      <c r="X979" s="28">
        <f t="shared" si="630"/>
        <v>0</v>
      </c>
      <c r="Y979" s="28">
        <f t="shared" si="630"/>
        <v>0</v>
      </c>
      <c r="Z979" s="28">
        <f t="shared" si="630"/>
        <v>0</v>
      </c>
      <c r="AA979" s="28">
        <f t="shared" si="630"/>
        <v>0</v>
      </c>
      <c r="AB979" s="28">
        <f t="shared" si="630"/>
        <v>0</v>
      </c>
    </row>
    <row r="980" spans="1:28" ht="31.5" outlineLevel="5">
      <c r="A980" s="2" t="s">
        <v>17</v>
      </c>
      <c r="B980" s="23" t="s">
        <v>298</v>
      </c>
      <c r="C980" s="23" t="s">
        <v>308</v>
      </c>
      <c r="D980" s="23" t="s">
        <v>70</v>
      </c>
      <c r="E980" s="23" t="s">
        <v>18</v>
      </c>
      <c r="F980" s="23"/>
      <c r="G980" s="24">
        <f>SUM(I980:K980)-H980</f>
        <v>1303680.47</v>
      </c>
      <c r="H980" s="24"/>
      <c r="I980" s="36">
        <v>1303680.47</v>
      </c>
      <c r="J980" s="8">
        <f>SUM(Q980)</f>
        <v>0</v>
      </c>
      <c r="K980" s="9">
        <f>SUM(S980+U980+W980+Y980+AA980)</f>
        <v>0</v>
      </c>
      <c r="L980" s="28">
        <f>SUM(N980:P980)-M980</f>
        <v>1298267.76</v>
      </c>
      <c r="M980" s="38"/>
      <c r="N980" s="37">
        <v>1298267.76</v>
      </c>
      <c r="O980" s="8">
        <f>SUM(R980)</f>
        <v>0</v>
      </c>
      <c r="P980" s="9">
        <f>SUM(T980+V980+X980+Z980+AB980)</f>
        <v>0</v>
      </c>
      <c r="Q980" s="9"/>
      <c r="R980" s="9"/>
      <c r="S980" s="9"/>
      <c r="T980" s="9"/>
      <c r="U980" s="9"/>
      <c r="V980" s="9"/>
      <c r="W980" s="9"/>
      <c r="X980" s="9"/>
      <c r="Y980" s="9"/>
      <c r="Z980" s="9"/>
      <c r="AA980" s="9"/>
      <c r="AB980" s="9"/>
    </row>
    <row r="981" spans="1:28" ht="47.25" outlineLevel="3">
      <c r="A981" s="2" t="s">
        <v>25</v>
      </c>
      <c r="B981" s="23" t="s">
        <v>298</v>
      </c>
      <c r="C981" s="23" t="s">
        <v>308</v>
      </c>
      <c r="D981" s="23" t="s">
        <v>26</v>
      </c>
      <c r="E981" s="23" t="s">
        <v>2</v>
      </c>
      <c r="F981" s="23"/>
      <c r="G981" s="24">
        <f>SUM(G982+G984+G990)</f>
        <v>1420406.48</v>
      </c>
      <c r="H981" s="24">
        <f>SUM(H982+H984+H990)</f>
        <v>0</v>
      </c>
      <c r="I981" s="36">
        <f>SUM(I982+I984+I990)</f>
        <v>1420406.48</v>
      </c>
      <c r="J981" s="36">
        <f t="shared" ref="J981:AB981" si="631">SUM(J982+J984+J990)</f>
        <v>0</v>
      </c>
      <c r="K981" s="36">
        <f t="shared" si="631"/>
        <v>0</v>
      </c>
      <c r="L981" s="36">
        <f t="shared" si="631"/>
        <v>1406056.15</v>
      </c>
      <c r="M981" s="36">
        <f t="shared" si="631"/>
        <v>0</v>
      </c>
      <c r="N981" s="36">
        <f t="shared" si="631"/>
        <v>1406056.15</v>
      </c>
      <c r="O981" s="28">
        <f t="shared" si="631"/>
        <v>0</v>
      </c>
      <c r="P981" s="28">
        <f t="shared" si="631"/>
        <v>0</v>
      </c>
      <c r="Q981" s="28">
        <f t="shared" si="631"/>
        <v>0</v>
      </c>
      <c r="R981" s="28">
        <f t="shared" si="631"/>
        <v>0</v>
      </c>
      <c r="S981" s="28">
        <f t="shared" si="631"/>
        <v>0</v>
      </c>
      <c r="T981" s="28">
        <f t="shared" si="631"/>
        <v>0</v>
      </c>
      <c r="U981" s="28">
        <f t="shared" si="631"/>
        <v>0</v>
      </c>
      <c r="V981" s="28">
        <f t="shared" si="631"/>
        <v>0</v>
      </c>
      <c r="W981" s="28">
        <f t="shared" si="631"/>
        <v>0</v>
      </c>
      <c r="X981" s="28">
        <f t="shared" si="631"/>
        <v>0</v>
      </c>
      <c r="Y981" s="28">
        <f t="shared" si="631"/>
        <v>0</v>
      </c>
      <c r="Z981" s="28">
        <f t="shared" si="631"/>
        <v>0</v>
      </c>
      <c r="AA981" s="28">
        <f t="shared" si="631"/>
        <v>0</v>
      </c>
      <c r="AB981" s="28">
        <f t="shared" si="631"/>
        <v>0</v>
      </c>
    </row>
    <row r="982" spans="1:28" ht="63" outlineLevel="4">
      <c r="A982" s="2" t="s">
        <v>218</v>
      </c>
      <c r="B982" s="23" t="s">
        <v>298</v>
      </c>
      <c r="C982" s="23" t="s">
        <v>308</v>
      </c>
      <c r="D982" s="23" t="s">
        <v>219</v>
      </c>
      <c r="E982" s="23" t="s">
        <v>2</v>
      </c>
      <c r="F982" s="23"/>
      <c r="G982" s="24">
        <f>SUM(G983)</f>
        <v>102294</v>
      </c>
      <c r="H982" s="24">
        <f>SUM(H983)</f>
        <v>0</v>
      </c>
      <c r="I982" s="36">
        <f>SUM(I983)</f>
        <v>102294</v>
      </c>
      <c r="J982" s="36">
        <f t="shared" ref="J982:AB982" si="632">SUM(J983)</f>
        <v>0</v>
      </c>
      <c r="K982" s="36">
        <f t="shared" si="632"/>
        <v>0</v>
      </c>
      <c r="L982" s="36">
        <f t="shared" si="632"/>
        <v>102294</v>
      </c>
      <c r="M982" s="36">
        <f t="shared" si="632"/>
        <v>0</v>
      </c>
      <c r="N982" s="36">
        <f t="shared" si="632"/>
        <v>102294</v>
      </c>
      <c r="O982" s="28">
        <f t="shared" si="632"/>
        <v>0</v>
      </c>
      <c r="P982" s="28">
        <f t="shared" si="632"/>
        <v>0</v>
      </c>
      <c r="Q982" s="28">
        <f t="shared" si="632"/>
        <v>0</v>
      </c>
      <c r="R982" s="28">
        <f t="shared" si="632"/>
        <v>0</v>
      </c>
      <c r="S982" s="28">
        <f t="shared" si="632"/>
        <v>0</v>
      </c>
      <c r="T982" s="28">
        <f t="shared" si="632"/>
        <v>0</v>
      </c>
      <c r="U982" s="28">
        <f t="shared" si="632"/>
        <v>0</v>
      </c>
      <c r="V982" s="28">
        <f t="shared" si="632"/>
        <v>0</v>
      </c>
      <c r="W982" s="28">
        <f t="shared" si="632"/>
        <v>0</v>
      </c>
      <c r="X982" s="28">
        <f t="shared" si="632"/>
        <v>0</v>
      </c>
      <c r="Y982" s="28">
        <f t="shared" si="632"/>
        <v>0</v>
      </c>
      <c r="Z982" s="28">
        <f t="shared" si="632"/>
        <v>0</v>
      </c>
      <c r="AA982" s="28">
        <f t="shared" si="632"/>
        <v>0</v>
      </c>
      <c r="AB982" s="28">
        <f t="shared" si="632"/>
        <v>0</v>
      </c>
    </row>
    <row r="983" spans="1:28" outlineLevel="5">
      <c r="A983" s="2" t="s">
        <v>37</v>
      </c>
      <c r="B983" s="23" t="s">
        <v>298</v>
      </c>
      <c r="C983" s="23" t="s">
        <v>308</v>
      </c>
      <c r="D983" s="23" t="s">
        <v>219</v>
      </c>
      <c r="E983" s="23" t="s">
        <v>38</v>
      </c>
      <c r="F983" s="23"/>
      <c r="G983" s="24">
        <f>SUM(I983:K983)-H983</f>
        <v>102294</v>
      </c>
      <c r="H983" s="24"/>
      <c r="I983" s="36">
        <v>102294</v>
      </c>
      <c r="J983" s="8">
        <f>SUM(Q983)</f>
        <v>0</v>
      </c>
      <c r="K983" s="9">
        <f>SUM(S983+U983+W983+Y983+AA983)</f>
        <v>0</v>
      </c>
      <c r="L983" s="28">
        <f>SUM(N983:P983)-M983</f>
        <v>102294</v>
      </c>
      <c r="M983" s="38"/>
      <c r="N983" s="37">
        <v>102294</v>
      </c>
      <c r="O983" s="8">
        <f>SUM(R983)</f>
        <v>0</v>
      </c>
      <c r="P983" s="9">
        <f>SUM(T983+V983+X983+Z983+AB983)</f>
        <v>0</v>
      </c>
      <c r="Q983" s="9"/>
      <c r="R983" s="9"/>
      <c r="S983" s="9"/>
      <c r="T983" s="9"/>
      <c r="U983" s="9"/>
      <c r="V983" s="9"/>
      <c r="W983" s="9"/>
      <c r="X983" s="9"/>
      <c r="Y983" s="9"/>
      <c r="Z983" s="9"/>
      <c r="AA983" s="9"/>
      <c r="AB983" s="9"/>
    </row>
    <row r="984" spans="1:28" ht="31.5" outlineLevel="4">
      <c r="A984" s="2" t="s">
        <v>27</v>
      </c>
      <c r="B984" s="23" t="s">
        <v>298</v>
      </c>
      <c r="C984" s="23" t="s">
        <v>308</v>
      </c>
      <c r="D984" s="23" t="s">
        <v>28</v>
      </c>
      <c r="E984" s="23" t="s">
        <v>2</v>
      </c>
      <c r="F984" s="23"/>
      <c r="G984" s="24">
        <f>SUM(G985:G989)</f>
        <v>467354</v>
      </c>
      <c r="H984" s="24">
        <f>SUM(H985:H989)</f>
        <v>0</v>
      </c>
      <c r="I984" s="36">
        <f>SUM(I985:I989)</f>
        <v>467354</v>
      </c>
      <c r="J984" s="36">
        <f t="shared" ref="J984:AB984" si="633">SUM(J985:J989)</f>
        <v>0</v>
      </c>
      <c r="K984" s="36">
        <f t="shared" si="633"/>
        <v>0</v>
      </c>
      <c r="L984" s="36">
        <f t="shared" si="633"/>
        <v>459166.97</v>
      </c>
      <c r="M984" s="36">
        <f t="shared" si="633"/>
        <v>0</v>
      </c>
      <c r="N984" s="36">
        <f t="shared" si="633"/>
        <v>459166.97</v>
      </c>
      <c r="O984" s="28">
        <f t="shared" si="633"/>
        <v>0</v>
      </c>
      <c r="P984" s="28">
        <f t="shared" si="633"/>
        <v>0</v>
      </c>
      <c r="Q984" s="28">
        <f t="shared" si="633"/>
        <v>0</v>
      </c>
      <c r="R984" s="28">
        <f t="shared" si="633"/>
        <v>0</v>
      </c>
      <c r="S984" s="28">
        <f t="shared" si="633"/>
        <v>0</v>
      </c>
      <c r="T984" s="28">
        <f t="shared" si="633"/>
        <v>0</v>
      </c>
      <c r="U984" s="28">
        <f t="shared" si="633"/>
        <v>0</v>
      </c>
      <c r="V984" s="28">
        <f t="shared" si="633"/>
        <v>0</v>
      </c>
      <c r="W984" s="28">
        <f t="shared" si="633"/>
        <v>0</v>
      </c>
      <c r="X984" s="28">
        <f t="shared" si="633"/>
        <v>0</v>
      </c>
      <c r="Y984" s="28">
        <f t="shared" si="633"/>
        <v>0</v>
      </c>
      <c r="Z984" s="28">
        <f t="shared" si="633"/>
        <v>0</v>
      </c>
      <c r="AA984" s="28">
        <f t="shared" si="633"/>
        <v>0</v>
      </c>
      <c r="AB984" s="28">
        <f t="shared" si="633"/>
        <v>0</v>
      </c>
    </row>
    <row r="985" spans="1:28" outlineLevel="5">
      <c r="A985" s="2" t="s">
        <v>29</v>
      </c>
      <c r="B985" s="23" t="s">
        <v>298</v>
      </c>
      <c r="C985" s="23" t="s">
        <v>308</v>
      </c>
      <c r="D985" s="23" t="s">
        <v>28</v>
      </c>
      <c r="E985" s="23" t="s">
        <v>30</v>
      </c>
      <c r="F985" s="23"/>
      <c r="G985" s="24">
        <f>SUM(I985:K985)-H985</f>
        <v>17461.39</v>
      </c>
      <c r="H985" s="24"/>
      <c r="I985" s="36">
        <v>17461.39</v>
      </c>
      <c r="J985" s="8">
        <f>SUM(Q985)</f>
        <v>0</v>
      </c>
      <c r="K985" s="9">
        <f>SUM(S985+U985+W985+Y985+AA985)</f>
        <v>0</v>
      </c>
      <c r="L985" s="28">
        <f>SUM(N985:P985)-M985</f>
        <v>16185.06</v>
      </c>
      <c r="M985" s="38"/>
      <c r="N985" s="37">
        <v>16185.06</v>
      </c>
      <c r="O985" s="8">
        <f>SUM(R985)</f>
        <v>0</v>
      </c>
      <c r="P985" s="9">
        <f>SUM(T985+V985+X985+Z985+AB985)</f>
        <v>0</v>
      </c>
      <c r="Q985" s="9"/>
      <c r="R985" s="9"/>
      <c r="S985" s="9"/>
      <c r="T985" s="9"/>
      <c r="U985" s="9"/>
      <c r="V985" s="9"/>
      <c r="W985" s="9"/>
      <c r="X985" s="9"/>
      <c r="Y985" s="9"/>
      <c r="Z985" s="9"/>
      <c r="AA985" s="9"/>
      <c r="AB985" s="9"/>
    </row>
    <row r="986" spans="1:28" outlineLevel="5">
      <c r="A986" s="2" t="s">
        <v>91</v>
      </c>
      <c r="B986" s="23" t="s">
        <v>298</v>
      </c>
      <c r="C986" s="23" t="s">
        <v>308</v>
      </c>
      <c r="D986" s="23" t="s">
        <v>28</v>
      </c>
      <c r="E986" s="23" t="s">
        <v>92</v>
      </c>
      <c r="F986" s="23"/>
      <c r="G986" s="24">
        <f>SUM(I986:K986)-H986</f>
        <v>11000</v>
      </c>
      <c r="H986" s="24"/>
      <c r="I986" s="36">
        <v>11000</v>
      </c>
      <c r="J986" s="8">
        <f>SUM(Q986)</f>
        <v>0</v>
      </c>
      <c r="K986" s="9">
        <f>SUM(S986+U986+W986+Y986+AA986)</f>
        <v>0</v>
      </c>
      <c r="L986" s="28">
        <f>SUM(N986:P986)-M986</f>
        <v>11000</v>
      </c>
      <c r="M986" s="38"/>
      <c r="N986" s="37">
        <v>11000</v>
      </c>
      <c r="O986" s="8">
        <f>SUM(R986)</f>
        <v>0</v>
      </c>
      <c r="P986" s="9">
        <f>SUM(T986+V986+X986+Z986+AB986)</f>
        <v>0</v>
      </c>
      <c r="Q986" s="9"/>
      <c r="R986" s="9"/>
      <c r="S986" s="9"/>
      <c r="T986" s="9"/>
      <c r="U986" s="9"/>
      <c r="V986" s="9"/>
      <c r="W986" s="9"/>
      <c r="X986" s="9"/>
      <c r="Y986" s="9"/>
      <c r="Z986" s="9"/>
      <c r="AA986" s="9"/>
      <c r="AB986" s="9"/>
    </row>
    <row r="987" spans="1:28" ht="31.5" outlineLevel="5">
      <c r="A987" s="2" t="s">
        <v>73</v>
      </c>
      <c r="B987" s="23" t="s">
        <v>298</v>
      </c>
      <c r="C987" s="23" t="s">
        <v>308</v>
      </c>
      <c r="D987" s="23" t="s">
        <v>28</v>
      </c>
      <c r="E987" s="23" t="s">
        <v>74</v>
      </c>
      <c r="F987" s="23"/>
      <c r="G987" s="24">
        <f>SUM(I987:K987)-H987</f>
        <v>334377.98</v>
      </c>
      <c r="H987" s="24"/>
      <c r="I987" s="36">
        <v>334377.98</v>
      </c>
      <c r="J987" s="8">
        <f>SUM(Q987)</f>
        <v>0</v>
      </c>
      <c r="K987" s="9">
        <f>SUM(S987+U987+W987+Y987+AA987)</f>
        <v>0</v>
      </c>
      <c r="L987" s="28">
        <f>SUM(N987:P987)-M987</f>
        <v>334015.28000000003</v>
      </c>
      <c r="M987" s="38"/>
      <c r="N987" s="37">
        <v>334015.28000000003</v>
      </c>
      <c r="O987" s="8">
        <f>SUM(R987)</f>
        <v>0</v>
      </c>
      <c r="P987" s="9">
        <f>SUM(T987+V987+X987+Z987+AB987)</f>
        <v>0</v>
      </c>
      <c r="Q987" s="9"/>
      <c r="R987" s="9"/>
      <c r="S987" s="9"/>
      <c r="T987" s="9"/>
      <c r="U987" s="9"/>
      <c r="V987" s="9"/>
      <c r="W987" s="9"/>
      <c r="X987" s="9"/>
      <c r="Y987" s="9"/>
      <c r="Z987" s="9"/>
      <c r="AA987" s="9"/>
      <c r="AB987" s="9"/>
    </row>
    <row r="988" spans="1:28" outlineLevel="5">
      <c r="A988" s="2" t="s">
        <v>37</v>
      </c>
      <c r="B988" s="23" t="s">
        <v>298</v>
      </c>
      <c r="C988" s="23" t="s">
        <v>308</v>
      </c>
      <c r="D988" s="23" t="s">
        <v>28</v>
      </c>
      <c r="E988" s="23" t="s">
        <v>38</v>
      </c>
      <c r="F988" s="23"/>
      <c r="G988" s="24">
        <f>SUM(I988:K988)-H988</f>
        <v>56722.6</v>
      </c>
      <c r="H988" s="24"/>
      <c r="I988" s="36">
        <v>56722.6</v>
      </c>
      <c r="J988" s="8">
        <f>SUM(Q988)</f>
        <v>0</v>
      </c>
      <c r="K988" s="9">
        <f>SUM(S988+U988+W988+Y988+AA988)</f>
        <v>0</v>
      </c>
      <c r="L988" s="28">
        <f>SUM(N988:P988)-M988</f>
        <v>50174.6</v>
      </c>
      <c r="M988" s="38"/>
      <c r="N988" s="37">
        <v>50174.6</v>
      </c>
      <c r="O988" s="8">
        <f>SUM(R988)</f>
        <v>0</v>
      </c>
      <c r="P988" s="9">
        <f>SUM(T988+V988+X988+Z988+AB988)</f>
        <v>0</v>
      </c>
      <c r="Q988" s="9"/>
      <c r="R988" s="9"/>
      <c r="S988" s="9"/>
      <c r="T988" s="9"/>
      <c r="U988" s="9"/>
      <c r="V988" s="9"/>
      <c r="W988" s="9"/>
      <c r="X988" s="9"/>
      <c r="Y988" s="9"/>
      <c r="Z988" s="9"/>
      <c r="AA988" s="9"/>
      <c r="AB988" s="9"/>
    </row>
    <row r="989" spans="1:28" ht="47.25" outlineLevel="5">
      <c r="A989" s="2" t="s">
        <v>31</v>
      </c>
      <c r="B989" s="23" t="s">
        <v>298</v>
      </c>
      <c r="C989" s="23" t="s">
        <v>308</v>
      </c>
      <c r="D989" s="23" t="s">
        <v>28</v>
      </c>
      <c r="E989" s="23" t="s">
        <v>32</v>
      </c>
      <c r="F989" s="23"/>
      <c r="G989" s="24">
        <f>SUM(I989:K989)-H989</f>
        <v>47792.03</v>
      </c>
      <c r="H989" s="24"/>
      <c r="I989" s="36">
        <v>47792.03</v>
      </c>
      <c r="J989" s="8">
        <f>SUM(Q989)</f>
        <v>0</v>
      </c>
      <c r="K989" s="9">
        <f>SUM(S989+U989+W989+Y989+AA989)</f>
        <v>0</v>
      </c>
      <c r="L989" s="28">
        <f>SUM(N989:P989)-M989</f>
        <v>47792.03</v>
      </c>
      <c r="M989" s="38"/>
      <c r="N989" s="37">
        <v>47792.03</v>
      </c>
      <c r="O989" s="8">
        <f>SUM(R989)</f>
        <v>0</v>
      </c>
      <c r="P989" s="9">
        <f>SUM(T989+V989+X989+Z989+AB989)</f>
        <v>0</v>
      </c>
      <c r="Q989" s="9"/>
      <c r="R989" s="9"/>
      <c r="S989" s="9"/>
      <c r="T989" s="9"/>
      <c r="U989" s="9"/>
      <c r="V989" s="9"/>
      <c r="W989" s="9"/>
      <c r="X989" s="9"/>
      <c r="Y989" s="9"/>
      <c r="Z989" s="9"/>
      <c r="AA989" s="9"/>
      <c r="AB989" s="9"/>
    </row>
    <row r="990" spans="1:28" ht="31.5" outlineLevel="4">
      <c r="A990" s="2" t="s">
        <v>95</v>
      </c>
      <c r="B990" s="23" t="s">
        <v>298</v>
      </c>
      <c r="C990" s="23" t="s">
        <v>308</v>
      </c>
      <c r="D990" s="23" t="s">
        <v>96</v>
      </c>
      <c r="E990" s="23" t="s">
        <v>2</v>
      </c>
      <c r="F990" s="23"/>
      <c r="G990" s="24">
        <f>SUM(G991)</f>
        <v>850758.48</v>
      </c>
      <c r="H990" s="24">
        <f>SUM(H991)</f>
        <v>0</v>
      </c>
      <c r="I990" s="36">
        <f>SUM(I991)</f>
        <v>850758.48</v>
      </c>
      <c r="J990" s="36">
        <f t="shared" ref="J990:AB990" si="634">SUM(J991)</f>
        <v>0</v>
      </c>
      <c r="K990" s="36">
        <f t="shared" si="634"/>
        <v>0</v>
      </c>
      <c r="L990" s="36">
        <f t="shared" si="634"/>
        <v>844595.18</v>
      </c>
      <c r="M990" s="36">
        <f t="shared" si="634"/>
        <v>0</v>
      </c>
      <c r="N990" s="36">
        <f t="shared" si="634"/>
        <v>844595.18</v>
      </c>
      <c r="O990" s="28">
        <f t="shared" si="634"/>
        <v>0</v>
      </c>
      <c r="P990" s="28">
        <f t="shared" si="634"/>
        <v>0</v>
      </c>
      <c r="Q990" s="28">
        <f t="shared" si="634"/>
        <v>0</v>
      </c>
      <c r="R990" s="28">
        <f t="shared" si="634"/>
        <v>0</v>
      </c>
      <c r="S990" s="28">
        <f t="shared" si="634"/>
        <v>0</v>
      </c>
      <c r="T990" s="28">
        <f t="shared" si="634"/>
        <v>0</v>
      </c>
      <c r="U990" s="28">
        <f t="shared" si="634"/>
        <v>0</v>
      </c>
      <c r="V990" s="28">
        <f t="shared" si="634"/>
        <v>0</v>
      </c>
      <c r="W990" s="28">
        <f t="shared" si="634"/>
        <v>0</v>
      </c>
      <c r="X990" s="28">
        <f t="shared" si="634"/>
        <v>0</v>
      </c>
      <c r="Y990" s="28">
        <f t="shared" si="634"/>
        <v>0</v>
      </c>
      <c r="Z990" s="28">
        <f t="shared" si="634"/>
        <v>0</v>
      </c>
      <c r="AA990" s="28">
        <f t="shared" si="634"/>
        <v>0</v>
      </c>
      <c r="AB990" s="28">
        <f t="shared" si="634"/>
        <v>0</v>
      </c>
    </row>
    <row r="991" spans="1:28" outlineLevel="5">
      <c r="A991" s="2" t="s">
        <v>91</v>
      </c>
      <c r="B991" s="23" t="s">
        <v>298</v>
      </c>
      <c r="C991" s="23" t="s">
        <v>308</v>
      </c>
      <c r="D991" s="23" t="s">
        <v>96</v>
      </c>
      <c r="E991" s="23" t="s">
        <v>92</v>
      </c>
      <c r="F991" s="23"/>
      <c r="G991" s="24">
        <f>SUM(I991:K991)-H991</f>
        <v>850758.48</v>
      </c>
      <c r="H991" s="24"/>
      <c r="I991" s="36">
        <v>850758.48</v>
      </c>
      <c r="J991" s="8">
        <f>SUM(Q991)</f>
        <v>0</v>
      </c>
      <c r="K991" s="9">
        <f>SUM(S991+U991+W991+Y991+AA991)</f>
        <v>0</v>
      </c>
      <c r="L991" s="28">
        <f>SUM(N991:P991)-M991</f>
        <v>844595.18</v>
      </c>
      <c r="M991" s="38"/>
      <c r="N991" s="37">
        <v>844595.18</v>
      </c>
      <c r="O991" s="8">
        <f>SUM(R991)</f>
        <v>0</v>
      </c>
      <c r="P991" s="9">
        <f>SUM(T991+V991+X991+Z991+AB991)</f>
        <v>0</v>
      </c>
      <c r="Q991" s="9"/>
      <c r="R991" s="9"/>
      <c r="S991" s="9"/>
      <c r="T991" s="9"/>
      <c r="U991" s="9"/>
      <c r="V991" s="9"/>
      <c r="W991" s="9"/>
      <c r="X991" s="9"/>
      <c r="Y991" s="9"/>
      <c r="Z991" s="9"/>
      <c r="AA991" s="9"/>
      <c r="AB991" s="9"/>
    </row>
    <row r="992" spans="1:28" outlineLevel="3">
      <c r="A992" s="2" t="s">
        <v>41</v>
      </c>
      <c r="B992" s="23" t="s">
        <v>298</v>
      </c>
      <c r="C992" s="23" t="s">
        <v>308</v>
      </c>
      <c r="D992" s="23" t="s">
        <v>42</v>
      </c>
      <c r="E992" s="23" t="s">
        <v>2</v>
      </c>
      <c r="F992" s="23"/>
      <c r="G992" s="24">
        <f>SUM(G993+G995)</f>
        <v>760</v>
      </c>
      <c r="H992" s="24">
        <f>SUM(H993+H995)</f>
        <v>0</v>
      </c>
      <c r="I992" s="36">
        <f>SUM(I993+I995)</f>
        <v>760</v>
      </c>
      <c r="J992" s="36">
        <f t="shared" ref="J992:AB992" si="635">SUM(J993+J995)</f>
        <v>0</v>
      </c>
      <c r="K992" s="36">
        <f t="shared" si="635"/>
        <v>0</v>
      </c>
      <c r="L992" s="36">
        <f t="shared" si="635"/>
        <v>557</v>
      </c>
      <c r="M992" s="36">
        <f t="shared" si="635"/>
        <v>0</v>
      </c>
      <c r="N992" s="36">
        <f t="shared" si="635"/>
        <v>557</v>
      </c>
      <c r="O992" s="28">
        <f t="shared" si="635"/>
        <v>0</v>
      </c>
      <c r="P992" s="28">
        <f t="shared" si="635"/>
        <v>0</v>
      </c>
      <c r="Q992" s="28">
        <f t="shared" si="635"/>
        <v>0</v>
      </c>
      <c r="R992" s="28">
        <f t="shared" si="635"/>
        <v>0</v>
      </c>
      <c r="S992" s="28">
        <f t="shared" si="635"/>
        <v>0</v>
      </c>
      <c r="T992" s="28">
        <f t="shared" si="635"/>
        <v>0</v>
      </c>
      <c r="U992" s="28">
        <f t="shared" si="635"/>
        <v>0</v>
      </c>
      <c r="V992" s="28">
        <f t="shared" si="635"/>
        <v>0</v>
      </c>
      <c r="W992" s="28">
        <f t="shared" si="635"/>
        <v>0</v>
      </c>
      <c r="X992" s="28">
        <f t="shared" si="635"/>
        <v>0</v>
      </c>
      <c r="Y992" s="28">
        <f t="shared" si="635"/>
        <v>0</v>
      </c>
      <c r="Z992" s="28">
        <f t="shared" si="635"/>
        <v>0</v>
      </c>
      <c r="AA992" s="28">
        <f t="shared" si="635"/>
        <v>0</v>
      </c>
      <c r="AB992" s="28">
        <f t="shared" si="635"/>
        <v>0</v>
      </c>
    </row>
    <row r="993" spans="1:28" ht="31.5" outlineLevel="4">
      <c r="A993" s="2" t="s">
        <v>43</v>
      </c>
      <c r="B993" s="23" t="s">
        <v>298</v>
      </c>
      <c r="C993" s="23" t="s">
        <v>308</v>
      </c>
      <c r="D993" s="23" t="s">
        <v>44</v>
      </c>
      <c r="E993" s="23" t="s">
        <v>2</v>
      </c>
      <c r="F993" s="23"/>
      <c r="G993" s="24">
        <f>SUM(G994)</f>
        <v>260</v>
      </c>
      <c r="H993" s="24">
        <f>SUM(H994)</f>
        <v>0</v>
      </c>
      <c r="I993" s="36">
        <f>SUM(I994)</f>
        <v>260</v>
      </c>
      <c r="J993" s="36">
        <f t="shared" ref="J993:AB993" si="636">SUM(J994)</f>
        <v>0</v>
      </c>
      <c r="K993" s="36">
        <f t="shared" si="636"/>
        <v>0</v>
      </c>
      <c r="L993" s="36">
        <f t="shared" si="636"/>
        <v>57</v>
      </c>
      <c r="M993" s="36">
        <f t="shared" si="636"/>
        <v>0</v>
      </c>
      <c r="N993" s="36">
        <f t="shared" si="636"/>
        <v>57</v>
      </c>
      <c r="O993" s="28">
        <f t="shared" si="636"/>
        <v>0</v>
      </c>
      <c r="P993" s="28">
        <f t="shared" si="636"/>
        <v>0</v>
      </c>
      <c r="Q993" s="28">
        <f t="shared" si="636"/>
        <v>0</v>
      </c>
      <c r="R993" s="28">
        <f t="shared" si="636"/>
        <v>0</v>
      </c>
      <c r="S993" s="28">
        <f t="shared" si="636"/>
        <v>0</v>
      </c>
      <c r="T993" s="28">
        <f t="shared" si="636"/>
        <v>0</v>
      </c>
      <c r="U993" s="28">
        <f t="shared" si="636"/>
        <v>0</v>
      </c>
      <c r="V993" s="28">
        <f t="shared" si="636"/>
        <v>0</v>
      </c>
      <c r="W993" s="28">
        <f t="shared" si="636"/>
        <v>0</v>
      </c>
      <c r="X993" s="28">
        <f t="shared" si="636"/>
        <v>0</v>
      </c>
      <c r="Y993" s="28">
        <f t="shared" si="636"/>
        <v>0</v>
      </c>
      <c r="Z993" s="28">
        <f t="shared" si="636"/>
        <v>0</v>
      </c>
      <c r="AA993" s="28">
        <f t="shared" si="636"/>
        <v>0</v>
      </c>
      <c r="AB993" s="28">
        <f t="shared" si="636"/>
        <v>0</v>
      </c>
    </row>
    <row r="994" spans="1:28" outlineLevel="5">
      <c r="A994" s="2" t="s">
        <v>45</v>
      </c>
      <c r="B994" s="23" t="s">
        <v>298</v>
      </c>
      <c r="C994" s="23" t="s">
        <v>308</v>
      </c>
      <c r="D994" s="23" t="s">
        <v>44</v>
      </c>
      <c r="E994" s="23" t="s">
        <v>46</v>
      </c>
      <c r="F994" s="23"/>
      <c r="G994" s="24">
        <f>SUM(I994:K994)-H994</f>
        <v>260</v>
      </c>
      <c r="H994" s="24"/>
      <c r="I994" s="36">
        <v>260</v>
      </c>
      <c r="J994" s="8">
        <f>SUM(Q994)</f>
        <v>0</v>
      </c>
      <c r="K994" s="9">
        <f>SUM(S994+U994+W994+Y994+AA994)</f>
        <v>0</v>
      </c>
      <c r="L994" s="28">
        <f>SUM(N994:P994)-M994</f>
        <v>57</v>
      </c>
      <c r="M994" s="38"/>
      <c r="N994" s="37">
        <v>57</v>
      </c>
      <c r="O994" s="8">
        <f>SUM(R994)</f>
        <v>0</v>
      </c>
      <c r="P994" s="9">
        <f>SUM(T994+V994+X994+Z994+AB994)</f>
        <v>0</v>
      </c>
      <c r="Q994" s="9"/>
      <c r="R994" s="9"/>
      <c r="S994" s="9"/>
      <c r="T994" s="9"/>
      <c r="U994" s="9"/>
      <c r="V994" s="9"/>
      <c r="W994" s="9"/>
      <c r="X994" s="9"/>
      <c r="Y994" s="9"/>
      <c r="Z994" s="9"/>
      <c r="AA994" s="9"/>
      <c r="AB994" s="9"/>
    </row>
    <row r="995" spans="1:28" outlineLevel="4">
      <c r="A995" s="2" t="s">
        <v>49</v>
      </c>
      <c r="B995" s="23" t="s">
        <v>298</v>
      </c>
      <c r="C995" s="23" t="s">
        <v>308</v>
      </c>
      <c r="D995" s="23" t="s">
        <v>50</v>
      </c>
      <c r="E995" s="23" t="s">
        <v>2</v>
      </c>
      <c r="F995" s="23"/>
      <c r="G995" s="24">
        <f>SUM(G996)</f>
        <v>500</v>
      </c>
      <c r="H995" s="24">
        <f>SUM(H996)</f>
        <v>0</v>
      </c>
      <c r="I995" s="36">
        <f>SUM(I996)</f>
        <v>500</v>
      </c>
      <c r="J995" s="36">
        <f t="shared" ref="J995:AB995" si="637">SUM(J996)</f>
        <v>0</v>
      </c>
      <c r="K995" s="36">
        <f t="shared" si="637"/>
        <v>0</v>
      </c>
      <c r="L995" s="36">
        <f t="shared" si="637"/>
        <v>500</v>
      </c>
      <c r="M995" s="36">
        <f t="shared" si="637"/>
        <v>0</v>
      </c>
      <c r="N995" s="36">
        <f t="shared" si="637"/>
        <v>500</v>
      </c>
      <c r="O995" s="28">
        <f t="shared" si="637"/>
        <v>0</v>
      </c>
      <c r="P995" s="28">
        <f t="shared" si="637"/>
        <v>0</v>
      </c>
      <c r="Q995" s="28">
        <f t="shared" si="637"/>
        <v>0</v>
      </c>
      <c r="R995" s="28">
        <f t="shared" si="637"/>
        <v>0</v>
      </c>
      <c r="S995" s="28">
        <f t="shared" si="637"/>
        <v>0</v>
      </c>
      <c r="T995" s="28">
        <f t="shared" si="637"/>
        <v>0</v>
      </c>
      <c r="U995" s="28">
        <f t="shared" si="637"/>
        <v>0</v>
      </c>
      <c r="V995" s="28">
        <f t="shared" si="637"/>
        <v>0</v>
      </c>
      <c r="W995" s="28">
        <f t="shared" si="637"/>
        <v>0</v>
      </c>
      <c r="X995" s="28">
        <f t="shared" si="637"/>
        <v>0</v>
      </c>
      <c r="Y995" s="28">
        <f t="shared" si="637"/>
        <v>0</v>
      </c>
      <c r="Z995" s="28">
        <f t="shared" si="637"/>
        <v>0</v>
      </c>
      <c r="AA995" s="28">
        <f t="shared" si="637"/>
        <v>0</v>
      </c>
      <c r="AB995" s="28">
        <f t="shared" si="637"/>
        <v>0</v>
      </c>
    </row>
    <row r="996" spans="1:28" ht="31.5" outlineLevel="5">
      <c r="A996" s="2" t="s">
        <v>51</v>
      </c>
      <c r="B996" s="23" t="s">
        <v>298</v>
      </c>
      <c r="C996" s="23" t="s">
        <v>308</v>
      </c>
      <c r="D996" s="23" t="s">
        <v>50</v>
      </c>
      <c r="E996" s="23" t="s">
        <v>52</v>
      </c>
      <c r="F996" s="23"/>
      <c r="G996" s="24">
        <f>SUM(I996:K996)-H996</f>
        <v>500</v>
      </c>
      <c r="H996" s="24"/>
      <c r="I996" s="36">
        <v>500</v>
      </c>
      <c r="J996" s="8">
        <f>SUM(Q996)</f>
        <v>0</v>
      </c>
      <c r="K996" s="9">
        <f>SUM(S996+U996+W996+Y996+AA996)</f>
        <v>0</v>
      </c>
      <c r="L996" s="28">
        <f>SUM(N996:P996)-M996</f>
        <v>500</v>
      </c>
      <c r="M996" s="38"/>
      <c r="N996" s="37">
        <v>500</v>
      </c>
      <c r="O996" s="8">
        <f>SUM(R996)</f>
        <v>0</v>
      </c>
      <c r="P996" s="9">
        <f>SUM(T996+V996+X996+Z996+AB996)</f>
        <v>0</v>
      </c>
      <c r="Q996" s="9"/>
      <c r="R996" s="9"/>
      <c r="S996" s="9"/>
      <c r="T996" s="9"/>
      <c r="U996" s="9"/>
      <c r="V996" s="9"/>
      <c r="W996" s="9"/>
      <c r="X996" s="9"/>
      <c r="Y996" s="9"/>
      <c r="Z996" s="9"/>
      <c r="AA996" s="9"/>
      <c r="AB996" s="9"/>
    </row>
    <row r="997" spans="1:28" s="7" customFormat="1" ht="47.25" outlineLevel="2">
      <c r="A997" s="6" t="s">
        <v>244</v>
      </c>
      <c r="B997" s="49" t="s">
        <v>298</v>
      </c>
      <c r="C997" s="49" t="s">
        <v>245</v>
      </c>
      <c r="D997" s="49" t="s">
        <v>2</v>
      </c>
      <c r="E997" s="49" t="s">
        <v>2</v>
      </c>
      <c r="F997" s="49"/>
      <c r="G997" s="50">
        <f t="shared" ref="G997:I999" si="638">SUM(G998)</f>
        <v>1400</v>
      </c>
      <c r="H997" s="50">
        <f t="shared" si="638"/>
        <v>0</v>
      </c>
      <c r="I997" s="51">
        <f t="shared" si="638"/>
        <v>1400</v>
      </c>
      <c r="J997" s="51">
        <f t="shared" ref="J997:AB999" si="639">SUM(J998)</f>
        <v>0</v>
      </c>
      <c r="K997" s="51">
        <f t="shared" si="639"/>
        <v>0</v>
      </c>
      <c r="L997" s="51">
        <f t="shared" si="639"/>
        <v>1400</v>
      </c>
      <c r="M997" s="51">
        <f t="shared" si="639"/>
        <v>0</v>
      </c>
      <c r="N997" s="51">
        <f t="shared" si="639"/>
        <v>1400</v>
      </c>
      <c r="O997" s="52">
        <f t="shared" si="639"/>
        <v>0</v>
      </c>
      <c r="P997" s="52">
        <f t="shared" si="639"/>
        <v>0</v>
      </c>
      <c r="Q997" s="52">
        <f t="shared" si="639"/>
        <v>0</v>
      </c>
      <c r="R997" s="52">
        <f t="shared" si="639"/>
        <v>0</v>
      </c>
      <c r="S997" s="52">
        <f t="shared" si="639"/>
        <v>0</v>
      </c>
      <c r="T997" s="52">
        <f t="shared" si="639"/>
        <v>0</v>
      </c>
      <c r="U997" s="52">
        <f t="shared" si="639"/>
        <v>0</v>
      </c>
      <c r="V997" s="52">
        <f t="shared" si="639"/>
        <v>0</v>
      </c>
      <c r="W997" s="52">
        <f t="shared" si="639"/>
        <v>0</v>
      </c>
      <c r="X997" s="52">
        <f t="shared" si="639"/>
        <v>0</v>
      </c>
      <c r="Y997" s="52">
        <f t="shared" si="639"/>
        <v>0</v>
      </c>
      <c r="Z997" s="52">
        <f t="shared" si="639"/>
        <v>0</v>
      </c>
      <c r="AA997" s="52">
        <f t="shared" si="639"/>
        <v>0</v>
      </c>
      <c r="AB997" s="52">
        <f t="shared" si="639"/>
        <v>0</v>
      </c>
    </row>
    <row r="998" spans="1:28" ht="63" outlineLevel="3">
      <c r="A998" s="2" t="s">
        <v>252</v>
      </c>
      <c r="B998" s="23" t="s">
        <v>298</v>
      </c>
      <c r="C998" s="23" t="s">
        <v>245</v>
      </c>
      <c r="D998" s="23" t="s">
        <v>253</v>
      </c>
      <c r="E998" s="23" t="s">
        <v>2</v>
      </c>
      <c r="F998" s="23"/>
      <c r="G998" s="24">
        <f t="shared" si="638"/>
        <v>1400</v>
      </c>
      <c r="H998" s="24">
        <f t="shared" si="638"/>
        <v>0</v>
      </c>
      <c r="I998" s="36">
        <f t="shared" si="638"/>
        <v>1400</v>
      </c>
      <c r="J998" s="36">
        <f t="shared" si="639"/>
        <v>0</v>
      </c>
      <c r="K998" s="36">
        <f t="shared" si="639"/>
        <v>0</v>
      </c>
      <c r="L998" s="36">
        <f t="shared" si="639"/>
        <v>1400</v>
      </c>
      <c r="M998" s="36">
        <f t="shared" si="639"/>
        <v>0</v>
      </c>
      <c r="N998" s="36">
        <f t="shared" si="639"/>
        <v>1400</v>
      </c>
      <c r="O998" s="28">
        <f t="shared" si="639"/>
        <v>0</v>
      </c>
      <c r="P998" s="28">
        <f t="shared" si="639"/>
        <v>0</v>
      </c>
      <c r="Q998" s="28">
        <f t="shared" si="639"/>
        <v>0</v>
      </c>
      <c r="R998" s="28">
        <f t="shared" si="639"/>
        <v>0</v>
      </c>
      <c r="S998" s="28">
        <f t="shared" si="639"/>
        <v>0</v>
      </c>
      <c r="T998" s="28">
        <f t="shared" si="639"/>
        <v>0</v>
      </c>
      <c r="U998" s="28">
        <f t="shared" si="639"/>
        <v>0</v>
      </c>
      <c r="V998" s="28">
        <f t="shared" si="639"/>
        <v>0</v>
      </c>
      <c r="W998" s="28">
        <f t="shared" si="639"/>
        <v>0</v>
      </c>
      <c r="X998" s="28">
        <f t="shared" si="639"/>
        <v>0</v>
      </c>
      <c r="Y998" s="28">
        <f t="shared" si="639"/>
        <v>0</v>
      </c>
      <c r="Z998" s="28">
        <f t="shared" si="639"/>
        <v>0</v>
      </c>
      <c r="AA998" s="28">
        <f t="shared" si="639"/>
        <v>0</v>
      </c>
      <c r="AB998" s="28">
        <f t="shared" si="639"/>
        <v>0</v>
      </c>
    </row>
    <row r="999" spans="1:28" ht="31.5" outlineLevel="4">
      <c r="A999" s="2" t="s">
        <v>254</v>
      </c>
      <c r="B999" s="23" t="s">
        <v>298</v>
      </c>
      <c r="C999" s="23" t="s">
        <v>245</v>
      </c>
      <c r="D999" s="23" t="s">
        <v>255</v>
      </c>
      <c r="E999" s="23" t="s">
        <v>2</v>
      </c>
      <c r="F999" s="23"/>
      <c r="G999" s="24">
        <f t="shared" si="638"/>
        <v>1400</v>
      </c>
      <c r="H999" s="24">
        <f t="shared" si="638"/>
        <v>0</v>
      </c>
      <c r="I999" s="36">
        <f t="shared" si="638"/>
        <v>1400</v>
      </c>
      <c r="J999" s="36">
        <f t="shared" si="639"/>
        <v>0</v>
      </c>
      <c r="K999" s="36">
        <f t="shared" si="639"/>
        <v>0</v>
      </c>
      <c r="L999" s="36">
        <f t="shared" si="639"/>
        <v>1400</v>
      </c>
      <c r="M999" s="36">
        <f t="shared" si="639"/>
        <v>0</v>
      </c>
      <c r="N999" s="36">
        <f t="shared" si="639"/>
        <v>1400</v>
      </c>
      <c r="O999" s="28">
        <f t="shared" si="639"/>
        <v>0</v>
      </c>
      <c r="P999" s="28">
        <f t="shared" si="639"/>
        <v>0</v>
      </c>
      <c r="Q999" s="28">
        <f t="shared" si="639"/>
        <v>0</v>
      </c>
      <c r="R999" s="28">
        <f t="shared" si="639"/>
        <v>0</v>
      </c>
      <c r="S999" s="28">
        <f t="shared" si="639"/>
        <v>0</v>
      </c>
      <c r="T999" s="28">
        <f t="shared" si="639"/>
        <v>0</v>
      </c>
      <c r="U999" s="28">
        <f t="shared" si="639"/>
        <v>0</v>
      </c>
      <c r="V999" s="28">
        <f t="shared" si="639"/>
        <v>0</v>
      </c>
      <c r="W999" s="28">
        <f t="shared" si="639"/>
        <v>0</v>
      </c>
      <c r="X999" s="28">
        <f t="shared" si="639"/>
        <v>0</v>
      </c>
      <c r="Y999" s="28">
        <f t="shared" si="639"/>
        <v>0</v>
      </c>
      <c r="Z999" s="28">
        <f t="shared" si="639"/>
        <v>0</v>
      </c>
      <c r="AA999" s="28">
        <f t="shared" si="639"/>
        <v>0</v>
      </c>
      <c r="AB999" s="28">
        <f t="shared" si="639"/>
        <v>0</v>
      </c>
    </row>
    <row r="1000" spans="1:28" ht="63" outlineLevel="5">
      <c r="A1000" s="2" t="s">
        <v>256</v>
      </c>
      <c r="B1000" s="23" t="s">
        <v>298</v>
      </c>
      <c r="C1000" s="23" t="s">
        <v>245</v>
      </c>
      <c r="D1000" s="23" t="s">
        <v>255</v>
      </c>
      <c r="E1000" s="23">
        <v>241</v>
      </c>
      <c r="F1000" s="23"/>
      <c r="G1000" s="24">
        <f>SUM(I1000:K1000)-H1000</f>
        <v>1400</v>
      </c>
      <c r="H1000" s="24"/>
      <c r="I1000" s="36">
        <v>1400</v>
      </c>
      <c r="J1000" s="8">
        <f>SUM(Q1000)</f>
        <v>0</v>
      </c>
      <c r="K1000" s="9">
        <f>SUM(S1000+U1000+W1000+Y1000+AA1000)</f>
        <v>0</v>
      </c>
      <c r="L1000" s="28">
        <f>SUM(N1000:P1000)-M1000</f>
        <v>1400</v>
      </c>
      <c r="M1000" s="38"/>
      <c r="N1000" s="37">
        <v>1400</v>
      </c>
      <c r="O1000" s="8">
        <f>SUM(R1000)</f>
        <v>0</v>
      </c>
      <c r="P1000" s="9">
        <f>SUM(T1000+V1000+X1000+Z1000+AB1000)</f>
        <v>0</v>
      </c>
      <c r="Q1000" s="9"/>
      <c r="R1000" s="9"/>
      <c r="S1000" s="9"/>
      <c r="T1000" s="9"/>
      <c r="U1000" s="9"/>
      <c r="V1000" s="9"/>
      <c r="W1000" s="9"/>
      <c r="X1000" s="9"/>
      <c r="Y1000" s="9"/>
      <c r="Z1000" s="9"/>
      <c r="AA1000" s="9"/>
      <c r="AB1000" s="9"/>
    </row>
    <row r="1001" spans="1:28" s="7" customFormat="1" ht="47.25" outlineLevel="2">
      <c r="A1001" s="6" t="s">
        <v>246</v>
      </c>
      <c r="B1001" s="49" t="s">
        <v>298</v>
      </c>
      <c r="C1001" s="49" t="s">
        <v>247</v>
      </c>
      <c r="D1001" s="49" t="s">
        <v>2</v>
      </c>
      <c r="E1001" s="49" t="s">
        <v>2</v>
      </c>
      <c r="F1001" s="49"/>
      <c r="G1001" s="50">
        <f>SUM(G1002+G1005)</f>
        <v>43400</v>
      </c>
      <c r="H1001" s="50">
        <f>SUM(H1002+H1005)</f>
        <v>0</v>
      </c>
      <c r="I1001" s="51">
        <f>SUM(I1002+I1005)</f>
        <v>43400</v>
      </c>
      <c r="J1001" s="51">
        <f t="shared" ref="J1001:AB1001" si="640">SUM(J1002+J1005)</f>
        <v>0</v>
      </c>
      <c r="K1001" s="51">
        <f t="shared" si="640"/>
        <v>0</v>
      </c>
      <c r="L1001" s="51">
        <f t="shared" si="640"/>
        <v>41905</v>
      </c>
      <c r="M1001" s="51">
        <f t="shared" si="640"/>
        <v>0</v>
      </c>
      <c r="N1001" s="51">
        <f t="shared" si="640"/>
        <v>41905</v>
      </c>
      <c r="O1001" s="52">
        <f t="shared" si="640"/>
        <v>0</v>
      </c>
      <c r="P1001" s="52">
        <f t="shared" si="640"/>
        <v>0</v>
      </c>
      <c r="Q1001" s="52">
        <f t="shared" si="640"/>
        <v>0</v>
      </c>
      <c r="R1001" s="52">
        <f t="shared" si="640"/>
        <v>0</v>
      </c>
      <c r="S1001" s="52">
        <f t="shared" si="640"/>
        <v>0</v>
      </c>
      <c r="T1001" s="52">
        <f t="shared" si="640"/>
        <v>0</v>
      </c>
      <c r="U1001" s="52">
        <f t="shared" si="640"/>
        <v>0</v>
      </c>
      <c r="V1001" s="52">
        <f t="shared" si="640"/>
        <v>0</v>
      </c>
      <c r="W1001" s="52">
        <f t="shared" si="640"/>
        <v>0</v>
      </c>
      <c r="X1001" s="52">
        <f t="shared" si="640"/>
        <v>0</v>
      </c>
      <c r="Y1001" s="52">
        <f t="shared" si="640"/>
        <v>0</v>
      </c>
      <c r="Z1001" s="52">
        <f t="shared" si="640"/>
        <v>0</v>
      </c>
      <c r="AA1001" s="52">
        <f t="shared" si="640"/>
        <v>0</v>
      </c>
      <c r="AB1001" s="52">
        <f t="shared" si="640"/>
        <v>0</v>
      </c>
    </row>
    <row r="1002" spans="1:28" ht="47.25" outlineLevel="3">
      <c r="A1002" s="2" t="s">
        <v>25</v>
      </c>
      <c r="B1002" s="23" t="s">
        <v>298</v>
      </c>
      <c r="C1002" s="23" t="s">
        <v>247</v>
      </c>
      <c r="D1002" s="23" t="s">
        <v>26</v>
      </c>
      <c r="E1002" s="23" t="s">
        <v>2</v>
      </c>
      <c r="F1002" s="23"/>
      <c r="G1002" s="24">
        <f t="shared" ref="G1002:I1003" si="641">SUM(G1003)</f>
        <v>23800</v>
      </c>
      <c r="H1002" s="24">
        <f t="shared" si="641"/>
        <v>0</v>
      </c>
      <c r="I1002" s="36">
        <f t="shared" si="641"/>
        <v>23800</v>
      </c>
      <c r="J1002" s="36">
        <f t="shared" ref="J1002:S1003" si="642">SUM(J1003)</f>
        <v>0</v>
      </c>
      <c r="K1002" s="36">
        <f t="shared" si="642"/>
        <v>0</v>
      </c>
      <c r="L1002" s="36">
        <f t="shared" si="642"/>
        <v>23800</v>
      </c>
      <c r="M1002" s="36">
        <f t="shared" si="642"/>
        <v>0</v>
      </c>
      <c r="N1002" s="36">
        <f t="shared" si="642"/>
        <v>23800</v>
      </c>
      <c r="O1002" s="28">
        <f t="shared" si="642"/>
        <v>0</v>
      </c>
      <c r="P1002" s="28">
        <f t="shared" si="642"/>
        <v>0</v>
      </c>
      <c r="Q1002" s="28">
        <f t="shared" si="642"/>
        <v>0</v>
      </c>
      <c r="R1002" s="28">
        <f t="shared" si="642"/>
        <v>0</v>
      </c>
      <c r="S1002" s="28">
        <f t="shared" si="642"/>
        <v>0</v>
      </c>
      <c r="T1002" s="28">
        <f t="shared" ref="T1002:AB1003" si="643">SUM(T1003)</f>
        <v>0</v>
      </c>
      <c r="U1002" s="28">
        <f t="shared" si="643"/>
        <v>0</v>
      </c>
      <c r="V1002" s="28">
        <f t="shared" si="643"/>
        <v>0</v>
      </c>
      <c r="W1002" s="28">
        <f t="shared" si="643"/>
        <v>0</v>
      </c>
      <c r="X1002" s="28">
        <f t="shared" si="643"/>
        <v>0</v>
      </c>
      <c r="Y1002" s="28">
        <f t="shared" si="643"/>
        <v>0</v>
      </c>
      <c r="Z1002" s="28">
        <f t="shared" si="643"/>
        <v>0</v>
      </c>
      <c r="AA1002" s="28">
        <f t="shared" si="643"/>
        <v>0</v>
      </c>
      <c r="AB1002" s="28">
        <f t="shared" si="643"/>
        <v>0</v>
      </c>
    </row>
    <row r="1003" spans="1:28" ht="31.5" outlineLevel="4">
      <c r="A1003" s="2" t="s">
        <v>27</v>
      </c>
      <c r="B1003" s="23" t="s">
        <v>298</v>
      </c>
      <c r="C1003" s="23" t="s">
        <v>247</v>
      </c>
      <c r="D1003" s="23" t="s">
        <v>28</v>
      </c>
      <c r="E1003" s="23" t="s">
        <v>2</v>
      </c>
      <c r="F1003" s="23"/>
      <c r="G1003" s="24">
        <f t="shared" si="641"/>
        <v>23800</v>
      </c>
      <c r="H1003" s="24">
        <f t="shared" si="641"/>
        <v>0</v>
      </c>
      <c r="I1003" s="36">
        <f t="shared" si="641"/>
        <v>23800</v>
      </c>
      <c r="J1003" s="36">
        <f t="shared" si="642"/>
        <v>0</v>
      </c>
      <c r="K1003" s="36">
        <f t="shared" si="642"/>
        <v>0</v>
      </c>
      <c r="L1003" s="36">
        <f t="shared" si="642"/>
        <v>23800</v>
      </c>
      <c r="M1003" s="36">
        <f t="shared" si="642"/>
        <v>0</v>
      </c>
      <c r="N1003" s="36">
        <f t="shared" si="642"/>
        <v>23800</v>
      </c>
      <c r="O1003" s="28">
        <f t="shared" si="642"/>
        <v>0</v>
      </c>
      <c r="P1003" s="28">
        <f t="shared" si="642"/>
        <v>0</v>
      </c>
      <c r="Q1003" s="28">
        <f t="shared" si="642"/>
        <v>0</v>
      </c>
      <c r="R1003" s="28">
        <f t="shared" si="642"/>
        <v>0</v>
      </c>
      <c r="S1003" s="28">
        <f t="shared" si="642"/>
        <v>0</v>
      </c>
      <c r="T1003" s="28">
        <f t="shared" si="643"/>
        <v>0</v>
      </c>
      <c r="U1003" s="28">
        <f t="shared" si="643"/>
        <v>0</v>
      </c>
      <c r="V1003" s="28">
        <f t="shared" si="643"/>
        <v>0</v>
      </c>
      <c r="W1003" s="28">
        <f t="shared" si="643"/>
        <v>0</v>
      </c>
      <c r="X1003" s="28">
        <f t="shared" si="643"/>
        <v>0</v>
      </c>
      <c r="Y1003" s="28">
        <f t="shared" si="643"/>
        <v>0</v>
      </c>
      <c r="Z1003" s="28">
        <f t="shared" si="643"/>
        <v>0</v>
      </c>
      <c r="AA1003" s="28">
        <f t="shared" si="643"/>
        <v>0</v>
      </c>
      <c r="AB1003" s="28">
        <f t="shared" si="643"/>
        <v>0</v>
      </c>
    </row>
    <row r="1004" spans="1:28" outlineLevel="5">
      <c r="A1004" s="2" t="s">
        <v>37</v>
      </c>
      <c r="B1004" s="23" t="s">
        <v>298</v>
      </c>
      <c r="C1004" s="23" t="s">
        <v>247</v>
      </c>
      <c r="D1004" s="23" t="s">
        <v>28</v>
      </c>
      <c r="E1004" s="23" t="s">
        <v>38</v>
      </c>
      <c r="F1004" s="23"/>
      <c r="G1004" s="24">
        <f>SUM(I1004:K1004)-H1004</f>
        <v>23800</v>
      </c>
      <c r="H1004" s="24"/>
      <c r="I1004" s="36">
        <v>23800</v>
      </c>
      <c r="J1004" s="8">
        <f>SUM(Q1004)</f>
        <v>0</v>
      </c>
      <c r="K1004" s="9">
        <f>SUM(S1004+U1004+W1004+Y1004+AA1004)</f>
        <v>0</v>
      </c>
      <c r="L1004" s="28">
        <f>SUM(N1004:P1004)-M1004</f>
        <v>23800</v>
      </c>
      <c r="M1004" s="38"/>
      <c r="N1004" s="37">
        <v>23800</v>
      </c>
      <c r="O1004" s="8">
        <f>SUM(R1004)</f>
        <v>0</v>
      </c>
      <c r="P1004" s="9">
        <f>SUM(T1004+V1004+X1004+Z1004+AB1004)</f>
        <v>0</v>
      </c>
      <c r="Q1004" s="9"/>
      <c r="R1004" s="9"/>
      <c r="S1004" s="9"/>
      <c r="T1004" s="9"/>
      <c r="U1004" s="9"/>
      <c r="V1004" s="9"/>
      <c r="W1004" s="9"/>
      <c r="X1004" s="9"/>
      <c r="Y1004" s="9"/>
      <c r="Z1004" s="9"/>
      <c r="AA1004" s="9"/>
      <c r="AB1004" s="9"/>
    </row>
    <row r="1005" spans="1:28" ht="63" outlineLevel="3">
      <c r="A1005" s="2" t="s">
        <v>252</v>
      </c>
      <c r="B1005" s="23" t="s">
        <v>298</v>
      </c>
      <c r="C1005" s="23" t="s">
        <v>247</v>
      </c>
      <c r="D1005" s="23" t="s">
        <v>253</v>
      </c>
      <c r="E1005" s="23" t="s">
        <v>2</v>
      </c>
      <c r="F1005" s="23"/>
      <c r="G1005" s="24">
        <f t="shared" ref="G1005:I1006" si="644">SUM(G1006)</f>
        <v>19600</v>
      </c>
      <c r="H1005" s="24">
        <f t="shared" si="644"/>
        <v>0</v>
      </c>
      <c r="I1005" s="36">
        <f t="shared" si="644"/>
        <v>19600</v>
      </c>
      <c r="J1005" s="36">
        <f t="shared" ref="J1005:S1006" si="645">SUM(J1006)</f>
        <v>0</v>
      </c>
      <c r="K1005" s="36">
        <f t="shared" si="645"/>
        <v>0</v>
      </c>
      <c r="L1005" s="36">
        <f t="shared" si="645"/>
        <v>18105</v>
      </c>
      <c r="M1005" s="36">
        <f t="shared" si="645"/>
        <v>0</v>
      </c>
      <c r="N1005" s="36">
        <f t="shared" si="645"/>
        <v>18105</v>
      </c>
      <c r="O1005" s="28">
        <f t="shared" si="645"/>
        <v>0</v>
      </c>
      <c r="P1005" s="28">
        <f t="shared" si="645"/>
        <v>0</v>
      </c>
      <c r="Q1005" s="28">
        <f t="shared" si="645"/>
        <v>0</v>
      </c>
      <c r="R1005" s="28">
        <f t="shared" si="645"/>
        <v>0</v>
      </c>
      <c r="S1005" s="28">
        <f t="shared" si="645"/>
        <v>0</v>
      </c>
      <c r="T1005" s="28">
        <f t="shared" ref="T1005:AB1006" si="646">SUM(T1006)</f>
        <v>0</v>
      </c>
      <c r="U1005" s="28">
        <f t="shared" si="646"/>
        <v>0</v>
      </c>
      <c r="V1005" s="28">
        <f t="shared" si="646"/>
        <v>0</v>
      </c>
      <c r="W1005" s="28">
        <f t="shared" si="646"/>
        <v>0</v>
      </c>
      <c r="X1005" s="28">
        <f t="shared" si="646"/>
        <v>0</v>
      </c>
      <c r="Y1005" s="28">
        <f t="shared" si="646"/>
        <v>0</v>
      </c>
      <c r="Z1005" s="28">
        <f t="shared" si="646"/>
        <v>0</v>
      </c>
      <c r="AA1005" s="28">
        <f t="shared" si="646"/>
        <v>0</v>
      </c>
      <c r="AB1005" s="28">
        <f t="shared" si="646"/>
        <v>0</v>
      </c>
    </row>
    <row r="1006" spans="1:28" ht="31.5" outlineLevel="4">
      <c r="A1006" s="2" t="s">
        <v>254</v>
      </c>
      <c r="B1006" s="23" t="s">
        <v>298</v>
      </c>
      <c r="C1006" s="23" t="s">
        <v>247</v>
      </c>
      <c r="D1006" s="23" t="s">
        <v>255</v>
      </c>
      <c r="E1006" s="23" t="s">
        <v>2</v>
      </c>
      <c r="F1006" s="23"/>
      <c r="G1006" s="24">
        <f t="shared" si="644"/>
        <v>19600</v>
      </c>
      <c r="H1006" s="24">
        <f t="shared" si="644"/>
        <v>0</v>
      </c>
      <c r="I1006" s="36">
        <f t="shared" si="644"/>
        <v>19600</v>
      </c>
      <c r="J1006" s="36">
        <f t="shared" si="645"/>
        <v>0</v>
      </c>
      <c r="K1006" s="36">
        <f t="shared" si="645"/>
        <v>0</v>
      </c>
      <c r="L1006" s="36">
        <f t="shared" si="645"/>
        <v>18105</v>
      </c>
      <c r="M1006" s="36">
        <f t="shared" si="645"/>
        <v>0</v>
      </c>
      <c r="N1006" s="36">
        <f t="shared" si="645"/>
        <v>18105</v>
      </c>
      <c r="O1006" s="28">
        <f t="shared" si="645"/>
        <v>0</v>
      </c>
      <c r="P1006" s="28">
        <f t="shared" si="645"/>
        <v>0</v>
      </c>
      <c r="Q1006" s="28">
        <f t="shared" si="645"/>
        <v>0</v>
      </c>
      <c r="R1006" s="28">
        <f t="shared" si="645"/>
        <v>0</v>
      </c>
      <c r="S1006" s="28">
        <f t="shared" si="645"/>
        <v>0</v>
      </c>
      <c r="T1006" s="28">
        <f t="shared" si="646"/>
        <v>0</v>
      </c>
      <c r="U1006" s="28">
        <f t="shared" si="646"/>
        <v>0</v>
      </c>
      <c r="V1006" s="28">
        <f t="shared" si="646"/>
        <v>0</v>
      </c>
      <c r="W1006" s="28">
        <f t="shared" si="646"/>
        <v>0</v>
      </c>
      <c r="X1006" s="28">
        <f t="shared" si="646"/>
        <v>0</v>
      </c>
      <c r="Y1006" s="28">
        <f t="shared" si="646"/>
        <v>0</v>
      </c>
      <c r="Z1006" s="28">
        <f t="shared" si="646"/>
        <v>0</v>
      </c>
      <c r="AA1006" s="28">
        <f t="shared" si="646"/>
        <v>0</v>
      </c>
      <c r="AB1006" s="28">
        <f t="shared" si="646"/>
        <v>0</v>
      </c>
    </row>
    <row r="1007" spans="1:28" ht="63" outlineLevel="5">
      <c r="A1007" s="2" t="s">
        <v>256</v>
      </c>
      <c r="B1007" s="23" t="s">
        <v>298</v>
      </c>
      <c r="C1007" s="23" t="s">
        <v>247</v>
      </c>
      <c r="D1007" s="23" t="s">
        <v>255</v>
      </c>
      <c r="E1007" s="23" t="s">
        <v>257</v>
      </c>
      <c r="F1007" s="23"/>
      <c r="G1007" s="24">
        <f>SUM(I1007:K1007)-H1007</f>
        <v>19600</v>
      </c>
      <c r="H1007" s="24"/>
      <c r="I1007" s="36">
        <v>19600</v>
      </c>
      <c r="J1007" s="8">
        <f>SUM(Q1007)</f>
        <v>0</v>
      </c>
      <c r="K1007" s="9">
        <f>SUM(S1007+U1007+W1007+Y1007+AA1007)</f>
        <v>0</v>
      </c>
      <c r="L1007" s="28">
        <f>SUM(N1007:P1007)-M1007</f>
        <v>18105</v>
      </c>
      <c r="M1007" s="38"/>
      <c r="N1007" s="37">
        <v>18105</v>
      </c>
      <c r="O1007" s="8">
        <f>SUM(R1007)</f>
        <v>0</v>
      </c>
      <c r="P1007" s="9">
        <f>SUM(T1007+V1007+X1007+Z1007+AB1007)</f>
        <v>0</v>
      </c>
      <c r="Q1007" s="9"/>
      <c r="R1007" s="9"/>
      <c r="S1007" s="9"/>
      <c r="T1007" s="9"/>
      <c r="U1007" s="9"/>
      <c r="V1007" s="9"/>
      <c r="W1007" s="9"/>
      <c r="X1007" s="9"/>
      <c r="Y1007" s="9"/>
      <c r="Z1007" s="9"/>
      <c r="AA1007" s="9"/>
      <c r="AB1007" s="9"/>
    </row>
    <row r="1008" spans="1:28" s="4" customFormat="1" ht="47.25" outlineLevel="1">
      <c r="A1008" s="5" t="s">
        <v>309</v>
      </c>
      <c r="B1008" s="45" t="s">
        <v>310</v>
      </c>
      <c r="C1008" s="45" t="s">
        <v>4</v>
      </c>
      <c r="D1008" s="45" t="s">
        <v>2</v>
      </c>
      <c r="E1008" s="45" t="s">
        <v>2</v>
      </c>
      <c r="F1008" s="45"/>
      <c r="G1008" s="46">
        <f>SUM(G1009+G1013+G1020)</f>
        <v>15600</v>
      </c>
      <c r="H1008" s="46">
        <f>SUM(H1009+H1013+H1020)</f>
        <v>0</v>
      </c>
      <c r="I1008" s="47">
        <f>SUM(I1009+I1013+I1020)</f>
        <v>15600</v>
      </c>
      <c r="J1008" s="47">
        <f t="shared" ref="J1008:AB1008" si="647">SUM(J1009+J1013+J1020)</f>
        <v>0</v>
      </c>
      <c r="K1008" s="47">
        <f t="shared" si="647"/>
        <v>0</v>
      </c>
      <c r="L1008" s="47">
        <f t="shared" si="647"/>
        <v>15070</v>
      </c>
      <c r="M1008" s="47">
        <f t="shared" si="647"/>
        <v>0</v>
      </c>
      <c r="N1008" s="47">
        <f t="shared" si="647"/>
        <v>15070</v>
      </c>
      <c r="O1008" s="48">
        <f t="shared" si="647"/>
        <v>0</v>
      </c>
      <c r="P1008" s="48">
        <f t="shared" si="647"/>
        <v>0</v>
      </c>
      <c r="Q1008" s="48">
        <f t="shared" si="647"/>
        <v>0</v>
      </c>
      <c r="R1008" s="48">
        <f t="shared" si="647"/>
        <v>0</v>
      </c>
      <c r="S1008" s="48">
        <f t="shared" si="647"/>
        <v>0</v>
      </c>
      <c r="T1008" s="48">
        <f t="shared" si="647"/>
        <v>0</v>
      </c>
      <c r="U1008" s="48">
        <f t="shared" si="647"/>
        <v>0</v>
      </c>
      <c r="V1008" s="48">
        <f t="shared" si="647"/>
        <v>0</v>
      </c>
      <c r="W1008" s="48">
        <f t="shared" si="647"/>
        <v>0</v>
      </c>
      <c r="X1008" s="48">
        <f t="shared" si="647"/>
        <v>0</v>
      </c>
      <c r="Y1008" s="48">
        <f t="shared" si="647"/>
        <v>0</v>
      </c>
      <c r="Z1008" s="48">
        <f t="shared" si="647"/>
        <v>0</v>
      </c>
      <c r="AA1008" s="48">
        <f t="shared" si="647"/>
        <v>0</v>
      </c>
      <c r="AB1008" s="48">
        <f t="shared" si="647"/>
        <v>0</v>
      </c>
    </row>
    <row r="1009" spans="1:28" s="7" customFormat="1" ht="63" outlineLevel="2">
      <c r="A1009" s="6" t="s">
        <v>264</v>
      </c>
      <c r="B1009" s="49" t="s">
        <v>310</v>
      </c>
      <c r="C1009" s="49" t="s">
        <v>311</v>
      </c>
      <c r="D1009" s="49" t="s">
        <v>2</v>
      </c>
      <c r="E1009" s="49" t="s">
        <v>2</v>
      </c>
      <c r="F1009" s="49"/>
      <c r="G1009" s="50">
        <f t="shared" ref="G1009:I1011" si="648">SUM(G1010)</f>
        <v>3800</v>
      </c>
      <c r="H1009" s="50">
        <f t="shared" si="648"/>
        <v>0</v>
      </c>
      <c r="I1009" s="51">
        <f t="shared" si="648"/>
        <v>3800</v>
      </c>
      <c r="J1009" s="51">
        <f t="shared" ref="J1009:AB1011" si="649">SUM(J1010)</f>
        <v>0</v>
      </c>
      <c r="K1009" s="51">
        <f t="shared" si="649"/>
        <v>0</v>
      </c>
      <c r="L1009" s="51">
        <f t="shared" si="649"/>
        <v>3270</v>
      </c>
      <c r="M1009" s="51">
        <f t="shared" si="649"/>
        <v>0</v>
      </c>
      <c r="N1009" s="51">
        <f t="shared" si="649"/>
        <v>3270</v>
      </c>
      <c r="O1009" s="52">
        <f t="shared" si="649"/>
        <v>0</v>
      </c>
      <c r="P1009" s="52">
        <f t="shared" si="649"/>
        <v>0</v>
      </c>
      <c r="Q1009" s="52">
        <f t="shared" si="649"/>
        <v>0</v>
      </c>
      <c r="R1009" s="52">
        <f t="shared" si="649"/>
        <v>0</v>
      </c>
      <c r="S1009" s="52">
        <f t="shared" si="649"/>
        <v>0</v>
      </c>
      <c r="T1009" s="52">
        <f t="shared" si="649"/>
        <v>0</v>
      </c>
      <c r="U1009" s="52">
        <f t="shared" si="649"/>
        <v>0</v>
      </c>
      <c r="V1009" s="52">
        <f t="shared" si="649"/>
        <v>0</v>
      </c>
      <c r="W1009" s="52">
        <f t="shared" si="649"/>
        <v>0</v>
      </c>
      <c r="X1009" s="52">
        <f t="shared" si="649"/>
        <v>0</v>
      </c>
      <c r="Y1009" s="52">
        <f t="shared" si="649"/>
        <v>0</v>
      </c>
      <c r="Z1009" s="52">
        <f t="shared" si="649"/>
        <v>0</v>
      </c>
      <c r="AA1009" s="52">
        <f t="shared" si="649"/>
        <v>0</v>
      </c>
      <c r="AB1009" s="52">
        <f t="shared" si="649"/>
        <v>0</v>
      </c>
    </row>
    <row r="1010" spans="1:28" ht="47.25" outlineLevel="3">
      <c r="A1010" s="2" t="s">
        <v>25</v>
      </c>
      <c r="B1010" s="23" t="s">
        <v>310</v>
      </c>
      <c r="C1010" s="23" t="s">
        <v>311</v>
      </c>
      <c r="D1010" s="23" t="s">
        <v>26</v>
      </c>
      <c r="E1010" s="23" t="s">
        <v>2</v>
      </c>
      <c r="F1010" s="23"/>
      <c r="G1010" s="24">
        <f t="shared" si="648"/>
        <v>3800</v>
      </c>
      <c r="H1010" s="24">
        <f t="shared" si="648"/>
        <v>0</v>
      </c>
      <c r="I1010" s="36">
        <f t="shared" si="648"/>
        <v>3800</v>
      </c>
      <c r="J1010" s="36">
        <f t="shared" si="649"/>
        <v>0</v>
      </c>
      <c r="K1010" s="36">
        <f t="shared" si="649"/>
        <v>0</v>
      </c>
      <c r="L1010" s="36">
        <f t="shared" si="649"/>
        <v>3270</v>
      </c>
      <c r="M1010" s="36">
        <f t="shared" si="649"/>
        <v>0</v>
      </c>
      <c r="N1010" s="36">
        <f t="shared" si="649"/>
        <v>3270</v>
      </c>
      <c r="O1010" s="28">
        <f t="shared" si="649"/>
        <v>0</v>
      </c>
      <c r="P1010" s="28">
        <f t="shared" si="649"/>
        <v>0</v>
      </c>
      <c r="Q1010" s="28">
        <f t="shared" si="649"/>
        <v>0</v>
      </c>
      <c r="R1010" s="28">
        <f t="shared" si="649"/>
        <v>0</v>
      </c>
      <c r="S1010" s="28">
        <f t="shared" si="649"/>
        <v>0</v>
      </c>
      <c r="T1010" s="28">
        <f t="shared" si="649"/>
        <v>0</v>
      </c>
      <c r="U1010" s="28">
        <f t="shared" si="649"/>
        <v>0</v>
      </c>
      <c r="V1010" s="28">
        <f t="shared" si="649"/>
        <v>0</v>
      </c>
      <c r="W1010" s="28">
        <f t="shared" si="649"/>
        <v>0</v>
      </c>
      <c r="X1010" s="28">
        <f t="shared" si="649"/>
        <v>0</v>
      </c>
      <c r="Y1010" s="28">
        <f t="shared" si="649"/>
        <v>0</v>
      </c>
      <c r="Z1010" s="28">
        <f t="shared" si="649"/>
        <v>0</v>
      </c>
      <c r="AA1010" s="28">
        <f t="shared" si="649"/>
        <v>0</v>
      </c>
      <c r="AB1010" s="28">
        <f t="shared" si="649"/>
        <v>0</v>
      </c>
    </row>
    <row r="1011" spans="1:28" ht="31.5" outlineLevel="4">
      <c r="A1011" s="2" t="s">
        <v>27</v>
      </c>
      <c r="B1011" s="23" t="s">
        <v>310</v>
      </c>
      <c r="C1011" s="23" t="s">
        <v>311</v>
      </c>
      <c r="D1011" s="23" t="s">
        <v>28</v>
      </c>
      <c r="E1011" s="23" t="s">
        <v>2</v>
      </c>
      <c r="F1011" s="23"/>
      <c r="G1011" s="24">
        <f t="shared" si="648"/>
        <v>3800</v>
      </c>
      <c r="H1011" s="24">
        <f t="shared" si="648"/>
        <v>0</v>
      </c>
      <c r="I1011" s="36">
        <f t="shared" si="648"/>
        <v>3800</v>
      </c>
      <c r="J1011" s="36">
        <f t="shared" si="649"/>
        <v>0</v>
      </c>
      <c r="K1011" s="36">
        <f t="shared" si="649"/>
        <v>0</v>
      </c>
      <c r="L1011" s="36">
        <f t="shared" si="649"/>
        <v>3270</v>
      </c>
      <c r="M1011" s="36">
        <f t="shared" si="649"/>
        <v>0</v>
      </c>
      <c r="N1011" s="36">
        <f t="shared" si="649"/>
        <v>3270</v>
      </c>
      <c r="O1011" s="28">
        <f t="shared" si="649"/>
        <v>0</v>
      </c>
      <c r="P1011" s="28">
        <f t="shared" si="649"/>
        <v>0</v>
      </c>
      <c r="Q1011" s="28">
        <f t="shared" si="649"/>
        <v>0</v>
      </c>
      <c r="R1011" s="28">
        <f t="shared" si="649"/>
        <v>0</v>
      </c>
      <c r="S1011" s="28">
        <f t="shared" si="649"/>
        <v>0</v>
      </c>
      <c r="T1011" s="28">
        <f t="shared" si="649"/>
        <v>0</v>
      </c>
      <c r="U1011" s="28">
        <f t="shared" si="649"/>
        <v>0</v>
      </c>
      <c r="V1011" s="28">
        <f t="shared" si="649"/>
        <v>0</v>
      </c>
      <c r="W1011" s="28">
        <f t="shared" si="649"/>
        <v>0</v>
      </c>
      <c r="X1011" s="28">
        <f t="shared" si="649"/>
        <v>0</v>
      </c>
      <c r="Y1011" s="28">
        <f t="shared" si="649"/>
        <v>0</v>
      </c>
      <c r="Z1011" s="28">
        <f t="shared" si="649"/>
        <v>0</v>
      </c>
      <c r="AA1011" s="28">
        <f t="shared" si="649"/>
        <v>0</v>
      </c>
      <c r="AB1011" s="28">
        <f t="shared" si="649"/>
        <v>0</v>
      </c>
    </row>
    <row r="1012" spans="1:28" outlineLevel="5">
      <c r="A1012" s="2" t="s">
        <v>37</v>
      </c>
      <c r="B1012" s="23" t="s">
        <v>310</v>
      </c>
      <c r="C1012" s="23" t="s">
        <v>311</v>
      </c>
      <c r="D1012" s="23" t="s">
        <v>28</v>
      </c>
      <c r="E1012" s="23" t="s">
        <v>38</v>
      </c>
      <c r="F1012" s="23"/>
      <c r="G1012" s="24">
        <f>SUM(I1012:K1012)-H1012</f>
        <v>3800</v>
      </c>
      <c r="H1012" s="24"/>
      <c r="I1012" s="36">
        <v>3800</v>
      </c>
      <c r="J1012" s="8">
        <f>SUM(Q1012)</f>
        <v>0</v>
      </c>
      <c r="K1012" s="9">
        <f>SUM(S1012+U1012+W1012+Y1012+AA1012)</f>
        <v>0</v>
      </c>
      <c r="L1012" s="28">
        <f>SUM(N1012:P1012)-M1012</f>
        <v>3270</v>
      </c>
      <c r="M1012" s="38"/>
      <c r="N1012" s="37">
        <v>3270</v>
      </c>
      <c r="O1012" s="8">
        <f>SUM(R1012)</f>
        <v>0</v>
      </c>
      <c r="P1012" s="9">
        <f>SUM(T1012+V1012+X1012+Z1012+AB1012)</f>
        <v>0</v>
      </c>
      <c r="Q1012" s="9"/>
      <c r="R1012" s="9"/>
      <c r="S1012" s="9"/>
      <c r="T1012" s="9"/>
      <c r="U1012" s="9"/>
      <c r="V1012" s="9"/>
      <c r="W1012" s="9"/>
      <c r="X1012" s="9"/>
      <c r="Y1012" s="9"/>
      <c r="Z1012" s="9"/>
      <c r="AA1012" s="9"/>
      <c r="AB1012" s="9"/>
    </row>
    <row r="1013" spans="1:28" s="7" customFormat="1" ht="63" outlineLevel="2">
      <c r="A1013" s="6" t="s">
        <v>264</v>
      </c>
      <c r="B1013" s="49" t="s">
        <v>310</v>
      </c>
      <c r="C1013" s="49" t="s">
        <v>312</v>
      </c>
      <c r="D1013" s="49" t="s">
        <v>2</v>
      </c>
      <c r="E1013" s="49" t="s">
        <v>2</v>
      </c>
      <c r="F1013" s="49"/>
      <c r="G1013" s="50">
        <f>SUM(G1014+G1017)</f>
        <v>3000</v>
      </c>
      <c r="H1013" s="50">
        <f>SUM(H1014+H1017)</f>
        <v>0</v>
      </c>
      <c r="I1013" s="51">
        <f>SUM(I1014+I1017)</f>
        <v>3000</v>
      </c>
      <c r="J1013" s="51">
        <f t="shared" ref="J1013:AB1013" si="650">SUM(J1014+J1017)</f>
        <v>0</v>
      </c>
      <c r="K1013" s="51">
        <f t="shared" si="650"/>
        <v>0</v>
      </c>
      <c r="L1013" s="51">
        <f t="shared" si="650"/>
        <v>3000</v>
      </c>
      <c r="M1013" s="51">
        <f t="shared" si="650"/>
        <v>0</v>
      </c>
      <c r="N1013" s="51">
        <f t="shared" si="650"/>
        <v>3000</v>
      </c>
      <c r="O1013" s="52">
        <f t="shared" si="650"/>
        <v>0</v>
      </c>
      <c r="P1013" s="52">
        <f t="shared" si="650"/>
        <v>0</v>
      </c>
      <c r="Q1013" s="52">
        <f t="shared" si="650"/>
        <v>0</v>
      </c>
      <c r="R1013" s="52">
        <f t="shared" si="650"/>
        <v>0</v>
      </c>
      <c r="S1013" s="52">
        <f t="shared" si="650"/>
        <v>0</v>
      </c>
      <c r="T1013" s="52">
        <f t="shared" si="650"/>
        <v>0</v>
      </c>
      <c r="U1013" s="52">
        <f t="shared" si="650"/>
        <v>0</v>
      </c>
      <c r="V1013" s="52">
        <f t="shared" si="650"/>
        <v>0</v>
      </c>
      <c r="W1013" s="52">
        <f t="shared" si="650"/>
        <v>0</v>
      </c>
      <c r="X1013" s="52">
        <f t="shared" si="650"/>
        <v>0</v>
      </c>
      <c r="Y1013" s="52">
        <f t="shared" si="650"/>
        <v>0</v>
      </c>
      <c r="Z1013" s="52">
        <f t="shared" si="650"/>
        <v>0</v>
      </c>
      <c r="AA1013" s="52">
        <f t="shared" si="650"/>
        <v>0</v>
      </c>
      <c r="AB1013" s="52">
        <f t="shared" si="650"/>
        <v>0</v>
      </c>
    </row>
    <row r="1014" spans="1:28" ht="47.25" outlineLevel="3">
      <c r="A1014" s="2" t="s">
        <v>25</v>
      </c>
      <c r="B1014" s="23" t="s">
        <v>310</v>
      </c>
      <c r="C1014" s="23" t="s">
        <v>312</v>
      </c>
      <c r="D1014" s="23" t="s">
        <v>26</v>
      </c>
      <c r="E1014" s="23" t="s">
        <v>2</v>
      </c>
      <c r="F1014" s="23"/>
      <c r="G1014" s="24">
        <f t="shared" ref="G1014:I1015" si="651">SUM(G1015)</f>
        <v>1000</v>
      </c>
      <c r="H1014" s="24">
        <f t="shared" si="651"/>
        <v>0</v>
      </c>
      <c r="I1014" s="36">
        <f t="shared" si="651"/>
        <v>1000</v>
      </c>
      <c r="J1014" s="36">
        <f t="shared" ref="J1014:S1015" si="652">SUM(J1015)</f>
        <v>0</v>
      </c>
      <c r="K1014" s="36">
        <f t="shared" si="652"/>
        <v>0</v>
      </c>
      <c r="L1014" s="36">
        <f t="shared" si="652"/>
        <v>1000</v>
      </c>
      <c r="M1014" s="36">
        <f t="shared" si="652"/>
        <v>0</v>
      </c>
      <c r="N1014" s="36">
        <f t="shared" si="652"/>
        <v>1000</v>
      </c>
      <c r="O1014" s="28">
        <f t="shared" si="652"/>
        <v>0</v>
      </c>
      <c r="P1014" s="28">
        <f t="shared" si="652"/>
        <v>0</v>
      </c>
      <c r="Q1014" s="28">
        <f t="shared" si="652"/>
        <v>0</v>
      </c>
      <c r="R1014" s="28">
        <f t="shared" si="652"/>
        <v>0</v>
      </c>
      <c r="S1014" s="28">
        <f t="shared" si="652"/>
        <v>0</v>
      </c>
      <c r="T1014" s="28">
        <f t="shared" ref="T1014:AB1015" si="653">SUM(T1015)</f>
        <v>0</v>
      </c>
      <c r="U1014" s="28">
        <f t="shared" si="653"/>
        <v>0</v>
      </c>
      <c r="V1014" s="28">
        <f t="shared" si="653"/>
        <v>0</v>
      </c>
      <c r="W1014" s="28">
        <f t="shared" si="653"/>
        <v>0</v>
      </c>
      <c r="X1014" s="28">
        <f t="shared" si="653"/>
        <v>0</v>
      </c>
      <c r="Y1014" s="28">
        <f t="shared" si="653"/>
        <v>0</v>
      </c>
      <c r="Z1014" s="28">
        <f t="shared" si="653"/>
        <v>0</v>
      </c>
      <c r="AA1014" s="28">
        <f t="shared" si="653"/>
        <v>0</v>
      </c>
      <c r="AB1014" s="28">
        <f t="shared" si="653"/>
        <v>0</v>
      </c>
    </row>
    <row r="1015" spans="1:28" ht="31.5" outlineLevel="4">
      <c r="A1015" s="2" t="s">
        <v>27</v>
      </c>
      <c r="B1015" s="23" t="s">
        <v>310</v>
      </c>
      <c r="C1015" s="23" t="s">
        <v>312</v>
      </c>
      <c r="D1015" s="23" t="s">
        <v>28</v>
      </c>
      <c r="E1015" s="23" t="s">
        <v>2</v>
      </c>
      <c r="F1015" s="23"/>
      <c r="G1015" s="24">
        <f t="shared" si="651"/>
        <v>1000</v>
      </c>
      <c r="H1015" s="24">
        <f t="shared" si="651"/>
        <v>0</v>
      </c>
      <c r="I1015" s="36">
        <f t="shared" si="651"/>
        <v>1000</v>
      </c>
      <c r="J1015" s="36">
        <f t="shared" si="652"/>
        <v>0</v>
      </c>
      <c r="K1015" s="36">
        <f t="shared" si="652"/>
        <v>0</v>
      </c>
      <c r="L1015" s="36">
        <f t="shared" si="652"/>
        <v>1000</v>
      </c>
      <c r="M1015" s="36">
        <f t="shared" si="652"/>
        <v>0</v>
      </c>
      <c r="N1015" s="36">
        <f t="shared" si="652"/>
        <v>1000</v>
      </c>
      <c r="O1015" s="28">
        <f t="shared" si="652"/>
        <v>0</v>
      </c>
      <c r="P1015" s="28">
        <f t="shared" si="652"/>
        <v>0</v>
      </c>
      <c r="Q1015" s="28">
        <f t="shared" si="652"/>
        <v>0</v>
      </c>
      <c r="R1015" s="28">
        <f t="shared" si="652"/>
        <v>0</v>
      </c>
      <c r="S1015" s="28">
        <f t="shared" si="652"/>
        <v>0</v>
      </c>
      <c r="T1015" s="28">
        <f t="shared" si="653"/>
        <v>0</v>
      </c>
      <c r="U1015" s="28">
        <f t="shared" si="653"/>
        <v>0</v>
      </c>
      <c r="V1015" s="28">
        <f t="shared" si="653"/>
        <v>0</v>
      </c>
      <c r="W1015" s="28">
        <f t="shared" si="653"/>
        <v>0</v>
      </c>
      <c r="X1015" s="28">
        <f t="shared" si="653"/>
        <v>0</v>
      </c>
      <c r="Y1015" s="28">
        <f t="shared" si="653"/>
        <v>0</v>
      </c>
      <c r="Z1015" s="28">
        <f t="shared" si="653"/>
        <v>0</v>
      </c>
      <c r="AA1015" s="28">
        <f t="shared" si="653"/>
        <v>0</v>
      </c>
      <c r="AB1015" s="28">
        <f t="shared" si="653"/>
        <v>0</v>
      </c>
    </row>
    <row r="1016" spans="1:28" outlineLevel="5">
      <c r="A1016" s="2" t="s">
        <v>37</v>
      </c>
      <c r="B1016" s="23" t="s">
        <v>310</v>
      </c>
      <c r="C1016" s="23" t="s">
        <v>312</v>
      </c>
      <c r="D1016" s="23" t="s">
        <v>28</v>
      </c>
      <c r="E1016" s="23" t="s">
        <v>38</v>
      </c>
      <c r="F1016" s="23"/>
      <c r="G1016" s="24">
        <f>SUM(I1016:K1016)-H1016</f>
        <v>1000</v>
      </c>
      <c r="H1016" s="24"/>
      <c r="I1016" s="36">
        <v>1000</v>
      </c>
      <c r="J1016" s="8">
        <f>SUM(Q1016)</f>
        <v>0</v>
      </c>
      <c r="K1016" s="9">
        <f>SUM(S1016+U1016+W1016+Y1016+AA1016)</f>
        <v>0</v>
      </c>
      <c r="L1016" s="28">
        <f>SUM(N1016:P1016)-M1016</f>
        <v>1000</v>
      </c>
      <c r="M1016" s="38"/>
      <c r="N1016" s="37">
        <v>1000</v>
      </c>
      <c r="O1016" s="8">
        <f>SUM(R1016)</f>
        <v>0</v>
      </c>
      <c r="P1016" s="9">
        <f>SUM(T1016+V1016+X1016+Z1016+AB1016)</f>
        <v>0</v>
      </c>
      <c r="Q1016" s="9"/>
      <c r="R1016" s="9"/>
      <c r="S1016" s="9"/>
      <c r="T1016" s="9"/>
      <c r="U1016" s="9"/>
      <c r="V1016" s="9"/>
      <c r="W1016" s="9"/>
      <c r="X1016" s="9"/>
      <c r="Y1016" s="9"/>
      <c r="Z1016" s="9"/>
      <c r="AA1016" s="9"/>
      <c r="AB1016" s="9"/>
    </row>
    <row r="1017" spans="1:28" ht="63" outlineLevel="3">
      <c r="A1017" s="2" t="s">
        <v>252</v>
      </c>
      <c r="B1017" s="23" t="s">
        <v>310</v>
      </c>
      <c r="C1017" s="23" t="s">
        <v>312</v>
      </c>
      <c r="D1017" s="23" t="s">
        <v>253</v>
      </c>
      <c r="E1017" s="23" t="s">
        <v>2</v>
      </c>
      <c r="F1017" s="23"/>
      <c r="G1017" s="24">
        <f t="shared" ref="G1017:I1018" si="654">SUM(G1018)</f>
        <v>2000</v>
      </c>
      <c r="H1017" s="24">
        <f t="shared" si="654"/>
        <v>0</v>
      </c>
      <c r="I1017" s="36">
        <f t="shared" si="654"/>
        <v>2000</v>
      </c>
      <c r="J1017" s="36">
        <f t="shared" ref="J1017:S1018" si="655">SUM(J1018)</f>
        <v>0</v>
      </c>
      <c r="K1017" s="36">
        <f t="shared" si="655"/>
        <v>0</v>
      </c>
      <c r="L1017" s="36">
        <f t="shared" si="655"/>
        <v>2000</v>
      </c>
      <c r="M1017" s="36">
        <f t="shared" si="655"/>
        <v>0</v>
      </c>
      <c r="N1017" s="36">
        <f t="shared" si="655"/>
        <v>2000</v>
      </c>
      <c r="O1017" s="28">
        <f t="shared" si="655"/>
        <v>0</v>
      </c>
      <c r="P1017" s="28">
        <f t="shared" si="655"/>
        <v>0</v>
      </c>
      <c r="Q1017" s="28">
        <f t="shared" si="655"/>
        <v>0</v>
      </c>
      <c r="R1017" s="28">
        <f t="shared" si="655"/>
        <v>0</v>
      </c>
      <c r="S1017" s="28">
        <f t="shared" si="655"/>
        <v>0</v>
      </c>
      <c r="T1017" s="28">
        <f t="shared" ref="T1017:AB1018" si="656">SUM(T1018)</f>
        <v>0</v>
      </c>
      <c r="U1017" s="28">
        <f t="shared" si="656"/>
        <v>0</v>
      </c>
      <c r="V1017" s="28">
        <f t="shared" si="656"/>
        <v>0</v>
      </c>
      <c r="W1017" s="28">
        <f t="shared" si="656"/>
        <v>0</v>
      </c>
      <c r="X1017" s="28">
        <f t="shared" si="656"/>
        <v>0</v>
      </c>
      <c r="Y1017" s="28">
        <f t="shared" si="656"/>
        <v>0</v>
      </c>
      <c r="Z1017" s="28">
        <f t="shared" si="656"/>
        <v>0</v>
      </c>
      <c r="AA1017" s="28">
        <f t="shared" si="656"/>
        <v>0</v>
      </c>
      <c r="AB1017" s="28">
        <f t="shared" si="656"/>
        <v>0</v>
      </c>
    </row>
    <row r="1018" spans="1:28" ht="31.5" outlineLevel="4">
      <c r="A1018" s="2" t="s">
        <v>254</v>
      </c>
      <c r="B1018" s="23" t="s">
        <v>310</v>
      </c>
      <c r="C1018" s="23" t="s">
        <v>312</v>
      </c>
      <c r="D1018" s="23" t="s">
        <v>255</v>
      </c>
      <c r="E1018" s="23" t="s">
        <v>2</v>
      </c>
      <c r="F1018" s="23"/>
      <c r="G1018" s="24">
        <f t="shared" si="654"/>
        <v>2000</v>
      </c>
      <c r="H1018" s="24">
        <f t="shared" si="654"/>
        <v>0</v>
      </c>
      <c r="I1018" s="36">
        <f t="shared" si="654"/>
        <v>2000</v>
      </c>
      <c r="J1018" s="36">
        <f t="shared" si="655"/>
        <v>0</v>
      </c>
      <c r="K1018" s="36">
        <f t="shared" si="655"/>
        <v>0</v>
      </c>
      <c r="L1018" s="36">
        <f t="shared" si="655"/>
        <v>2000</v>
      </c>
      <c r="M1018" s="36">
        <f t="shared" si="655"/>
        <v>0</v>
      </c>
      <c r="N1018" s="36">
        <f t="shared" si="655"/>
        <v>2000</v>
      </c>
      <c r="O1018" s="28">
        <f t="shared" si="655"/>
        <v>0</v>
      </c>
      <c r="P1018" s="28">
        <f t="shared" si="655"/>
        <v>0</v>
      </c>
      <c r="Q1018" s="28">
        <f t="shared" si="655"/>
        <v>0</v>
      </c>
      <c r="R1018" s="28">
        <f t="shared" si="655"/>
        <v>0</v>
      </c>
      <c r="S1018" s="28">
        <f t="shared" si="655"/>
        <v>0</v>
      </c>
      <c r="T1018" s="28">
        <f t="shared" si="656"/>
        <v>0</v>
      </c>
      <c r="U1018" s="28">
        <f t="shared" si="656"/>
        <v>0</v>
      </c>
      <c r="V1018" s="28">
        <f t="shared" si="656"/>
        <v>0</v>
      </c>
      <c r="W1018" s="28">
        <f t="shared" si="656"/>
        <v>0</v>
      </c>
      <c r="X1018" s="28">
        <f t="shared" si="656"/>
        <v>0</v>
      </c>
      <c r="Y1018" s="28">
        <f t="shared" si="656"/>
        <v>0</v>
      </c>
      <c r="Z1018" s="28">
        <f t="shared" si="656"/>
        <v>0</v>
      </c>
      <c r="AA1018" s="28">
        <f t="shared" si="656"/>
        <v>0</v>
      </c>
      <c r="AB1018" s="28">
        <f t="shared" si="656"/>
        <v>0</v>
      </c>
    </row>
    <row r="1019" spans="1:28" ht="63" outlineLevel="5">
      <c r="A1019" s="2" t="s">
        <v>256</v>
      </c>
      <c r="B1019" s="23" t="s">
        <v>310</v>
      </c>
      <c r="C1019" s="23" t="s">
        <v>312</v>
      </c>
      <c r="D1019" s="23" t="s">
        <v>255</v>
      </c>
      <c r="E1019" s="23" t="s">
        <v>257</v>
      </c>
      <c r="F1019" s="23"/>
      <c r="G1019" s="24">
        <f>SUM(I1019:K1019)-H1019</f>
        <v>2000</v>
      </c>
      <c r="H1019" s="24"/>
      <c r="I1019" s="36">
        <v>2000</v>
      </c>
      <c r="J1019" s="8">
        <f>SUM(Q1019)</f>
        <v>0</v>
      </c>
      <c r="K1019" s="9">
        <f>SUM(S1019+U1019+W1019+Y1019+AA1019)</f>
        <v>0</v>
      </c>
      <c r="L1019" s="28">
        <f>SUM(N1019:P1019)-M1019</f>
        <v>2000</v>
      </c>
      <c r="M1019" s="38"/>
      <c r="N1019" s="37">
        <v>2000</v>
      </c>
      <c r="O1019" s="8">
        <f>SUM(R1019)</f>
        <v>0</v>
      </c>
      <c r="P1019" s="9">
        <f>SUM(T1019+V1019+X1019+Z1019+AB1019)</f>
        <v>0</v>
      </c>
      <c r="Q1019" s="9"/>
      <c r="R1019" s="9"/>
      <c r="S1019" s="9"/>
      <c r="T1019" s="9"/>
      <c r="U1019" s="9"/>
      <c r="V1019" s="9"/>
      <c r="W1019" s="9"/>
      <c r="X1019" s="9"/>
      <c r="Y1019" s="9"/>
      <c r="Z1019" s="9"/>
      <c r="AA1019" s="9"/>
      <c r="AB1019" s="9"/>
    </row>
    <row r="1020" spans="1:28" s="7" customFormat="1" ht="157.5" outlineLevel="2">
      <c r="A1020" s="6" t="s">
        <v>313</v>
      </c>
      <c r="B1020" s="49" t="s">
        <v>310</v>
      </c>
      <c r="C1020" s="49" t="s">
        <v>314</v>
      </c>
      <c r="D1020" s="49" t="s">
        <v>2</v>
      </c>
      <c r="E1020" s="49" t="s">
        <v>2</v>
      </c>
      <c r="F1020" s="49"/>
      <c r="G1020" s="50">
        <f t="shared" ref="G1020:I1022" si="657">SUM(G1021)</f>
        <v>8800</v>
      </c>
      <c r="H1020" s="50">
        <f t="shared" si="657"/>
        <v>0</v>
      </c>
      <c r="I1020" s="51">
        <f t="shared" si="657"/>
        <v>8800</v>
      </c>
      <c r="J1020" s="51">
        <f t="shared" ref="J1020:AB1022" si="658">SUM(J1021)</f>
        <v>0</v>
      </c>
      <c r="K1020" s="51">
        <f t="shared" si="658"/>
        <v>0</v>
      </c>
      <c r="L1020" s="51">
        <f t="shared" si="658"/>
        <v>8800</v>
      </c>
      <c r="M1020" s="51">
        <f t="shared" si="658"/>
        <v>0</v>
      </c>
      <c r="N1020" s="51">
        <f t="shared" si="658"/>
        <v>8800</v>
      </c>
      <c r="O1020" s="52">
        <f t="shared" si="658"/>
        <v>0</v>
      </c>
      <c r="P1020" s="52">
        <f t="shared" si="658"/>
        <v>0</v>
      </c>
      <c r="Q1020" s="52">
        <f t="shared" si="658"/>
        <v>0</v>
      </c>
      <c r="R1020" s="52">
        <f t="shared" si="658"/>
        <v>0</v>
      </c>
      <c r="S1020" s="52">
        <f t="shared" si="658"/>
        <v>0</v>
      </c>
      <c r="T1020" s="52">
        <f t="shared" si="658"/>
        <v>0</v>
      </c>
      <c r="U1020" s="52">
        <f t="shared" si="658"/>
        <v>0</v>
      </c>
      <c r="V1020" s="52">
        <f t="shared" si="658"/>
        <v>0</v>
      </c>
      <c r="W1020" s="52">
        <f t="shared" si="658"/>
        <v>0</v>
      </c>
      <c r="X1020" s="52">
        <f t="shared" si="658"/>
        <v>0</v>
      </c>
      <c r="Y1020" s="52">
        <f t="shared" si="658"/>
        <v>0</v>
      </c>
      <c r="Z1020" s="52">
        <f t="shared" si="658"/>
        <v>0</v>
      </c>
      <c r="AA1020" s="52">
        <f t="shared" si="658"/>
        <v>0</v>
      </c>
      <c r="AB1020" s="52">
        <f t="shared" si="658"/>
        <v>0</v>
      </c>
    </row>
    <row r="1021" spans="1:28" ht="47.25" outlineLevel="3">
      <c r="A1021" s="2" t="s">
        <v>25</v>
      </c>
      <c r="B1021" s="23" t="s">
        <v>310</v>
      </c>
      <c r="C1021" s="23" t="s">
        <v>314</v>
      </c>
      <c r="D1021" s="23" t="s">
        <v>26</v>
      </c>
      <c r="E1021" s="23" t="s">
        <v>2</v>
      </c>
      <c r="F1021" s="23"/>
      <c r="G1021" s="24">
        <f t="shared" si="657"/>
        <v>8800</v>
      </c>
      <c r="H1021" s="24">
        <f t="shared" si="657"/>
        <v>0</v>
      </c>
      <c r="I1021" s="36">
        <f t="shared" si="657"/>
        <v>8800</v>
      </c>
      <c r="J1021" s="36">
        <f t="shared" si="658"/>
        <v>0</v>
      </c>
      <c r="K1021" s="36">
        <f t="shared" si="658"/>
        <v>0</v>
      </c>
      <c r="L1021" s="36">
        <f t="shared" si="658"/>
        <v>8800</v>
      </c>
      <c r="M1021" s="36">
        <f t="shared" si="658"/>
        <v>0</v>
      </c>
      <c r="N1021" s="36">
        <f t="shared" si="658"/>
        <v>8800</v>
      </c>
      <c r="O1021" s="28">
        <f t="shared" si="658"/>
        <v>0</v>
      </c>
      <c r="P1021" s="28">
        <f t="shared" si="658"/>
        <v>0</v>
      </c>
      <c r="Q1021" s="28">
        <f t="shared" si="658"/>
        <v>0</v>
      </c>
      <c r="R1021" s="28">
        <f t="shared" si="658"/>
        <v>0</v>
      </c>
      <c r="S1021" s="28">
        <f t="shared" si="658"/>
        <v>0</v>
      </c>
      <c r="T1021" s="28">
        <f t="shared" si="658"/>
        <v>0</v>
      </c>
      <c r="U1021" s="28">
        <f t="shared" si="658"/>
        <v>0</v>
      </c>
      <c r="V1021" s="28">
        <f t="shared" si="658"/>
        <v>0</v>
      </c>
      <c r="W1021" s="28">
        <f t="shared" si="658"/>
        <v>0</v>
      </c>
      <c r="X1021" s="28">
        <f t="shared" si="658"/>
        <v>0</v>
      </c>
      <c r="Y1021" s="28">
        <f t="shared" si="658"/>
        <v>0</v>
      </c>
      <c r="Z1021" s="28">
        <f t="shared" si="658"/>
        <v>0</v>
      </c>
      <c r="AA1021" s="28">
        <f t="shared" si="658"/>
        <v>0</v>
      </c>
      <c r="AB1021" s="28">
        <f t="shared" si="658"/>
        <v>0</v>
      </c>
    </row>
    <row r="1022" spans="1:28" ht="31.5" outlineLevel="4">
      <c r="A1022" s="2" t="s">
        <v>27</v>
      </c>
      <c r="B1022" s="23" t="s">
        <v>310</v>
      </c>
      <c r="C1022" s="23" t="s">
        <v>314</v>
      </c>
      <c r="D1022" s="23" t="s">
        <v>28</v>
      </c>
      <c r="E1022" s="23" t="s">
        <v>2</v>
      </c>
      <c r="F1022" s="23"/>
      <c r="G1022" s="24">
        <f t="shared" si="657"/>
        <v>8800</v>
      </c>
      <c r="H1022" s="24">
        <f t="shared" si="657"/>
        <v>0</v>
      </c>
      <c r="I1022" s="36">
        <f t="shared" si="657"/>
        <v>8800</v>
      </c>
      <c r="J1022" s="36">
        <f t="shared" si="658"/>
        <v>0</v>
      </c>
      <c r="K1022" s="36">
        <f t="shared" si="658"/>
        <v>0</v>
      </c>
      <c r="L1022" s="36">
        <f t="shared" si="658"/>
        <v>8800</v>
      </c>
      <c r="M1022" s="36">
        <f t="shared" si="658"/>
        <v>0</v>
      </c>
      <c r="N1022" s="36">
        <f t="shared" si="658"/>
        <v>8800</v>
      </c>
      <c r="O1022" s="28">
        <f t="shared" si="658"/>
        <v>0</v>
      </c>
      <c r="P1022" s="28">
        <f t="shared" si="658"/>
        <v>0</v>
      </c>
      <c r="Q1022" s="28">
        <f t="shared" si="658"/>
        <v>0</v>
      </c>
      <c r="R1022" s="28">
        <f t="shared" si="658"/>
        <v>0</v>
      </c>
      <c r="S1022" s="28">
        <f t="shared" si="658"/>
        <v>0</v>
      </c>
      <c r="T1022" s="28">
        <f t="shared" si="658"/>
        <v>0</v>
      </c>
      <c r="U1022" s="28">
        <f t="shared" si="658"/>
        <v>0</v>
      </c>
      <c r="V1022" s="28">
        <f t="shared" si="658"/>
        <v>0</v>
      </c>
      <c r="W1022" s="28">
        <f t="shared" si="658"/>
        <v>0</v>
      </c>
      <c r="X1022" s="28">
        <f t="shared" si="658"/>
        <v>0</v>
      </c>
      <c r="Y1022" s="28">
        <f t="shared" si="658"/>
        <v>0</v>
      </c>
      <c r="Z1022" s="28">
        <f t="shared" si="658"/>
        <v>0</v>
      </c>
      <c r="AA1022" s="28">
        <f t="shared" si="658"/>
        <v>0</v>
      </c>
      <c r="AB1022" s="28">
        <f t="shared" si="658"/>
        <v>0</v>
      </c>
    </row>
    <row r="1023" spans="1:28" outlineLevel="5">
      <c r="A1023" s="2" t="s">
        <v>37</v>
      </c>
      <c r="B1023" s="23" t="s">
        <v>310</v>
      </c>
      <c r="C1023" s="23" t="s">
        <v>314</v>
      </c>
      <c r="D1023" s="23" t="s">
        <v>28</v>
      </c>
      <c r="E1023" s="23" t="s">
        <v>38</v>
      </c>
      <c r="F1023" s="23"/>
      <c r="G1023" s="24">
        <f>SUM(I1023:K1023)-H1023</f>
        <v>8800</v>
      </c>
      <c r="H1023" s="24"/>
      <c r="I1023" s="36">
        <v>8800</v>
      </c>
      <c r="J1023" s="8">
        <f>SUM(Q1023)</f>
        <v>0</v>
      </c>
      <c r="K1023" s="9">
        <f>SUM(S1023+U1023+W1023+Y1023+AA1023)</f>
        <v>0</v>
      </c>
      <c r="L1023" s="28">
        <f>SUM(N1023:P1023)-M1023</f>
        <v>8800</v>
      </c>
      <c r="M1023" s="38"/>
      <c r="N1023" s="37">
        <v>8800</v>
      </c>
      <c r="O1023" s="8">
        <f>SUM(R1023)</f>
        <v>0</v>
      </c>
      <c r="P1023" s="9">
        <f>SUM(T1023+V1023+X1023+Z1023+AB1023)</f>
        <v>0</v>
      </c>
      <c r="Q1023" s="9"/>
      <c r="R1023" s="9"/>
      <c r="S1023" s="9"/>
      <c r="T1023" s="9"/>
      <c r="U1023" s="9"/>
      <c r="V1023" s="9"/>
      <c r="W1023" s="9"/>
      <c r="X1023" s="9"/>
      <c r="Y1023" s="9"/>
      <c r="Z1023" s="9"/>
      <c r="AA1023" s="9"/>
      <c r="AB1023" s="9"/>
    </row>
    <row r="1024" spans="1:28" s="4" customFormat="1" outlineLevel="1">
      <c r="A1024" s="5" t="s">
        <v>315</v>
      </c>
      <c r="B1024" s="45" t="s">
        <v>316</v>
      </c>
      <c r="C1024" s="45" t="s">
        <v>4</v>
      </c>
      <c r="D1024" s="45" t="s">
        <v>2</v>
      </c>
      <c r="E1024" s="45" t="s">
        <v>2</v>
      </c>
      <c r="F1024" s="45"/>
      <c r="G1024" s="46">
        <f>SUM(G1025+G1033+G1038+G1045+G1029)</f>
        <v>445529.07999999996</v>
      </c>
      <c r="H1024" s="46">
        <f t="shared" ref="H1024:AB1024" si="659">SUM(H1025+H1033+H1038+H1045+H1029)</f>
        <v>180000</v>
      </c>
      <c r="I1024" s="46">
        <f t="shared" si="659"/>
        <v>445529.07999999996</v>
      </c>
      <c r="J1024" s="46">
        <f t="shared" si="659"/>
        <v>180000</v>
      </c>
      <c r="K1024" s="46">
        <f t="shared" si="659"/>
        <v>0</v>
      </c>
      <c r="L1024" s="46">
        <f t="shared" si="659"/>
        <v>445528.57999999996</v>
      </c>
      <c r="M1024" s="46">
        <f t="shared" si="659"/>
        <v>180000</v>
      </c>
      <c r="N1024" s="46">
        <f t="shared" si="659"/>
        <v>445528.57999999996</v>
      </c>
      <c r="O1024" s="46">
        <f t="shared" si="659"/>
        <v>180000</v>
      </c>
      <c r="P1024" s="46">
        <f t="shared" si="659"/>
        <v>0</v>
      </c>
      <c r="Q1024" s="46">
        <f t="shared" si="659"/>
        <v>180000</v>
      </c>
      <c r="R1024" s="46">
        <f t="shared" si="659"/>
        <v>180000</v>
      </c>
      <c r="S1024" s="46">
        <f t="shared" si="659"/>
        <v>0</v>
      </c>
      <c r="T1024" s="46">
        <f t="shared" si="659"/>
        <v>0</v>
      </c>
      <c r="U1024" s="46">
        <f t="shared" si="659"/>
        <v>0</v>
      </c>
      <c r="V1024" s="46">
        <f t="shared" si="659"/>
        <v>0</v>
      </c>
      <c r="W1024" s="46">
        <f t="shared" si="659"/>
        <v>0</v>
      </c>
      <c r="X1024" s="46">
        <f t="shared" si="659"/>
        <v>0</v>
      </c>
      <c r="Y1024" s="46">
        <f t="shared" si="659"/>
        <v>0</v>
      </c>
      <c r="Z1024" s="46">
        <f t="shared" si="659"/>
        <v>0</v>
      </c>
      <c r="AA1024" s="46">
        <f t="shared" si="659"/>
        <v>0</v>
      </c>
      <c r="AB1024" s="46">
        <f t="shared" si="659"/>
        <v>0</v>
      </c>
    </row>
    <row r="1025" spans="1:28" s="7" customFormat="1" ht="47.25" outlineLevel="2">
      <c r="A1025" s="6" t="s">
        <v>317</v>
      </c>
      <c r="B1025" s="49" t="s">
        <v>316</v>
      </c>
      <c r="C1025" s="49" t="s">
        <v>318</v>
      </c>
      <c r="D1025" s="49" t="s">
        <v>2</v>
      </c>
      <c r="E1025" s="49" t="s">
        <v>2</v>
      </c>
      <c r="F1025" s="49"/>
      <c r="G1025" s="50">
        <f>SUM(G1026)</f>
        <v>218529.08</v>
      </c>
      <c r="H1025" s="50">
        <f t="shared" ref="H1025:AB1025" si="660">SUM(H1026)</f>
        <v>0</v>
      </c>
      <c r="I1025" s="50">
        <f t="shared" si="660"/>
        <v>218529.08</v>
      </c>
      <c r="J1025" s="50">
        <f t="shared" si="660"/>
        <v>0</v>
      </c>
      <c r="K1025" s="50">
        <f t="shared" si="660"/>
        <v>0</v>
      </c>
      <c r="L1025" s="50">
        <f t="shared" si="660"/>
        <v>218529.08</v>
      </c>
      <c r="M1025" s="50">
        <f t="shared" si="660"/>
        <v>0</v>
      </c>
      <c r="N1025" s="50">
        <f t="shared" si="660"/>
        <v>218529.08</v>
      </c>
      <c r="O1025" s="50">
        <f t="shared" si="660"/>
        <v>0</v>
      </c>
      <c r="P1025" s="50">
        <f t="shared" si="660"/>
        <v>0</v>
      </c>
      <c r="Q1025" s="50">
        <f t="shared" si="660"/>
        <v>0</v>
      </c>
      <c r="R1025" s="50">
        <f t="shared" si="660"/>
        <v>0</v>
      </c>
      <c r="S1025" s="50">
        <f t="shared" si="660"/>
        <v>0</v>
      </c>
      <c r="T1025" s="50">
        <f t="shared" si="660"/>
        <v>0</v>
      </c>
      <c r="U1025" s="50">
        <f t="shared" si="660"/>
        <v>0</v>
      </c>
      <c r="V1025" s="50">
        <f t="shared" si="660"/>
        <v>0</v>
      </c>
      <c r="W1025" s="50">
        <f t="shared" si="660"/>
        <v>0</v>
      </c>
      <c r="X1025" s="50">
        <f t="shared" si="660"/>
        <v>0</v>
      </c>
      <c r="Y1025" s="50">
        <f t="shared" si="660"/>
        <v>0</v>
      </c>
      <c r="Z1025" s="50">
        <f t="shared" si="660"/>
        <v>0</v>
      </c>
      <c r="AA1025" s="50">
        <f t="shared" si="660"/>
        <v>0</v>
      </c>
      <c r="AB1025" s="50">
        <f t="shared" si="660"/>
        <v>0</v>
      </c>
    </row>
    <row r="1026" spans="1:28" ht="47.25" outlineLevel="3">
      <c r="A1026" s="2" t="s">
        <v>25</v>
      </c>
      <c r="B1026" s="23" t="s">
        <v>316</v>
      </c>
      <c r="C1026" s="23" t="s">
        <v>318</v>
      </c>
      <c r="D1026" s="23" t="s">
        <v>26</v>
      </c>
      <c r="E1026" s="23" t="s">
        <v>2</v>
      </c>
      <c r="F1026" s="23"/>
      <c r="G1026" s="24">
        <f>SUM(G1027)</f>
        <v>218529.08</v>
      </c>
      <c r="H1026" s="24">
        <f>SUM(H1027)</f>
        <v>0</v>
      </c>
      <c r="I1026" s="36">
        <f>SUM(I1027)</f>
        <v>218529.08</v>
      </c>
      <c r="J1026" s="36">
        <f t="shared" ref="J1026:AB1027" si="661">SUM(J1027)</f>
        <v>0</v>
      </c>
      <c r="K1026" s="36">
        <f t="shared" si="661"/>
        <v>0</v>
      </c>
      <c r="L1026" s="36">
        <f t="shared" si="661"/>
        <v>218529.08</v>
      </c>
      <c r="M1026" s="36">
        <f t="shared" si="661"/>
        <v>0</v>
      </c>
      <c r="N1026" s="36">
        <f t="shared" si="661"/>
        <v>218529.08</v>
      </c>
      <c r="O1026" s="28">
        <f t="shared" si="661"/>
        <v>0</v>
      </c>
      <c r="P1026" s="28">
        <f t="shared" si="661"/>
        <v>0</v>
      </c>
      <c r="Q1026" s="28">
        <f t="shared" si="661"/>
        <v>0</v>
      </c>
      <c r="R1026" s="28">
        <f t="shared" si="661"/>
        <v>0</v>
      </c>
      <c r="S1026" s="28">
        <f t="shared" si="661"/>
        <v>0</v>
      </c>
      <c r="T1026" s="28">
        <f t="shared" si="661"/>
        <v>0</v>
      </c>
      <c r="U1026" s="28">
        <f t="shared" si="661"/>
        <v>0</v>
      </c>
      <c r="V1026" s="28">
        <f t="shared" si="661"/>
        <v>0</v>
      </c>
      <c r="W1026" s="28">
        <f t="shared" si="661"/>
        <v>0</v>
      </c>
      <c r="X1026" s="28">
        <f t="shared" si="661"/>
        <v>0</v>
      </c>
      <c r="Y1026" s="28">
        <f t="shared" si="661"/>
        <v>0</v>
      </c>
      <c r="Z1026" s="28">
        <f t="shared" si="661"/>
        <v>0</v>
      </c>
      <c r="AA1026" s="28">
        <f t="shared" si="661"/>
        <v>0</v>
      </c>
      <c r="AB1026" s="28">
        <f t="shared" si="661"/>
        <v>0</v>
      </c>
    </row>
    <row r="1027" spans="1:28" ht="31.5" outlineLevel="4">
      <c r="A1027" s="2" t="s">
        <v>27</v>
      </c>
      <c r="B1027" s="23" t="s">
        <v>316</v>
      </c>
      <c r="C1027" s="23" t="s">
        <v>318</v>
      </c>
      <c r="D1027" s="23" t="s">
        <v>28</v>
      </c>
      <c r="E1027" s="23" t="s">
        <v>2</v>
      </c>
      <c r="F1027" s="23"/>
      <c r="G1027" s="24">
        <f>SUM(G1028)</f>
        <v>218529.08</v>
      </c>
      <c r="H1027" s="24">
        <f>SUM(H1028)</f>
        <v>0</v>
      </c>
      <c r="I1027" s="25">
        <f>SUM(I1028)</f>
        <v>218529.08</v>
      </c>
      <c r="J1027" s="25">
        <f t="shared" si="661"/>
        <v>0</v>
      </c>
      <c r="K1027" s="25">
        <f t="shared" si="661"/>
        <v>0</v>
      </c>
      <c r="L1027" s="25">
        <f t="shared" si="661"/>
        <v>218529.08</v>
      </c>
      <c r="M1027" s="25">
        <f t="shared" si="661"/>
        <v>0</v>
      </c>
      <c r="N1027" s="36">
        <f t="shared" si="661"/>
        <v>218529.08</v>
      </c>
      <c r="O1027" s="28">
        <f t="shared" si="661"/>
        <v>0</v>
      </c>
      <c r="P1027" s="28">
        <f t="shared" si="661"/>
        <v>0</v>
      </c>
      <c r="Q1027" s="28">
        <f t="shared" si="661"/>
        <v>0</v>
      </c>
      <c r="R1027" s="28">
        <f t="shared" si="661"/>
        <v>0</v>
      </c>
      <c r="S1027" s="28">
        <f t="shared" si="661"/>
        <v>0</v>
      </c>
      <c r="T1027" s="28">
        <f t="shared" si="661"/>
        <v>0</v>
      </c>
      <c r="U1027" s="28">
        <f t="shared" si="661"/>
        <v>0</v>
      </c>
      <c r="V1027" s="28">
        <f t="shared" si="661"/>
        <v>0</v>
      </c>
      <c r="W1027" s="28">
        <f t="shared" si="661"/>
        <v>0</v>
      </c>
      <c r="X1027" s="28">
        <f t="shared" si="661"/>
        <v>0</v>
      </c>
      <c r="Y1027" s="28">
        <f t="shared" si="661"/>
        <v>0</v>
      </c>
      <c r="Z1027" s="28">
        <f t="shared" si="661"/>
        <v>0</v>
      </c>
      <c r="AA1027" s="28">
        <f t="shared" si="661"/>
        <v>0</v>
      </c>
      <c r="AB1027" s="28">
        <f t="shared" si="661"/>
        <v>0</v>
      </c>
    </row>
    <row r="1028" spans="1:28" ht="31.5" outlineLevel="5">
      <c r="A1028" s="2" t="s">
        <v>220</v>
      </c>
      <c r="B1028" s="23" t="s">
        <v>316</v>
      </c>
      <c r="C1028" s="23" t="s">
        <v>318</v>
      </c>
      <c r="D1028" s="23" t="s">
        <v>28</v>
      </c>
      <c r="E1028" s="23" t="s">
        <v>221</v>
      </c>
      <c r="F1028" s="23"/>
      <c r="G1028" s="24">
        <f>SUM(I1028:K1028)-H1028</f>
        <v>218529.08</v>
      </c>
      <c r="H1028" s="36"/>
      <c r="I1028" s="28">
        <v>218529.08</v>
      </c>
      <c r="J1028" s="8">
        <f>SUM(Q1028)</f>
        <v>0</v>
      </c>
      <c r="K1028" s="9">
        <f>SUM(S1028+U1028+W1028+Y1028+AA1028)</f>
        <v>0</v>
      </c>
      <c r="L1028" s="28">
        <f>SUM(N1028:P1028)-M1028</f>
        <v>218529.08</v>
      </c>
      <c r="M1028" s="38"/>
      <c r="N1028" s="37">
        <v>218529.08</v>
      </c>
      <c r="O1028" s="8">
        <f>SUM(R1028)</f>
        <v>0</v>
      </c>
      <c r="P1028" s="9">
        <f>SUM(T1028+V1028+X1028+Z1028+AB1028)</f>
        <v>0</v>
      </c>
      <c r="Q1028" s="9"/>
      <c r="R1028" s="9"/>
      <c r="S1028" s="9"/>
      <c r="T1028" s="9"/>
      <c r="U1028" s="9"/>
      <c r="V1028" s="9"/>
      <c r="W1028" s="9"/>
      <c r="X1028" s="9"/>
      <c r="Y1028" s="9"/>
      <c r="Z1028" s="9"/>
      <c r="AA1028" s="9"/>
      <c r="AB1028" s="9"/>
    </row>
    <row r="1029" spans="1:28" s="7" customFormat="1" ht="78.75" outlineLevel="5">
      <c r="A1029" s="14" t="s">
        <v>540</v>
      </c>
      <c r="B1029" s="80" t="s">
        <v>316</v>
      </c>
      <c r="C1029" s="80" t="s">
        <v>541</v>
      </c>
      <c r="D1029" s="80" t="s">
        <v>2</v>
      </c>
      <c r="E1029" s="80" t="s">
        <v>2</v>
      </c>
      <c r="F1029" s="49"/>
      <c r="G1029" s="50">
        <f>SUM(G1030)</f>
        <v>0</v>
      </c>
      <c r="H1029" s="50">
        <f t="shared" ref="H1029:AB1031" si="662">SUM(H1030)</f>
        <v>180000</v>
      </c>
      <c r="I1029" s="50">
        <f t="shared" si="662"/>
        <v>0</v>
      </c>
      <c r="J1029" s="50">
        <f t="shared" si="662"/>
        <v>180000</v>
      </c>
      <c r="K1029" s="50">
        <f t="shared" si="662"/>
        <v>0</v>
      </c>
      <c r="L1029" s="50">
        <f t="shared" si="662"/>
        <v>0</v>
      </c>
      <c r="M1029" s="50">
        <f t="shared" si="662"/>
        <v>180000</v>
      </c>
      <c r="N1029" s="50">
        <f t="shared" si="662"/>
        <v>0</v>
      </c>
      <c r="O1029" s="50">
        <f t="shared" si="662"/>
        <v>180000</v>
      </c>
      <c r="P1029" s="50">
        <f t="shared" si="662"/>
        <v>0</v>
      </c>
      <c r="Q1029" s="50">
        <f t="shared" si="662"/>
        <v>180000</v>
      </c>
      <c r="R1029" s="50">
        <f t="shared" si="662"/>
        <v>180000</v>
      </c>
      <c r="S1029" s="50">
        <f t="shared" si="662"/>
        <v>0</v>
      </c>
      <c r="T1029" s="50">
        <f t="shared" si="662"/>
        <v>0</v>
      </c>
      <c r="U1029" s="50">
        <f t="shared" si="662"/>
        <v>0</v>
      </c>
      <c r="V1029" s="50">
        <f t="shared" si="662"/>
        <v>0</v>
      </c>
      <c r="W1029" s="50">
        <f t="shared" si="662"/>
        <v>0</v>
      </c>
      <c r="X1029" s="50">
        <f t="shared" si="662"/>
        <v>0</v>
      </c>
      <c r="Y1029" s="50">
        <f t="shared" si="662"/>
        <v>0</v>
      </c>
      <c r="Z1029" s="50">
        <f t="shared" si="662"/>
        <v>0</v>
      </c>
      <c r="AA1029" s="50">
        <f t="shared" si="662"/>
        <v>0</v>
      </c>
      <c r="AB1029" s="50">
        <f t="shared" si="662"/>
        <v>0</v>
      </c>
    </row>
    <row r="1030" spans="1:28" outlineLevel="5">
      <c r="A1030" s="12" t="s">
        <v>467</v>
      </c>
      <c r="B1030" s="22" t="s">
        <v>316</v>
      </c>
      <c r="C1030" s="22" t="s">
        <v>541</v>
      </c>
      <c r="D1030" s="22" t="s">
        <v>150</v>
      </c>
      <c r="E1030" s="22" t="s">
        <v>2</v>
      </c>
      <c r="F1030" s="23"/>
      <c r="G1030" s="24">
        <f>SUM(G1031)</f>
        <v>0</v>
      </c>
      <c r="H1030" s="24">
        <f t="shared" si="662"/>
        <v>180000</v>
      </c>
      <c r="I1030" s="24">
        <f t="shared" si="662"/>
        <v>0</v>
      </c>
      <c r="J1030" s="24">
        <f t="shared" si="662"/>
        <v>180000</v>
      </c>
      <c r="K1030" s="24">
        <f t="shared" si="662"/>
        <v>0</v>
      </c>
      <c r="L1030" s="24">
        <f t="shared" si="662"/>
        <v>0</v>
      </c>
      <c r="M1030" s="24">
        <f t="shared" si="662"/>
        <v>180000</v>
      </c>
      <c r="N1030" s="24">
        <f t="shared" si="662"/>
        <v>0</v>
      </c>
      <c r="O1030" s="24">
        <f t="shared" si="662"/>
        <v>180000</v>
      </c>
      <c r="P1030" s="24">
        <f t="shared" si="662"/>
        <v>0</v>
      </c>
      <c r="Q1030" s="24">
        <f t="shared" si="662"/>
        <v>180000</v>
      </c>
      <c r="R1030" s="24">
        <f t="shared" si="662"/>
        <v>180000</v>
      </c>
      <c r="S1030" s="24">
        <f t="shared" si="662"/>
        <v>0</v>
      </c>
      <c r="T1030" s="24">
        <f t="shared" si="662"/>
        <v>0</v>
      </c>
      <c r="U1030" s="24">
        <f t="shared" si="662"/>
        <v>0</v>
      </c>
      <c r="V1030" s="24">
        <f t="shared" si="662"/>
        <v>0</v>
      </c>
      <c r="W1030" s="24">
        <f t="shared" si="662"/>
        <v>0</v>
      </c>
      <c r="X1030" s="24">
        <f t="shared" si="662"/>
        <v>0</v>
      </c>
      <c r="Y1030" s="24">
        <f t="shared" si="662"/>
        <v>0</v>
      </c>
      <c r="Z1030" s="24">
        <f t="shared" si="662"/>
        <v>0</v>
      </c>
      <c r="AA1030" s="24">
        <f t="shared" si="662"/>
        <v>0</v>
      </c>
      <c r="AB1030" s="24">
        <f t="shared" si="662"/>
        <v>0</v>
      </c>
    </row>
    <row r="1031" spans="1:28" ht="31.5" outlineLevel="5">
      <c r="A1031" s="12" t="s">
        <v>468</v>
      </c>
      <c r="B1031" s="22" t="s">
        <v>316</v>
      </c>
      <c r="C1031" s="22" t="s">
        <v>541</v>
      </c>
      <c r="D1031" s="22" t="s">
        <v>152</v>
      </c>
      <c r="E1031" s="22" t="s">
        <v>2</v>
      </c>
      <c r="F1031" s="23"/>
      <c r="G1031" s="24">
        <f>SUM(G1032)</f>
        <v>0</v>
      </c>
      <c r="H1031" s="24">
        <f t="shared" si="662"/>
        <v>180000</v>
      </c>
      <c r="I1031" s="24">
        <f t="shared" si="662"/>
        <v>0</v>
      </c>
      <c r="J1031" s="24">
        <f t="shared" si="662"/>
        <v>180000</v>
      </c>
      <c r="K1031" s="24">
        <f t="shared" si="662"/>
        <v>0</v>
      </c>
      <c r="L1031" s="24">
        <f t="shared" si="662"/>
        <v>0</v>
      </c>
      <c r="M1031" s="24">
        <f t="shared" si="662"/>
        <v>180000</v>
      </c>
      <c r="N1031" s="24">
        <f t="shared" si="662"/>
        <v>0</v>
      </c>
      <c r="O1031" s="24">
        <f t="shared" si="662"/>
        <v>180000</v>
      </c>
      <c r="P1031" s="24">
        <f t="shared" si="662"/>
        <v>0</v>
      </c>
      <c r="Q1031" s="24">
        <f t="shared" si="662"/>
        <v>180000</v>
      </c>
      <c r="R1031" s="24">
        <f t="shared" si="662"/>
        <v>180000</v>
      </c>
      <c r="S1031" s="24">
        <f t="shared" si="662"/>
        <v>0</v>
      </c>
      <c r="T1031" s="24">
        <f t="shared" si="662"/>
        <v>0</v>
      </c>
      <c r="U1031" s="24">
        <f t="shared" si="662"/>
        <v>0</v>
      </c>
      <c r="V1031" s="24">
        <f t="shared" si="662"/>
        <v>0</v>
      </c>
      <c r="W1031" s="24">
        <f t="shared" si="662"/>
        <v>0</v>
      </c>
      <c r="X1031" s="24">
        <f t="shared" si="662"/>
        <v>0</v>
      </c>
      <c r="Y1031" s="24">
        <f t="shared" si="662"/>
        <v>0</v>
      </c>
      <c r="Z1031" s="24">
        <f t="shared" si="662"/>
        <v>0</v>
      </c>
      <c r="AA1031" s="24">
        <f t="shared" si="662"/>
        <v>0</v>
      </c>
      <c r="AB1031" s="24">
        <f t="shared" si="662"/>
        <v>0</v>
      </c>
    </row>
    <row r="1032" spans="1:28" ht="47.25" outlineLevel="5">
      <c r="A1032" s="12" t="s">
        <v>469</v>
      </c>
      <c r="B1032" s="22" t="s">
        <v>316</v>
      </c>
      <c r="C1032" s="22" t="s">
        <v>541</v>
      </c>
      <c r="D1032" s="22" t="s">
        <v>152</v>
      </c>
      <c r="E1032" s="22" t="s">
        <v>154</v>
      </c>
      <c r="F1032" s="23"/>
      <c r="G1032" s="24">
        <f>SUM(I1032:K1032)-H1032</f>
        <v>0</v>
      </c>
      <c r="H1032" s="36">
        <v>180000</v>
      </c>
      <c r="I1032" s="28"/>
      <c r="J1032" s="8">
        <f>SUM(Q1032)</f>
        <v>180000</v>
      </c>
      <c r="K1032" s="9">
        <f>SUM(S1032+U1032+W1032+Y1032+AA1032)</f>
        <v>0</v>
      </c>
      <c r="L1032" s="28">
        <f>SUM(N1032:P1032)-M1032</f>
        <v>0</v>
      </c>
      <c r="M1032" s="21">
        <v>180000</v>
      </c>
      <c r="N1032" s="37"/>
      <c r="O1032" s="8">
        <f>SUM(R1032)</f>
        <v>180000</v>
      </c>
      <c r="P1032" s="9">
        <f>SUM(T1032+V1032+X1032+Z1032+AB1032)</f>
        <v>0</v>
      </c>
      <c r="Q1032" s="9">
        <v>180000</v>
      </c>
      <c r="R1032" s="9">
        <v>180000</v>
      </c>
      <c r="S1032" s="9"/>
      <c r="T1032" s="9"/>
      <c r="U1032" s="9"/>
      <c r="V1032" s="9"/>
      <c r="W1032" s="9"/>
      <c r="X1032" s="9"/>
      <c r="Y1032" s="9"/>
      <c r="Z1032" s="9"/>
      <c r="AA1032" s="9"/>
      <c r="AB1032" s="9"/>
    </row>
    <row r="1033" spans="1:28" s="7" customFormat="1" ht="63" outlineLevel="2">
      <c r="A1033" s="6" t="s">
        <v>319</v>
      </c>
      <c r="B1033" s="49" t="s">
        <v>316</v>
      </c>
      <c r="C1033" s="49" t="s">
        <v>320</v>
      </c>
      <c r="D1033" s="49" t="s">
        <v>2</v>
      </c>
      <c r="E1033" s="49" t="s">
        <v>2</v>
      </c>
      <c r="F1033" s="49"/>
      <c r="G1033" s="50">
        <f t="shared" ref="G1033:I1034" si="663">SUM(G1034)</f>
        <v>47000</v>
      </c>
      <c r="H1033" s="50">
        <f t="shared" si="663"/>
        <v>0</v>
      </c>
      <c r="I1033" s="73">
        <f t="shared" si="663"/>
        <v>47000</v>
      </c>
      <c r="J1033" s="73">
        <f t="shared" ref="J1033:S1034" si="664">SUM(J1034)</f>
        <v>0</v>
      </c>
      <c r="K1033" s="73">
        <f t="shared" si="664"/>
        <v>0</v>
      </c>
      <c r="L1033" s="73">
        <f t="shared" si="664"/>
        <v>47000</v>
      </c>
      <c r="M1033" s="73">
        <f t="shared" si="664"/>
        <v>0</v>
      </c>
      <c r="N1033" s="51">
        <f t="shared" si="664"/>
        <v>47000</v>
      </c>
      <c r="O1033" s="52">
        <f t="shared" si="664"/>
        <v>0</v>
      </c>
      <c r="P1033" s="52">
        <f t="shared" si="664"/>
        <v>0</v>
      </c>
      <c r="Q1033" s="52">
        <f t="shared" si="664"/>
        <v>0</v>
      </c>
      <c r="R1033" s="52">
        <f t="shared" si="664"/>
        <v>0</v>
      </c>
      <c r="S1033" s="52">
        <f t="shared" si="664"/>
        <v>0</v>
      </c>
      <c r="T1033" s="52">
        <f t="shared" ref="T1033:AB1034" si="665">SUM(T1034)</f>
        <v>0</v>
      </c>
      <c r="U1033" s="52">
        <f t="shared" si="665"/>
        <v>0</v>
      </c>
      <c r="V1033" s="52">
        <f t="shared" si="665"/>
        <v>0</v>
      </c>
      <c r="W1033" s="52">
        <f t="shared" si="665"/>
        <v>0</v>
      </c>
      <c r="X1033" s="52">
        <f t="shared" si="665"/>
        <v>0</v>
      </c>
      <c r="Y1033" s="52">
        <f t="shared" si="665"/>
        <v>0</v>
      </c>
      <c r="Z1033" s="52">
        <f t="shared" si="665"/>
        <v>0</v>
      </c>
      <c r="AA1033" s="52">
        <f t="shared" si="665"/>
        <v>0</v>
      </c>
      <c r="AB1033" s="52">
        <f t="shared" si="665"/>
        <v>0</v>
      </c>
    </row>
    <row r="1034" spans="1:28" ht="47.25" outlineLevel="3">
      <c r="A1034" s="2" t="s">
        <v>25</v>
      </c>
      <c r="B1034" s="23" t="s">
        <v>316</v>
      </c>
      <c r="C1034" s="23" t="s">
        <v>320</v>
      </c>
      <c r="D1034" s="23" t="s">
        <v>26</v>
      </c>
      <c r="E1034" s="23" t="s">
        <v>2</v>
      </c>
      <c r="F1034" s="23"/>
      <c r="G1034" s="24">
        <f t="shared" si="663"/>
        <v>47000</v>
      </c>
      <c r="H1034" s="24">
        <f t="shared" si="663"/>
        <v>0</v>
      </c>
      <c r="I1034" s="36">
        <f t="shared" si="663"/>
        <v>47000</v>
      </c>
      <c r="J1034" s="36">
        <f t="shared" si="664"/>
        <v>0</v>
      </c>
      <c r="K1034" s="36">
        <f t="shared" si="664"/>
        <v>0</v>
      </c>
      <c r="L1034" s="36">
        <f t="shared" si="664"/>
        <v>47000</v>
      </c>
      <c r="M1034" s="36">
        <f t="shared" si="664"/>
        <v>0</v>
      </c>
      <c r="N1034" s="36">
        <f t="shared" si="664"/>
        <v>47000</v>
      </c>
      <c r="O1034" s="28">
        <f t="shared" si="664"/>
        <v>0</v>
      </c>
      <c r="P1034" s="28">
        <f t="shared" si="664"/>
        <v>0</v>
      </c>
      <c r="Q1034" s="28">
        <f t="shared" si="664"/>
        <v>0</v>
      </c>
      <c r="R1034" s="28">
        <f t="shared" si="664"/>
        <v>0</v>
      </c>
      <c r="S1034" s="28">
        <f t="shared" si="664"/>
        <v>0</v>
      </c>
      <c r="T1034" s="28">
        <f t="shared" si="665"/>
        <v>0</v>
      </c>
      <c r="U1034" s="28">
        <f t="shared" si="665"/>
        <v>0</v>
      </c>
      <c r="V1034" s="28">
        <f t="shared" si="665"/>
        <v>0</v>
      </c>
      <c r="W1034" s="28">
        <f t="shared" si="665"/>
        <v>0</v>
      </c>
      <c r="X1034" s="28">
        <f t="shared" si="665"/>
        <v>0</v>
      </c>
      <c r="Y1034" s="28">
        <f t="shared" si="665"/>
        <v>0</v>
      </c>
      <c r="Z1034" s="28">
        <f t="shared" si="665"/>
        <v>0</v>
      </c>
      <c r="AA1034" s="28">
        <f t="shared" si="665"/>
        <v>0</v>
      </c>
      <c r="AB1034" s="28">
        <f t="shared" si="665"/>
        <v>0</v>
      </c>
    </row>
    <row r="1035" spans="1:28" ht="31.5" outlineLevel="4">
      <c r="A1035" s="2" t="s">
        <v>27</v>
      </c>
      <c r="B1035" s="23" t="s">
        <v>316</v>
      </c>
      <c r="C1035" s="23" t="s">
        <v>320</v>
      </c>
      <c r="D1035" s="23" t="s">
        <v>28</v>
      </c>
      <c r="E1035" s="23" t="s">
        <v>2</v>
      </c>
      <c r="F1035" s="23"/>
      <c r="G1035" s="24">
        <f>SUM(G1036:G1037)</f>
        <v>47000</v>
      </c>
      <c r="H1035" s="24">
        <f>SUM(H1036:H1037)</f>
        <v>0</v>
      </c>
      <c r="I1035" s="36">
        <f>SUM(I1036:I1037)</f>
        <v>47000</v>
      </c>
      <c r="J1035" s="36">
        <f t="shared" ref="J1035:AB1035" si="666">SUM(J1036:J1037)</f>
        <v>0</v>
      </c>
      <c r="K1035" s="36">
        <f t="shared" si="666"/>
        <v>0</v>
      </c>
      <c r="L1035" s="36">
        <f t="shared" si="666"/>
        <v>47000</v>
      </c>
      <c r="M1035" s="36">
        <f t="shared" si="666"/>
        <v>0</v>
      </c>
      <c r="N1035" s="36">
        <f t="shared" si="666"/>
        <v>47000</v>
      </c>
      <c r="O1035" s="28">
        <f t="shared" si="666"/>
        <v>0</v>
      </c>
      <c r="P1035" s="28">
        <f t="shared" si="666"/>
        <v>0</v>
      </c>
      <c r="Q1035" s="28">
        <f t="shared" si="666"/>
        <v>0</v>
      </c>
      <c r="R1035" s="28">
        <f t="shared" si="666"/>
        <v>0</v>
      </c>
      <c r="S1035" s="28">
        <f t="shared" si="666"/>
        <v>0</v>
      </c>
      <c r="T1035" s="28">
        <f t="shared" si="666"/>
        <v>0</v>
      </c>
      <c r="U1035" s="28">
        <f t="shared" si="666"/>
        <v>0</v>
      </c>
      <c r="V1035" s="28">
        <f t="shared" si="666"/>
        <v>0</v>
      </c>
      <c r="W1035" s="28">
        <f t="shared" si="666"/>
        <v>0</v>
      </c>
      <c r="X1035" s="28">
        <f t="shared" si="666"/>
        <v>0</v>
      </c>
      <c r="Y1035" s="28">
        <f t="shared" si="666"/>
        <v>0</v>
      </c>
      <c r="Z1035" s="28">
        <f t="shared" si="666"/>
        <v>0</v>
      </c>
      <c r="AA1035" s="28">
        <f t="shared" si="666"/>
        <v>0</v>
      </c>
      <c r="AB1035" s="28">
        <f t="shared" si="666"/>
        <v>0</v>
      </c>
    </row>
    <row r="1036" spans="1:28" outlineLevel="5">
      <c r="A1036" s="2" t="s">
        <v>167</v>
      </c>
      <c r="B1036" s="23" t="s">
        <v>316</v>
      </c>
      <c r="C1036" s="23" t="s">
        <v>320</v>
      </c>
      <c r="D1036" s="23" t="s">
        <v>28</v>
      </c>
      <c r="E1036" s="23" t="s">
        <v>168</v>
      </c>
      <c r="F1036" s="23"/>
      <c r="G1036" s="24">
        <f>SUM(I1036:K1036)-H1036</f>
        <v>12000</v>
      </c>
      <c r="H1036" s="24"/>
      <c r="I1036" s="36">
        <v>12000</v>
      </c>
      <c r="J1036" s="8">
        <f>SUM(Q1036)</f>
        <v>0</v>
      </c>
      <c r="K1036" s="9">
        <f>SUM(S1036+U1036+W1036+Y1036+AA1036)</f>
        <v>0</v>
      </c>
      <c r="L1036" s="28">
        <f>SUM(N1036:P1036)-M1036</f>
        <v>12000</v>
      </c>
      <c r="M1036" s="38"/>
      <c r="N1036" s="37">
        <v>12000</v>
      </c>
      <c r="O1036" s="8">
        <f>SUM(R1036)</f>
        <v>0</v>
      </c>
      <c r="P1036" s="9">
        <f>SUM(T1036+V1036+X1036+Z1036+AB1036)</f>
        <v>0</v>
      </c>
      <c r="Q1036" s="9"/>
      <c r="R1036" s="9"/>
      <c r="S1036" s="9"/>
      <c r="T1036" s="9"/>
      <c r="U1036" s="9"/>
      <c r="V1036" s="9"/>
      <c r="W1036" s="9"/>
      <c r="X1036" s="9"/>
      <c r="Y1036" s="9"/>
      <c r="Z1036" s="9"/>
      <c r="AA1036" s="9"/>
      <c r="AB1036" s="9"/>
    </row>
    <row r="1037" spans="1:28" ht="47.25" outlineLevel="5">
      <c r="A1037" s="2" t="s">
        <v>107</v>
      </c>
      <c r="B1037" s="23" t="s">
        <v>316</v>
      </c>
      <c r="C1037" s="23" t="s">
        <v>320</v>
      </c>
      <c r="D1037" s="23" t="s">
        <v>28</v>
      </c>
      <c r="E1037" s="23" t="s">
        <v>108</v>
      </c>
      <c r="F1037" s="23"/>
      <c r="G1037" s="24">
        <f>SUM(I1037:K1037)-H1037</f>
        <v>35000</v>
      </c>
      <c r="H1037" s="24"/>
      <c r="I1037" s="36">
        <v>35000</v>
      </c>
      <c r="J1037" s="8">
        <f>SUM(Q1037)</f>
        <v>0</v>
      </c>
      <c r="K1037" s="9">
        <f>SUM(S1037+U1037+W1037+Y1037+AA1037)</f>
        <v>0</v>
      </c>
      <c r="L1037" s="28">
        <f>SUM(N1037:P1037)-M1037</f>
        <v>35000</v>
      </c>
      <c r="M1037" s="38"/>
      <c r="N1037" s="37">
        <v>35000</v>
      </c>
      <c r="O1037" s="8">
        <f>SUM(R1037)</f>
        <v>0</v>
      </c>
      <c r="P1037" s="9">
        <f>SUM(T1037+V1037+X1037+Z1037+AB1037)</f>
        <v>0</v>
      </c>
      <c r="Q1037" s="9"/>
      <c r="R1037" s="9"/>
      <c r="S1037" s="9"/>
      <c r="T1037" s="9"/>
      <c r="U1037" s="9"/>
      <c r="V1037" s="9"/>
      <c r="W1037" s="9"/>
      <c r="X1037" s="9"/>
      <c r="Y1037" s="9"/>
      <c r="Z1037" s="9"/>
      <c r="AA1037" s="9"/>
      <c r="AB1037" s="9"/>
    </row>
    <row r="1038" spans="1:28" s="7" customFormat="1" ht="78.75" outlineLevel="2">
      <c r="A1038" s="6" t="s">
        <v>321</v>
      </c>
      <c r="B1038" s="49" t="s">
        <v>316</v>
      </c>
      <c r="C1038" s="49" t="s">
        <v>322</v>
      </c>
      <c r="D1038" s="49" t="s">
        <v>2</v>
      </c>
      <c r="E1038" s="49" t="s">
        <v>2</v>
      </c>
      <c r="F1038" s="49"/>
      <c r="G1038" s="50">
        <f t="shared" ref="G1038:I1039" si="667">SUM(G1039)</f>
        <v>145738</v>
      </c>
      <c r="H1038" s="50">
        <f t="shared" si="667"/>
        <v>0</v>
      </c>
      <c r="I1038" s="51">
        <f t="shared" si="667"/>
        <v>145738</v>
      </c>
      <c r="J1038" s="51">
        <f t="shared" ref="J1038:S1039" si="668">SUM(J1039)</f>
        <v>0</v>
      </c>
      <c r="K1038" s="51">
        <f t="shared" si="668"/>
        <v>0</v>
      </c>
      <c r="L1038" s="51">
        <f t="shared" si="668"/>
        <v>145738</v>
      </c>
      <c r="M1038" s="51">
        <f t="shared" si="668"/>
        <v>0</v>
      </c>
      <c r="N1038" s="51">
        <f t="shared" si="668"/>
        <v>145738</v>
      </c>
      <c r="O1038" s="52">
        <f t="shared" si="668"/>
        <v>0</v>
      </c>
      <c r="P1038" s="52">
        <f t="shared" si="668"/>
        <v>0</v>
      </c>
      <c r="Q1038" s="52">
        <f t="shared" si="668"/>
        <v>0</v>
      </c>
      <c r="R1038" s="52">
        <f t="shared" si="668"/>
        <v>0</v>
      </c>
      <c r="S1038" s="52">
        <f t="shared" si="668"/>
        <v>0</v>
      </c>
      <c r="T1038" s="52">
        <f t="shared" ref="T1038:AB1039" si="669">SUM(T1039)</f>
        <v>0</v>
      </c>
      <c r="U1038" s="52">
        <f t="shared" si="669"/>
        <v>0</v>
      </c>
      <c r="V1038" s="52">
        <f t="shared" si="669"/>
        <v>0</v>
      </c>
      <c r="W1038" s="52">
        <f t="shared" si="669"/>
        <v>0</v>
      </c>
      <c r="X1038" s="52">
        <f t="shared" si="669"/>
        <v>0</v>
      </c>
      <c r="Y1038" s="52">
        <f t="shared" si="669"/>
        <v>0</v>
      </c>
      <c r="Z1038" s="52">
        <f t="shared" si="669"/>
        <v>0</v>
      </c>
      <c r="AA1038" s="52">
        <f t="shared" si="669"/>
        <v>0</v>
      </c>
      <c r="AB1038" s="52">
        <f t="shared" si="669"/>
        <v>0</v>
      </c>
    </row>
    <row r="1039" spans="1:28" ht="47.25" outlineLevel="3">
      <c r="A1039" s="2" t="s">
        <v>25</v>
      </c>
      <c r="B1039" s="23" t="s">
        <v>316</v>
      </c>
      <c r="C1039" s="23" t="s">
        <v>322</v>
      </c>
      <c r="D1039" s="23" t="s">
        <v>26</v>
      </c>
      <c r="E1039" s="23" t="s">
        <v>2</v>
      </c>
      <c r="F1039" s="23"/>
      <c r="G1039" s="24">
        <f t="shared" si="667"/>
        <v>145738</v>
      </c>
      <c r="H1039" s="24">
        <f t="shared" si="667"/>
        <v>0</v>
      </c>
      <c r="I1039" s="36">
        <f t="shared" si="667"/>
        <v>145738</v>
      </c>
      <c r="J1039" s="36">
        <f t="shared" si="668"/>
        <v>0</v>
      </c>
      <c r="K1039" s="36">
        <f t="shared" si="668"/>
        <v>0</v>
      </c>
      <c r="L1039" s="36">
        <f t="shared" si="668"/>
        <v>145738</v>
      </c>
      <c r="M1039" s="36">
        <f t="shared" si="668"/>
        <v>0</v>
      </c>
      <c r="N1039" s="36">
        <f t="shared" si="668"/>
        <v>145738</v>
      </c>
      <c r="O1039" s="28">
        <f t="shared" si="668"/>
        <v>0</v>
      </c>
      <c r="P1039" s="28">
        <f t="shared" si="668"/>
        <v>0</v>
      </c>
      <c r="Q1039" s="28">
        <f t="shared" si="668"/>
        <v>0</v>
      </c>
      <c r="R1039" s="28">
        <f t="shared" si="668"/>
        <v>0</v>
      </c>
      <c r="S1039" s="28">
        <f t="shared" si="668"/>
        <v>0</v>
      </c>
      <c r="T1039" s="28">
        <f t="shared" si="669"/>
        <v>0</v>
      </c>
      <c r="U1039" s="28">
        <f t="shared" si="669"/>
        <v>0</v>
      </c>
      <c r="V1039" s="28">
        <f t="shared" si="669"/>
        <v>0</v>
      </c>
      <c r="W1039" s="28">
        <f t="shared" si="669"/>
        <v>0</v>
      </c>
      <c r="X1039" s="28">
        <f t="shared" si="669"/>
        <v>0</v>
      </c>
      <c r="Y1039" s="28">
        <f t="shared" si="669"/>
        <v>0</v>
      </c>
      <c r="Z1039" s="28">
        <f t="shared" si="669"/>
        <v>0</v>
      </c>
      <c r="AA1039" s="28">
        <f t="shared" si="669"/>
        <v>0</v>
      </c>
      <c r="AB1039" s="28">
        <f t="shared" si="669"/>
        <v>0</v>
      </c>
    </row>
    <row r="1040" spans="1:28" ht="31.5" outlineLevel="4">
      <c r="A1040" s="2" t="s">
        <v>27</v>
      </c>
      <c r="B1040" s="23" t="s">
        <v>316</v>
      </c>
      <c r="C1040" s="23" t="s">
        <v>322</v>
      </c>
      <c r="D1040" s="23" t="s">
        <v>28</v>
      </c>
      <c r="E1040" s="23" t="s">
        <v>2</v>
      </c>
      <c r="F1040" s="23"/>
      <c r="G1040" s="24">
        <f>SUM(G1041:G1044)</f>
        <v>145738</v>
      </c>
      <c r="H1040" s="24">
        <f>SUM(H1041:H1044)</f>
        <v>0</v>
      </c>
      <c r="I1040" s="36">
        <f>SUM(I1041:I1044)</f>
        <v>145738</v>
      </c>
      <c r="J1040" s="36">
        <f t="shared" ref="J1040:AB1040" si="670">SUM(J1041:J1044)</f>
        <v>0</v>
      </c>
      <c r="K1040" s="36">
        <f t="shared" si="670"/>
        <v>0</v>
      </c>
      <c r="L1040" s="36">
        <f t="shared" si="670"/>
        <v>145738</v>
      </c>
      <c r="M1040" s="36">
        <f t="shared" si="670"/>
        <v>0</v>
      </c>
      <c r="N1040" s="36">
        <f t="shared" si="670"/>
        <v>145738</v>
      </c>
      <c r="O1040" s="28">
        <f t="shared" si="670"/>
        <v>0</v>
      </c>
      <c r="P1040" s="28">
        <f t="shared" si="670"/>
        <v>0</v>
      </c>
      <c r="Q1040" s="28">
        <f t="shared" si="670"/>
        <v>0</v>
      </c>
      <c r="R1040" s="28">
        <f t="shared" si="670"/>
        <v>0</v>
      </c>
      <c r="S1040" s="28">
        <f t="shared" si="670"/>
        <v>0</v>
      </c>
      <c r="T1040" s="28">
        <f t="shared" si="670"/>
        <v>0</v>
      </c>
      <c r="U1040" s="28">
        <f t="shared" si="670"/>
        <v>0</v>
      </c>
      <c r="V1040" s="28">
        <f t="shared" si="670"/>
        <v>0</v>
      </c>
      <c r="W1040" s="28">
        <f t="shared" si="670"/>
        <v>0</v>
      </c>
      <c r="X1040" s="28">
        <f t="shared" si="670"/>
        <v>0</v>
      </c>
      <c r="Y1040" s="28">
        <f t="shared" si="670"/>
        <v>0</v>
      </c>
      <c r="Z1040" s="28">
        <f t="shared" si="670"/>
        <v>0</v>
      </c>
      <c r="AA1040" s="28">
        <f t="shared" si="670"/>
        <v>0</v>
      </c>
      <c r="AB1040" s="28">
        <f t="shared" si="670"/>
        <v>0</v>
      </c>
    </row>
    <row r="1041" spans="1:28" outlineLevel="5">
      <c r="A1041" s="2" t="s">
        <v>167</v>
      </c>
      <c r="B1041" s="23" t="s">
        <v>316</v>
      </c>
      <c r="C1041" s="23" t="s">
        <v>322</v>
      </c>
      <c r="D1041" s="23" t="s">
        <v>28</v>
      </c>
      <c r="E1041" s="23" t="s">
        <v>168</v>
      </c>
      <c r="F1041" s="23"/>
      <c r="G1041" s="24">
        <f>SUM(I1041:K1041)-H1041</f>
        <v>66200</v>
      </c>
      <c r="H1041" s="24"/>
      <c r="I1041" s="36">
        <v>66200</v>
      </c>
      <c r="J1041" s="8">
        <f>SUM(Q1041)</f>
        <v>0</v>
      </c>
      <c r="K1041" s="9">
        <f>SUM(S1041+U1041+W1041+Y1041+AA1041)</f>
        <v>0</v>
      </c>
      <c r="L1041" s="28">
        <f>SUM(N1041:P1041)-M1041</f>
        <v>66200</v>
      </c>
      <c r="M1041" s="38"/>
      <c r="N1041" s="37">
        <v>66200</v>
      </c>
      <c r="O1041" s="8">
        <f>SUM(R1041)</f>
        <v>0</v>
      </c>
      <c r="P1041" s="9">
        <f>SUM(T1041+V1041+X1041+Z1041+AB1041)</f>
        <v>0</v>
      </c>
      <c r="Q1041" s="9"/>
      <c r="R1041" s="9"/>
      <c r="S1041" s="9"/>
      <c r="T1041" s="9"/>
      <c r="U1041" s="9"/>
      <c r="V1041" s="9"/>
      <c r="W1041" s="9"/>
      <c r="X1041" s="9"/>
      <c r="Y1041" s="9"/>
      <c r="Z1041" s="9"/>
      <c r="AA1041" s="9"/>
      <c r="AB1041" s="9"/>
    </row>
    <row r="1042" spans="1:28" outlineLevel="5">
      <c r="A1042" s="2" t="s">
        <v>37</v>
      </c>
      <c r="B1042" s="23" t="s">
        <v>316</v>
      </c>
      <c r="C1042" s="23" t="s">
        <v>322</v>
      </c>
      <c r="D1042" s="23" t="s">
        <v>28</v>
      </c>
      <c r="E1042" s="23" t="s">
        <v>38</v>
      </c>
      <c r="F1042" s="23"/>
      <c r="G1042" s="24">
        <f>SUM(I1042:K1042)-H1042</f>
        <v>2990</v>
      </c>
      <c r="H1042" s="24"/>
      <c r="I1042" s="36">
        <v>2990</v>
      </c>
      <c r="J1042" s="8">
        <f>SUM(Q1042)</f>
        <v>0</v>
      </c>
      <c r="K1042" s="9">
        <f>SUM(S1042+U1042+W1042+Y1042+AA1042)</f>
        <v>0</v>
      </c>
      <c r="L1042" s="28">
        <f>SUM(N1042:P1042)-M1042</f>
        <v>2990</v>
      </c>
      <c r="M1042" s="38"/>
      <c r="N1042" s="37">
        <v>2990</v>
      </c>
      <c r="O1042" s="8">
        <f>SUM(R1042)</f>
        <v>0</v>
      </c>
      <c r="P1042" s="9">
        <f>SUM(T1042+V1042+X1042+Z1042+AB1042)</f>
        <v>0</v>
      </c>
      <c r="Q1042" s="9"/>
      <c r="R1042" s="9"/>
      <c r="S1042" s="9"/>
      <c r="T1042" s="9"/>
      <c r="U1042" s="9"/>
      <c r="V1042" s="9"/>
      <c r="W1042" s="9"/>
      <c r="X1042" s="9"/>
      <c r="Y1042" s="9"/>
      <c r="Z1042" s="9"/>
      <c r="AA1042" s="9"/>
      <c r="AB1042" s="9"/>
    </row>
    <row r="1043" spans="1:28" ht="47.25" outlineLevel="5">
      <c r="A1043" s="2" t="s">
        <v>31</v>
      </c>
      <c r="B1043" s="23" t="s">
        <v>316</v>
      </c>
      <c r="C1043" s="23" t="s">
        <v>322</v>
      </c>
      <c r="D1043" s="23" t="s">
        <v>28</v>
      </c>
      <c r="E1043" s="23" t="s">
        <v>32</v>
      </c>
      <c r="F1043" s="23"/>
      <c r="G1043" s="24">
        <f>SUM(I1043:K1043)-H1043</f>
        <v>18027</v>
      </c>
      <c r="H1043" s="24"/>
      <c r="I1043" s="36">
        <v>18027</v>
      </c>
      <c r="J1043" s="8">
        <f>SUM(Q1043)</f>
        <v>0</v>
      </c>
      <c r="K1043" s="9">
        <f>SUM(S1043+U1043+W1043+Y1043+AA1043)</f>
        <v>0</v>
      </c>
      <c r="L1043" s="28">
        <f>SUM(N1043:P1043)-M1043</f>
        <v>18027</v>
      </c>
      <c r="M1043" s="38"/>
      <c r="N1043" s="37">
        <v>18027</v>
      </c>
      <c r="O1043" s="8">
        <f>SUM(R1043)</f>
        <v>0</v>
      </c>
      <c r="P1043" s="9">
        <f>SUM(T1043+V1043+X1043+Z1043+AB1043)</f>
        <v>0</v>
      </c>
      <c r="Q1043" s="9"/>
      <c r="R1043" s="9"/>
      <c r="S1043" s="9"/>
      <c r="T1043" s="9"/>
      <c r="U1043" s="9"/>
      <c r="V1043" s="9"/>
      <c r="W1043" s="9"/>
      <c r="X1043" s="9"/>
      <c r="Y1043" s="9"/>
      <c r="Z1043" s="9"/>
      <c r="AA1043" s="9"/>
      <c r="AB1043" s="9"/>
    </row>
    <row r="1044" spans="1:28" ht="47.25" outlineLevel="5">
      <c r="A1044" s="2" t="s">
        <v>107</v>
      </c>
      <c r="B1044" s="23" t="s">
        <v>316</v>
      </c>
      <c r="C1044" s="23" t="s">
        <v>322</v>
      </c>
      <c r="D1044" s="23" t="s">
        <v>28</v>
      </c>
      <c r="E1044" s="23" t="s">
        <v>108</v>
      </c>
      <c r="F1044" s="23"/>
      <c r="G1044" s="24">
        <f>SUM(I1044:K1044)-H1044</f>
        <v>58521</v>
      </c>
      <c r="H1044" s="24"/>
      <c r="I1044" s="36">
        <v>58521</v>
      </c>
      <c r="J1044" s="8">
        <f>SUM(Q1044)</f>
        <v>0</v>
      </c>
      <c r="K1044" s="9">
        <f>SUM(S1044+U1044+W1044+Y1044+AA1044)</f>
        <v>0</v>
      </c>
      <c r="L1044" s="28">
        <f>SUM(N1044:P1044)-M1044</f>
        <v>58521</v>
      </c>
      <c r="M1044" s="38"/>
      <c r="N1044" s="37">
        <v>58521</v>
      </c>
      <c r="O1044" s="8">
        <f>SUM(R1044)</f>
        <v>0</v>
      </c>
      <c r="P1044" s="9">
        <f>SUM(T1044+V1044+X1044+Z1044+AB1044)</f>
        <v>0</v>
      </c>
      <c r="Q1044" s="9"/>
      <c r="R1044" s="9"/>
      <c r="S1044" s="9"/>
      <c r="T1044" s="9"/>
      <c r="U1044" s="9"/>
      <c r="V1044" s="9"/>
      <c r="W1044" s="9"/>
      <c r="X1044" s="9"/>
      <c r="Y1044" s="9"/>
      <c r="Z1044" s="9"/>
      <c r="AA1044" s="9"/>
      <c r="AB1044" s="9"/>
    </row>
    <row r="1045" spans="1:28" s="7" customFormat="1" ht="78.75" outlineLevel="2">
      <c r="A1045" s="6" t="s">
        <v>321</v>
      </c>
      <c r="B1045" s="49" t="s">
        <v>316</v>
      </c>
      <c r="C1045" s="49" t="s">
        <v>323</v>
      </c>
      <c r="D1045" s="49" t="s">
        <v>2</v>
      </c>
      <c r="E1045" s="49" t="s">
        <v>2</v>
      </c>
      <c r="F1045" s="49"/>
      <c r="G1045" s="50">
        <f t="shared" ref="G1045:I1046" si="671">SUM(G1046)</f>
        <v>34262</v>
      </c>
      <c r="H1045" s="50">
        <f t="shared" si="671"/>
        <v>0</v>
      </c>
      <c r="I1045" s="51">
        <f t="shared" si="671"/>
        <v>34262</v>
      </c>
      <c r="J1045" s="51">
        <f t="shared" ref="J1045:S1046" si="672">SUM(J1046)</f>
        <v>0</v>
      </c>
      <c r="K1045" s="51">
        <f t="shared" si="672"/>
        <v>0</v>
      </c>
      <c r="L1045" s="51">
        <f t="shared" si="672"/>
        <v>34261.5</v>
      </c>
      <c r="M1045" s="51">
        <f t="shared" si="672"/>
        <v>0</v>
      </c>
      <c r="N1045" s="51">
        <f t="shared" si="672"/>
        <v>34261.5</v>
      </c>
      <c r="O1045" s="52">
        <f t="shared" si="672"/>
        <v>0</v>
      </c>
      <c r="P1045" s="52">
        <f t="shared" si="672"/>
        <v>0</v>
      </c>
      <c r="Q1045" s="52">
        <f t="shared" si="672"/>
        <v>0</v>
      </c>
      <c r="R1045" s="52">
        <f t="shared" si="672"/>
        <v>0</v>
      </c>
      <c r="S1045" s="52">
        <f t="shared" si="672"/>
        <v>0</v>
      </c>
      <c r="T1045" s="52">
        <f t="shared" ref="T1045:AB1046" si="673">SUM(T1046)</f>
        <v>0</v>
      </c>
      <c r="U1045" s="52">
        <f t="shared" si="673"/>
        <v>0</v>
      </c>
      <c r="V1045" s="52">
        <f t="shared" si="673"/>
        <v>0</v>
      </c>
      <c r="W1045" s="52">
        <f t="shared" si="673"/>
        <v>0</v>
      </c>
      <c r="X1045" s="52">
        <f t="shared" si="673"/>
        <v>0</v>
      </c>
      <c r="Y1045" s="52">
        <f t="shared" si="673"/>
        <v>0</v>
      </c>
      <c r="Z1045" s="52">
        <f t="shared" si="673"/>
        <v>0</v>
      </c>
      <c r="AA1045" s="52">
        <f t="shared" si="673"/>
        <v>0</v>
      </c>
      <c r="AB1045" s="52">
        <f t="shared" si="673"/>
        <v>0</v>
      </c>
    </row>
    <row r="1046" spans="1:28" ht="47.25" outlineLevel="3">
      <c r="A1046" s="2" t="s">
        <v>25</v>
      </c>
      <c r="B1046" s="23" t="s">
        <v>316</v>
      </c>
      <c r="C1046" s="23" t="s">
        <v>323</v>
      </c>
      <c r="D1046" s="23" t="s">
        <v>26</v>
      </c>
      <c r="E1046" s="23" t="s">
        <v>2</v>
      </c>
      <c r="F1046" s="23"/>
      <c r="G1046" s="24">
        <f t="shared" si="671"/>
        <v>34262</v>
      </c>
      <c r="H1046" s="24">
        <f t="shared" si="671"/>
        <v>0</v>
      </c>
      <c r="I1046" s="36">
        <f t="shared" si="671"/>
        <v>34262</v>
      </c>
      <c r="J1046" s="36">
        <f t="shared" si="672"/>
        <v>0</v>
      </c>
      <c r="K1046" s="36">
        <f t="shared" si="672"/>
        <v>0</v>
      </c>
      <c r="L1046" s="36">
        <f t="shared" si="672"/>
        <v>34261.5</v>
      </c>
      <c r="M1046" s="36">
        <f t="shared" si="672"/>
        <v>0</v>
      </c>
      <c r="N1046" s="36">
        <f t="shared" si="672"/>
        <v>34261.5</v>
      </c>
      <c r="O1046" s="28">
        <f t="shared" si="672"/>
        <v>0</v>
      </c>
      <c r="P1046" s="28">
        <f t="shared" si="672"/>
        <v>0</v>
      </c>
      <c r="Q1046" s="28">
        <f t="shared" si="672"/>
        <v>0</v>
      </c>
      <c r="R1046" s="28">
        <f t="shared" si="672"/>
        <v>0</v>
      </c>
      <c r="S1046" s="28">
        <f t="shared" si="672"/>
        <v>0</v>
      </c>
      <c r="T1046" s="28">
        <f t="shared" si="673"/>
        <v>0</v>
      </c>
      <c r="U1046" s="28">
        <f t="shared" si="673"/>
        <v>0</v>
      </c>
      <c r="V1046" s="28">
        <f t="shared" si="673"/>
        <v>0</v>
      </c>
      <c r="W1046" s="28">
        <f t="shared" si="673"/>
        <v>0</v>
      </c>
      <c r="X1046" s="28">
        <f t="shared" si="673"/>
        <v>0</v>
      </c>
      <c r="Y1046" s="28">
        <f t="shared" si="673"/>
        <v>0</v>
      </c>
      <c r="Z1046" s="28">
        <f t="shared" si="673"/>
        <v>0</v>
      </c>
      <c r="AA1046" s="28">
        <f t="shared" si="673"/>
        <v>0</v>
      </c>
      <c r="AB1046" s="28">
        <f t="shared" si="673"/>
        <v>0</v>
      </c>
    </row>
    <row r="1047" spans="1:28" ht="31.5" outlineLevel="4">
      <c r="A1047" s="2" t="s">
        <v>27</v>
      </c>
      <c r="B1047" s="23" t="s">
        <v>316</v>
      </c>
      <c r="C1047" s="23" t="s">
        <v>323</v>
      </c>
      <c r="D1047" s="23" t="s">
        <v>28</v>
      </c>
      <c r="E1047" s="23" t="s">
        <v>2</v>
      </c>
      <c r="F1047" s="23"/>
      <c r="G1047" s="24">
        <f>SUM(G1048:G1049)</f>
        <v>34262</v>
      </c>
      <c r="H1047" s="24">
        <f>SUM(H1048:H1049)</f>
        <v>0</v>
      </c>
      <c r="I1047" s="36">
        <f>SUM(I1048:I1049)</f>
        <v>34262</v>
      </c>
      <c r="J1047" s="36">
        <f t="shared" ref="J1047:AB1047" si="674">SUM(J1048:J1049)</f>
        <v>0</v>
      </c>
      <c r="K1047" s="36">
        <f t="shared" si="674"/>
        <v>0</v>
      </c>
      <c r="L1047" s="36">
        <f t="shared" si="674"/>
        <v>34261.5</v>
      </c>
      <c r="M1047" s="36">
        <f t="shared" si="674"/>
        <v>0</v>
      </c>
      <c r="N1047" s="36">
        <f t="shared" si="674"/>
        <v>34261.5</v>
      </c>
      <c r="O1047" s="28">
        <f t="shared" si="674"/>
        <v>0</v>
      </c>
      <c r="P1047" s="28">
        <f t="shared" si="674"/>
        <v>0</v>
      </c>
      <c r="Q1047" s="28">
        <f t="shared" si="674"/>
        <v>0</v>
      </c>
      <c r="R1047" s="28">
        <f t="shared" si="674"/>
        <v>0</v>
      </c>
      <c r="S1047" s="28">
        <f t="shared" si="674"/>
        <v>0</v>
      </c>
      <c r="T1047" s="28">
        <f t="shared" si="674"/>
        <v>0</v>
      </c>
      <c r="U1047" s="28">
        <f t="shared" si="674"/>
        <v>0</v>
      </c>
      <c r="V1047" s="28">
        <f t="shared" si="674"/>
        <v>0</v>
      </c>
      <c r="W1047" s="28">
        <f t="shared" si="674"/>
        <v>0</v>
      </c>
      <c r="X1047" s="28">
        <f t="shared" si="674"/>
        <v>0</v>
      </c>
      <c r="Y1047" s="28">
        <f t="shared" si="674"/>
        <v>0</v>
      </c>
      <c r="Z1047" s="28">
        <f t="shared" si="674"/>
        <v>0</v>
      </c>
      <c r="AA1047" s="28">
        <f t="shared" si="674"/>
        <v>0</v>
      </c>
      <c r="AB1047" s="28">
        <f t="shared" si="674"/>
        <v>0</v>
      </c>
    </row>
    <row r="1048" spans="1:28" outlineLevel="5">
      <c r="A1048" s="2" t="s">
        <v>167</v>
      </c>
      <c r="B1048" s="23" t="s">
        <v>316</v>
      </c>
      <c r="C1048" s="23" t="s">
        <v>323</v>
      </c>
      <c r="D1048" s="23" t="s">
        <v>28</v>
      </c>
      <c r="E1048" s="23" t="s">
        <v>168</v>
      </c>
      <c r="F1048" s="23"/>
      <c r="G1048" s="24">
        <f>SUM(I1048:K1048)-H1048</f>
        <v>12000</v>
      </c>
      <c r="H1048" s="24"/>
      <c r="I1048" s="36">
        <v>12000</v>
      </c>
      <c r="J1048" s="8">
        <f>SUM(Q1048)</f>
        <v>0</v>
      </c>
      <c r="K1048" s="9">
        <f>SUM(S1048+U1048+W1048+Y1048+AA1048)</f>
        <v>0</v>
      </c>
      <c r="L1048" s="28">
        <f>SUM(N1048:P1048)-M1048</f>
        <v>12000</v>
      </c>
      <c r="M1048" s="38"/>
      <c r="N1048" s="37">
        <v>12000</v>
      </c>
      <c r="O1048" s="8">
        <f>SUM(R1048)</f>
        <v>0</v>
      </c>
      <c r="P1048" s="9">
        <f>SUM(T1048+V1048+X1048+Z1048+AB1048)</f>
        <v>0</v>
      </c>
      <c r="Q1048" s="9"/>
      <c r="R1048" s="9"/>
      <c r="S1048" s="9"/>
      <c r="T1048" s="9"/>
      <c r="U1048" s="9"/>
      <c r="V1048" s="9"/>
      <c r="W1048" s="9"/>
      <c r="X1048" s="9"/>
      <c r="Y1048" s="9"/>
      <c r="Z1048" s="9"/>
      <c r="AA1048" s="9"/>
      <c r="AB1048" s="9"/>
    </row>
    <row r="1049" spans="1:28" ht="47.25" outlineLevel="5">
      <c r="A1049" s="2" t="s">
        <v>107</v>
      </c>
      <c r="B1049" s="23" t="s">
        <v>316</v>
      </c>
      <c r="C1049" s="23" t="s">
        <v>323</v>
      </c>
      <c r="D1049" s="23" t="s">
        <v>28</v>
      </c>
      <c r="E1049" s="23" t="s">
        <v>108</v>
      </c>
      <c r="F1049" s="23"/>
      <c r="G1049" s="24">
        <f>SUM(I1049:K1049)-H1049</f>
        <v>22262</v>
      </c>
      <c r="H1049" s="24"/>
      <c r="I1049" s="36">
        <v>22262</v>
      </c>
      <c r="J1049" s="8">
        <f>SUM(Q1049)</f>
        <v>0</v>
      </c>
      <c r="K1049" s="9">
        <f>SUM(S1049+U1049+W1049+Y1049+AA1049)</f>
        <v>0</v>
      </c>
      <c r="L1049" s="28">
        <f>SUM(N1049:P1049)-M1049</f>
        <v>22261.5</v>
      </c>
      <c r="M1049" s="38"/>
      <c r="N1049" s="37">
        <v>22261.5</v>
      </c>
      <c r="O1049" s="8">
        <f>SUM(R1049)</f>
        <v>0</v>
      </c>
      <c r="P1049" s="9">
        <f>SUM(T1049+V1049+X1049+Z1049+AB1049)</f>
        <v>0</v>
      </c>
      <c r="Q1049" s="9"/>
      <c r="R1049" s="9"/>
      <c r="S1049" s="9"/>
      <c r="T1049" s="9"/>
      <c r="U1049" s="9"/>
      <c r="V1049" s="9"/>
      <c r="W1049" s="9"/>
      <c r="X1049" s="9"/>
      <c r="Y1049" s="9"/>
      <c r="Z1049" s="9"/>
      <c r="AA1049" s="9"/>
      <c r="AB1049" s="9"/>
    </row>
    <row r="1050" spans="1:28" s="4" customFormat="1" ht="31.5" outlineLevel="1">
      <c r="A1050" s="5" t="s">
        <v>324</v>
      </c>
      <c r="B1050" s="45" t="s">
        <v>325</v>
      </c>
      <c r="C1050" s="45" t="s">
        <v>4</v>
      </c>
      <c r="D1050" s="45" t="s">
        <v>2</v>
      </c>
      <c r="E1050" s="45" t="s">
        <v>2</v>
      </c>
      <c r="F1050" s="45"/>
      <c r="G1050" s="46">
        <f t="shared" ref="G1050:AB1050" si="675">SUM(G1051+G1055+G1063+G1067+G1074+G1078+G1082+G1086+G1091+G1101+G1117)</f>
        <v>11667478.57</v>
      </c>
      <c r="H1050" s="46">
        <f t="shared" si="675"/>
        <v>0</v>
      </c>
      <c r="I1050" s="47">
        <f t="shared" si="675"/>
        <v>11667478.57</v>
      </c>
      <c r="J1050" s="47">
        <f t="shared" si="675"/>
        <v>0</v>
      </c>
      <c r="K1050" s="47">
        <f t="shared" si="675"/>
        <v>0</v>
      </c>
      <c r="L1050" s="47">
        <f t="shared" si="675"/>
        <v>11619651.57</v>
      </c>
      <c r="M1050" s="47">
        <f t="shared" si="675"/>
        <v>0</v>
      </c>
      <c r="N1050" s="47">
        <f t="shared" si="675"/>
        <v>11619651.57</v>
      </c>
      <c r="O1050" s="48">
        <f t="shared" si="675"/>
        <v>0</v>
      </c>
      <c r="P1050" s="48">
        <f t="shared" si="675"/>
        <v>0</v>
      </c>
      <c r="Q1050" s="48">
        <f t="shared" si="675"/>
        <v>0</v>
      </c>
      <c r="R1050" s="48">
        <f t="shared" si="675"/>
        <v>0</v>
      </c>
      <c r="S1050" s="48">
        <f t="shared" si="675"/>
        <v>0</v>
      </c>
      <c r="T1050" s="48">
        <f t="shared" si="675"/>
        <v>0</v>
      </c>
      <c r="U1050" s="48">
        <f t="shared" si="675"/>
        <v>0</v>
      </c>
      <c r="V1050" s="48">
        <f t="shared" si="675"/>
        <v>0</v>
      </c>
      <c r="W1050" s="48">
        <f t="shared" si="675"/>
        <v>0</v>
      </c>
      <c r="X1050" s="48">
        <f t="shared" si="675"/>
        <v>0</v>
      </c>
      <c r="Y1050" s="48">
        <f t="shared" si="675"/>
        <v>0</v>
      </c>
      <c r="Z1050" s="48">
        <f t="shared" si="675"/>
        <v>0</v>
      </c>
      <c r="AA1050" s="48">
        <f t="shared" si="675"/>
        <v>0</v>
      </c>
      <c r="AB1050" s="48">
        <f t="shared" si="675"/>
        <v>0</v>
      </c>
    </row>
    <row r="1051" spans="1:28" s="7" customFormat="1" ht="47.25" outlineLevel="2">
      <c r="A1051" s="6" t="s">
        <v>326</v>
      </c>
      <c r="B1051" s="49" t="s">
        <v>325</v>
      </c>
      <c r="C1051" s="49" t="s">
        <v>327</v>
      </c>
      <c r="D1051" s="49" t="s">
        <v>2</v>
      </c>
      <c r="E1051" s="49" t="s">
        <v>2</v>
      </c>
      <c r="F1051" s="49"/>
      <c r="G1051" s="50">
        <f t="shared" ref="G1051:I1053" si="676">SUM(G1052)</f>
        <v>3419.76</v>
      </c>
      <c r="H1051" s="50">
        <f t="shared" si="676"/>
        <v>0</v>
      </c>
      <c r="I1051" s="51">
        <f t="shared" si="676"/>
        <v>3419.76</v>
      </c>
      <c r="J1051" s="51">
        <f t="shared" ref="J1051:AB1053" si="677">SUM(J1052)</f>
        <v>0</v>
      </c>
      <c r="K1051" s="51">
        <f t="shared" si="677"/>
        <v>0</v>
      </c>
      <c r="L1051" s="51">
        <f t="shared" si="677"/>
        <v>3419.76</v>
      </c>
      <c r="M1051" s="51">
        <f t="shared" si="677"/>
        <v>0</v>
      </c>
      <c r="N1051" s="51">
        <f t="shared" si="677"/>
        <v>3419.76</v>
      </c>
      <c r="O1051" s="52">
        <f t="shared" si="677"/>
        <v>0</v>
      </c>
      <c r="P1051" s="52">
        <f t="shared" si="677"/>
        <v>0</v>
      </c>
      <c r="Q1051" s="52">
        <f t="shared" si="677"/>
        <v>0</v>
      </c>
      <c r="R1051" s="52">
        <f t="shared" si="677"/>
        <v>0</v>
      </c>
      <c r="S1051" s="52">
        <f t="shared" si="677"/>
        <v>0</v>
      </c>
      <c r="T1051" s="52">
        <f t="shared" si="677"/>
        <v>0</v>
      </c>
      <c r="U1051" s="52">
        <f t="shared" si="677"/>
        <v>0</v>
      </c>
      <c r="V1051" s="52">
        <f t="shared" si="677"/>
        <v>0</v>
      </c>
      <c r="W1051" s="52">
        <f t="shared" si="677"/>
        <v>0</v>
      </c>
      <c r="X1051" s="52">
        <f t="shared" si="677"/>
        <v>0</v>
      </c>
      <c r="Y1051" s="52">
        <f t="shared" si="677"/>
        <v>0</v>
      </c>
      <c r="Z1051" s="52">
        <f t="shared" si="677"/>
        <v>0</v>
      </c>
      <c r="AA1051" s="52">
        <f t="shared" si="677"/>
        <v>0</v>
      </c>
      <c r="AB1051" s="52">
        <f t="shared" si="677"/>
        <v>0</v>
      </c>
    </row>
    <row r="1052" spans="1:28" ht="47.25" outlineLevel="3">
      <c r="A1052" s="2" t="s">
        <v>25</v>
      </c>
      <c r="B1052" s="23" t="s">
        <v>325</v>
      </c>
      <c r="C1052" s="23" t="s">
        <v>327</v>
      </c>
      <c r="D1052" s="23" t="s">
        <v>26</v>
      </c>
      <c r="E1052" s="23" t="s">
        <v>2</v>
      </c>
      <c r="F1052" s="23"/>
      <c r="G1052" s="24">
        <f t="shared" si="676"/>
        <v>3419.76</v>
      </c>
      <c r="H1052" s="24">
        <f t="shared" si="676"/>
        <v>0</v>
      </c>
      <c r="I1052" s="36">
        <f t="shared" si="676"/>
        <v>3419.76</v>
      </c>
      <c r="J1052" s="36">
        <f t="shared" si="677"/>
        <v>0</v>
      </c>
      <c r="K1052" s="36">
        <f t="shared" si="677"/>
        <v>0</v>
      </c>
      <c r="L1052" s="36">
        <f t="shared" si="677"/>
        <v>3419.76</v>
      </c>
      <c r="M1052" s="36">
        <f t="shared" si="677"/>
        <v>0</v>
      </c>
      <c r="N1052" s="36">
        <f t="shared" si="677"/>
        <v>3419.76</v>
      </c>
      <c r="O1052" s="28">
        <f t="shared" si="677"/>
        <v>0</v>
      </c>
      <c r="P1052" s="28">
        <f t="shared" si="677"/>
        <v>0</v>
      </c>
      <c r="Q1052" s="28">
        <f t="shared" si="677"/>
        <v>0</v>
      </c>
      <c r="R1052" s="28">
        <f t="shared" si="677"/>
        <v>0</v>
      </c>
      <c r="S1052" s="28">
        <f t="shared" si="677"/>
        <v>0</v>
      </c>
      <c r="T1052" s="28">
        <f t="shared" si="677"/>
        <v>0</v>
      </c>
      <c r="U1052" s="28">
        <f t="shared" si="677"/>
        <v>0</v>
      </c>
      <c r="V1052" s="28">
        <f t="shared" si="677"/>
        <v>0</v>
      </c>
      <c r="W1052" s="28">
        <f t="shared" si="677"/>
        <v>0</v>
      </c>
      <c r="X1052" s="28">
        <f t="shared" si="677"/>
        <v>0</v>
      </c>
      <c r="Y1052" s="28">
        <f t="shared" si="677"/>
        <v>0</v>
      </c>
      <c r="Z1052" s="28">
        <f t="shared" si="677"/>
        <v>0</v>
      </c>
      <c r="AA1052" s="28">
        <f t="shared" si="677"/>
        <v>0</v>
      </c>
      <c r="AB1052" s="28">
        <f t="shared" si="677"/>
        <v>0</v>
      </c>
    </row>
    <row r="1053" spans="1:28" ht="31.5" outlineLevel="4">
      <c r="A1053" s="2" t="s">
        <v>27</v>
      </c>
      <c r="B1053" s="23" t="s">
        <v>325</v>
      </c>
      <c r="C1053" s="23" t="s">
        <v>327</v>
      </c>
      <c r="D1053" s="23" t="s">
        <v>28</v>
      </c>
      <c r="E1053" s="23" t="s">
        <v>2</v>
      </c>
      <c r="F1053" s="23"/>
      <c r="G1053" s="24">
        <f t="shared" si="676"/>
        <v>3419.76</v>
      </c>
      <c r="H1053" s="24">
        <f t="shared" si="676"/>
        <v>0</v>
      </c>
      <c r="I1053" s="36">
        <f t="shared" si="676"/>
        <v>3419.76</v>
      </c>
      <c r="J1053" s="36">
        <f t="shared" si="677"/>
        <v>0</v>
      </c>
      <c r="K1053" s="36">
        <f t="shared" si="677"/>
        <v>0</v>
      </c>
      <c r="L1053" s="36">
        <f t="shared" si="677"/>
        <v>3419.76</v>
      </c>
      <c r="M1053" s="36">
        <f t="shared" si="677"/>
        <v>0</v>
      </c>
      <c r="N1053" s="36">
        <f t="shared" si="677"/>
        <v>3419.76</v>
      </c>
      <c r="O1053" s="28">
        <f t="shared" si="677"/>
        <v>0</v>
      </c>
      <c r="P1053" s="28">
        <f t="shared" si="677"/>
        <v>0</v>
      </c>
      <c r="Q1053" s="28">
        <f t="shared" si="677"/>
        <v>0</v>
      </c>
      <c r="R1053" s="28">
        <f t="shared" si="677"/>
        <v>0</v>
      </c>
      <c r="S1053" s="28">
        <f t="shared" si="677"/>
        <v>0</v>
      </c>
      <c r="T1053" s="28">
        <f t="shared" si="677"/>
        <v>0</v>
      </c>
      <c r="U1053" s="28">
        <f t="shared" si="677"/>
        <v>0</v>
      </c>
      <c r="V1053" s="28">
        <f t="shared" si="677"/>
        <v>0</v>
      </c>
      <c r="W1053" s="28">
        <f t="shared" si="677"/>
        <v>0</v>
      </c>
      <c r="X1053" s="28">
        <f t="shared" si="677"/>
        <v>0</v>
      </c>
      <c r="Y1053" s="28">
        <f t="shared" si="677"/>
        <v>0</v>
      </c>
      <c r="Z1053" s="28">
        <f t="shared" si="677"/>
        <v>0</v>
      </c>
      <c r="AA1053" s="28">
        <f t="shared" si="677"/>
        <v>0</v>
      </c>
      <c r="AB1053" s="28">
        <f t="shared" si="677"/>
        <v>0</v>
      </c>
    </row>
    <row r="1054" spans="1:28" ht="31.5" outlineLevel="5">
      <c r="A1054" s="2" t="s">
        <v>220</v>
      </c>
      <c r="B1054" s="23" t="s">
        <v>325</v>
      </c>
      <c r="C1054" s="23" t="s">
        <v>327</v>
      </c>
      <c r="D1054" s="23" t="s">
        <v>28</v>
      </c>
      <c r="E1054" s="23" t="s">
        <v>221</v>
      </c>
      <c r="F1054" s="23"/>
      <c r="G1054" s="24">
        <f>SUM(I1054:K1054)-H1054</f>
        <v>3419.76</v>
      </c>
      <c r="H1054" s="24"/>
      <c r="I1054" s="36">
        <v>3419.76</v>
      </c>
      <c r="J1054" s="8">
        <f>SUM(Q1054)</f>
        <v>0</v>
      </c>
      <c r="K1054" s="9">
        <f>SUM(S1054+U1054+W1054+Y1054+AA1054)</f>
        <v>0</v>
      </c>
      <c r="L1054" s="28">
        <f>SUM(N1054:P1054)-M1054</f>
        <v>3419.76</v>
      </c>
      <c r="M1054" s="38"/>
      <c r="N1054" s="37">
        <v>3419.76</v>
      </c>
      <c r="O1054" s="8">
        <f>SUM(R1054)</f>
        <v>0</v>
      </c>
      <c r="P1054" s="9">
        <f>SUM(T1054+V1054+X1054+Z1054+AB1054)</f>
        <v>0</v>
      </c>
      <c r="Q1054" s="9"/>
      <c r="R1054" s="9"/>
      <c r="S1054" s="9"/>
      <c r="T1054" s="9"/>
      <c r="U1054" s="9"/>
      <c r="V1054" s="9"/>
      <c r="W1054" s="9"/>
      <c r="X1054" s="9"/>
      <c r="Y1054" s="9"/>
      <c r="Z1054" s="9"/>
      <c r="AA1054" s="9"/>
      <c r="AB1054" s="9"/>
    </row>
    <row r="1055" spans="1:28" s="7" customFormat="1" outlineLevel="2">
      <c r="A1055" s="6" t="s">
        <v>328</v>
      </c>
      <c r="B1055" s="49" t="s">
        <v>325</v>
      </c>
      <c r="C1055" s="49" t="s">
        <v>329</v>
      </c>
      <c r="D1055" s="49" t="s">
        <v>2</v>
      </c>
      <c r="E1055" s="49" t="s">
        <v>2</v>
      </c>
      <c r="F1055" s="49"/>
      <c r="G1055" s="50">
        <f>SUM(G1056+G1060)</f>
        <v>72353.399999999994</v>
      </c>
      <c r="H1055" s="50">
        <f>SUM(H1056+H1060)</f>
        <v>0</v>
      </c>
      <c r="I1055" s="51">
        <f>SUM(I1056+I1060)</f>
        <v>72353.399999999994</v>
      </c>
      <c r="J1055" s="51">
        <f t="shared" ref="J1055:AB1055" si="678">SUM(J1056+J1060)</f>
        <v>0</v>
      </c>
      <c r="K1055" s="51">
        <f t="shared" si="678"/>
        <v>0</v>
      </c>
      <c r="L1055" s="51">
        <f t="shared" si="678"/>
        <v>72083.399999999994</v>
      </c>
      <c r="M1055" s="51">
        <f t="shared" si="678"/>
        <v>0</v>
      </c>
      <c r="N1055" s="51">
        <f t="shared" si="678"/>
        <v>72083.399999999994</v>
      </c>
      <c r="O1055" s="52">
        <f t="shared" si="678"/>
        <v>0</v>
      </c>
      <c r="P1055" s="52">
        <f t="shared" si="678"/>
        <v>0</v>
      </c>
      <c r="Q1055" s="52">
        <f t="shared" si="678"/>
        <v>0</v>
      </c>
      <c r="R1055" s="52">
        <f t="shared" si="678"/>
        <v>0</v>
      </c>
      <c r="S1055" s="52">
        <f t="shared" si="678"/>
        <v>0</v>
      </c>
      <c r="T1055" s="52">
        <f t="shared" si="678"/>
        <v>0</v>
      </c>
      <c r="U1055" s="52">
        <f t="shared" si="678"/>
        <v>0</v>
      </c>
      <c r="V1055" s="52">
        <f t="shared" si="678"/>
        <v>0</v>
      </c>
      <c r="W1055" s="52">
        <f t="shared" si="678"/>
        <v>0</v>
      </c>
      <c r="X1055" s="52">
        <f t="shared" si="678"/>
        <v>0</v>
      </c>
      <c r="Y1055" s="52">
        <f t="shared" si="678"/>
        <v>0</v>
      </c>
      <c r="Z1055" s="52">
        <f t="shared" si="678"/>
        <v>0</v>
      </c>
      <c r="AA1055" s="52">
        <f t="shared" si="678"/>
        <v>0</v>
      </c>
      <c r="AB1055" s="52">
        <f t="shared" si="678"/>
        <v>0</v>
      </c>
    </row>
    <row r="1056" spans="1:28" ht="47.25" outlineLevel="3">
      <c r="A1056" s="2" t="s">
        <v>25</v>
      </c>
      <c r="B1056" s="23" t="s">
        <v>325</v>
      </c>
      <c r="C1056" s="23" t="s">
        <v>329</v>
      </c>
      <c r="D1056" s="23" t="s">
        <v>26</v>
      </c>
      <c r="E1056" s="23" t="s">
        <v>2</v>
      </c>
      <c r="F1056" s="23"/>
      <c r="G1056" s="24">
        <f>SUM(G1057)</f>
        <v>51353.4</v>
      </c>
      <c r="H1056" s="24">
        <f>SUM(H1057)</f>
        <v>0</v>
      </c>
      <c r="I1056" s="36">
        <f>SUM(I1057)</f>
        <v>51353.4</v>
      </c>
      <c r="J1056" s="36">
        <f t="shared" ref="J1056:AB1056" si="679">SUM(J1057)</f>
        <v>0</v>
      </c>
      <c r="K1056" s="36">
        <f t="shared" si="679"/>
        <v>0</v>
      </c>
      <c r="L1056" s="36">
        <f t="shared" si="679"/>
        <v>51353.4</v>
      </c>
      <c r="M1056" s="36">
        <f t="shared" si="679"/>
        <v>0</v>
      </c>
      <c r="N1056" s="36">
        <f t="shared" si="679"/>
        <v>51353.4</v>
      </c>
      <c r="O1056" s="28">
        <f t="shared" si="679"/>
        <v>0</v>
      </c>
      <c r="P1056" s="28">
        <f t="shared" si="679"/>
        <v>0</v>
      </c>
      <c r="Q1056" s="28">
        <f t="shared" si="679"/>
        <v>0</v>
      </c>
      <c r="R1056" s="28">
        <f t="shared" si="679"/>
        <v>0</v>
      </c>
      <c r="S1056" s="28">
        <f t="shared" si="679"/>
        <v>0</v>
      </c>
      <c r="T1056" s="28">
        <f t="shared" si="679"/>
        <v>0</v>
      </c>
      <c r="U1056" s="28">
        <f t="shared" si="679"/>
        <v>0</v>
      </c>
      <c r="V1056" s="28">
        <f t="shared" si="679"/>
        <v>0</v>
      </c>
      <c r="W1056" s="28">
        <f t="shared" si="679"/>
        <v>0</v>
      </c>
      <c r="X1056" s="28">
        <f t="shared" si="679"/>
        <v>0</v>
      </c>
      <c r="Y1056" s="28">
        <f t="shared" si="679"/>
        <v>0</v>
      </c>
      <c r="Z1056" s="28">
        <f t="shared" si="679"/>
        <v>0</v>
      </c>
      <c r="AA1056" s="28">
        <f t="shared" si="679"/>
        <v>0</v>
      </c>
      <c r="AB1056" s="28">
        <f t="shared" si="679"/>
        <v>0</v>
      </c>
    </row>
    <row r="1057" spans="1:28" ht="31.5" outlineLevel="4">
      <c r="A1057" s="2" t="s">
        <v>27</v>
      </c>
      <c r="B1057" s="23" t="s">
        <v>325</v>
      </c>
      <c r="C1057" s="23" t="s">
        <v>329</v>
      </c>
      <c r="D1057" s="23" t="s">
        <v>28</v>
      </c>
      <c r="E1057" s="23" t="s">
        <v>2</v>
      </c>
      <c r="F1057" s="23"/>
      <c r="G1057" s="24">
        <f>SUM(G1058:G1059)</f>
        <v>51353.4</v>
      </c>
      <c r="H1057" s="24">
        <f>SUM(H1058:H1059)</f>
        <v>0</v>
      </c>
      <c r="I1057" s="36">
        <f>SUM(I1058:I1059)</f>
        <v>51353.4</v>
      </c>
      <c r="J1057" s="36">
        <f t="shared" ref="J1057:AB1057" si="680">SUM(J1058:J1059)</f>
        <v>0</v>
      </c>
      <c r="K1057" s="36">
        <f t="shared" si="680"/>
        <v>0</v>
      </c>
      <c r="L1057" s="36">
        <f t="shared" si="680"/>
        <v>51353.4</v>
      </c>
      <c r="M1057" s="36">
        <f t="shared" si="680"/>
        <v>0</v>
      </c>
      <c r="N1057" s="36">
        <f t="shared" si="680"/>
        <v>51353.4</v>
      </c>
      <c r="O1057" s="28">
        <f t="shared" si="680"/>
        <v>0</v>
      </c>
      <c r="P1057" s="28">
        <f t="shared" si="680"/>
        <v>0</v>
      </c>
      <c r="Q1057" s="28">
        <f t="shared" si="680"/>
        <v>0</v>
      </c>
      <c r="R1057" s="28">
        <f t="shared" si="680"/>
        <v>0</v>
      </c>
      <c r="S1057" s="28">
        <f t="shared" si="680"/>
        <v>0</v>
      </c>
      <c r="T1057" s="28">
        <f t="shared" si="680"/>
        <v>0</v>
      </c>
      <c r="U1057" s="28">
        <f t="shared" si="680"/>
        <v>0</v>
      </c>
      <c r="V1057" s="28">
        <f t="shared" si="680"/>
        <v>0</v>
      </c>
      <c r="W1057" s="28">
        <f t="shared" si="680"/>
        <v>0</v>
      </c>
      <c r="X1057" s="28">
        <f t="shared" si="680"/>
        <v>0</v>
      </c>
      <c r="Y1057" s="28">
        <f t="shared" si="680"/>
        <v>0</v>
      </c>
      <c r="Z1057" s="28">
        <f t="shared" si="680"/>
        <v>0</v>
      </c>
      <c r="AA1057" s="28">
        <f t="shared" si="680"/>
        <v>0</v>
      </c>
      <c r="AB1057" s="28">
        <f t="shared" si="680"/>
        <v>0</v>
      </c>
    </row>
    <row r="1058" spans="1:28" outlineLevel="5">
      <c r="A1058" s="2" t="s">
        <v>37</v>
      </c>
      <c r="B1058" s="23" t="s">
        <v>325</v>
      </c>
      <c r="C1058" s="23" t="s">
        <v>329</v>
      </c>
      <c r="D1058" s="23" t="s">
        <v>28</v>
      </c>
      <c r="E1058" s="23" t="s">
        <v>38</v>
      </c>
      <c r="F1058" s="23"/>
      <c r="G1058" s="24">
        <f>SUM(I1058:K1058)-H1058</f>
        <v>25410</v>
      </c>
      <c r="H1058" s="24"/>
      <c r="I1058" s="36">
        <v>25410</v>
      </c>
      <c r="J1058" s="8">
        <f>SUM(Q1058)</f>
        <v>0</v>
      </c>
      <c r="K1058" s="9">
        <f>SUM(S1058+U1058+W1058+Y1058+AA1058)</f>
        <v>0</v>
      </c>
      <c r="L1058" s="28">
        <f>SUM(N1058:P1058)-M1058</f>
        <v>25410</v>
      </c>
      <c r="M1058" s="38"/>
      <c r="N1058" s="37">
        <v>25410</v>
      </c>
      <c r="O1058" s="8">
        <f>SUM(R1058)</f>
        <v>0</v>
      </c>
      <c r="P1058" s="9">
        <f>SUM(T1058+V1058+X1058+Z1058+AB1058)</f>
        <v>0</v>
      </c>
      <c r="Q1058" s="9"/>
      <c r="R1058" s="9"/>
      <c r="S1058" s="9"/>
      <c r="T1058" s="9"/>
      <c r="U1058" s="9"/>
      <c r="V1058" s="9"/>
      <c r="W1058" s="9"/>
      <c r="X1058" s="9"/>
      <c r="Y1058" s="9"/>
      <c r="Z1058" s="9"/>
      <c r="AA1058" s="9"/>
      <c r="AB1058" s="9"/>
    </row>
    <row r="1059" spans="1:28" ht="47.25" outlineLevel="5">
      <c r="A1059" s="2" t="s">
        <v>31</v>
      </c>
      <c r="B1059" s="23" t="s">
        <v>325</v>
      </c>
      <c r="C1059" s="23" t="s">
        <v>329</v>
      </c>
      <c r="D1059" s="23" t="s">
        <v>28</v>
      </c>
      <c r="E1059" s="23" t="s">
        <v>32</v>
      </c>
      <c r="F1059" s="23"/>
      <c r="G1059" s="24">
        <f>SUM(I1059:K1059)-H1059</f>
        <v>25943.4</v>
      </c>
      <c r="H1059" s="24"/>
      <c r="I1059" s="36">
        <v>25943.4</v>
      </c>
      <c r="J1059" s="8">
        <f>SUM(Q1059)</f>
        <v>0</v>
      </c>
      <c r="K1059" s="9">
        <f>SUM(S1059+U1059+W1059+Y1059+AA1059)</f>
        <v>0</v>
      </c>
      <c r="L1059" s="28">
        <f>SUM(N1059:P1059)-M1059</f>
        <v>25943.4</v>
      </c>
      <c r="M1059" s="38"/>
      <c r="N1059" s="37">
        <v>25943.4</v>
      </c>
      <c r="O1059" s="8">
        <f>SUM(R1059)</f>
        <v>0</v>
      </c>
      <c r="P1059" s="9">
        <f>SUM(T1059+V1059+X1059+Z1059+AB1059)</f>
        <v>0</v>
      </c>
      <c r="Q1059" s="9"/>
      <c r="R1059" s="9"/>
      <c r="S1059" s="9"/>
      <c r="T1059" s="9"/>
      <c r="U1059" s="9"/>
      <c r="V1059" s="9"/>
      <c r="W1059" s="9"/>
      <c r="X1059" s="9"/>
      <c r="Y1059" s="9"/>
      <c r="Z1059" s="9"/>
      <c r="AA1059" s="9"/>
      <c r="AB1059" s="9"/>
    </row>
    <row r="1060" spans="1:28" ht="63" outlineLevel="3">
      <c r="A1060" s="2" t="s">
        <v>252</v>
      </c>
      <c r="B1060" s="23" t="s">
        <v>325</v>
      </c>
      <c r="C1060" s="23" t="s">
        <v>329</v>
      </c>
      <c r="D1060" s="23" t="s">
        <v>253</v>
      </c>
      <c r="E1060" s="23" t="s">
        <v>2</v>
      </c>
      <c r="F1060" s="23"/>
      <c r="G1060" s="24">
        <f t="shared" ref="G1060:I1061" si="681">SUM(G1061)</f>
        <v>21000</v>
      </c>
      <c r="H1060" s="24">
        <f t="shared" si="681"/>
        <v>0</v>
      </c>
      <c r="I1060" s="36">
        <f t="shared" si="681"/>
        <v>21000</v>
      </c>
      <c r="J1060" s="36">
        <f t="shared" ref="J1060:S1061" si="682">SUM(J1061)</f>
        <v>0</v>
      </c>
      <c r="K1060" s="36">
        <f t="shared" si="682"/>
        <v>0</v>
      </c>
      <c r="L1060" s="36">
        <f t="shared" si="682"/>
        <v>20730</v>
      </c>
      <c r="M1060" s="36">
        <f t="shared" si="682"/>
        <v>0</v>
      </c>
      <c r="N1060" s="36">
        <f t="shared" si="682"/>
        <v>20730</v>
      </c>
      <c r="O1060" s="28">
        <f t="shared" si="682"/>
        <v>0</v>
      </c>
      <c r="P1060" s="28">
        <f t="shared" si="682"/>
        <v>0</v>
      </c>
      <c r="Q1060" s="28">
        <f t="shared" si="682"/>
        <v>0</v>
      </c>
      <c r="R1060" s="28">
        <f t="shared" si="682"/>
        <v>0</v>
      </c>
      <c r="S1060" s="28">
        <f t="shared" si="682"/>
        <v>0</v>
      </c>
      <c r="T1060" s="28">
        <f t="shared" ref="T1060:AB1061" si="683">SUM(T1061)</f>
        <v>0</v>
      </c>
      <c r="U1060" s="28">
        <f t="shared" si="683"/>
        <v>0</v>
      </c>
      <c r="V1060" s="28">
        <f t="shared" si="683"/>
        <v>0</v>
      </c>
      <c r="W1060" s="28">
        <f t="shared" si="683"/>
        <v>0</v>
      </c>
      <c r="X1060" s="28">
        <f t="shared" si="683"/>
        <v>0</v>
      </c>
      <c r="Y1060" s="28">
        <f t="shared" si="683"/>
        <v>0</v>
      </c>
      <c r="Z1060" s="28">
        <f t="shared" si="683"/>
        <v>0</v>
      </c>
      <c r="AA1060" s="28">
        <f t="shared" si="683"/>
        <v>0</v>
      </c>
      <c r="AB1060" s="28">
        <f t="shared" si="683"/>
        <v>0</v>
      </c>
    </row>
    <row r="1061" spans="1:28" ht="31.5" outlineLevel="4">
      <c r="A1061" s="2" t="s">
        <v>254</v>
      </c>
      <c r="B1061" s="23" t="s">
        <v>325</v>
      </c>
      <c r="C1061" s="23" t="s">
        <v>329</v>
      </c>
      <c r="D1061" s="23" t="s">
        <v>255</v>
      </c>
      <c r="E1061" s="23" t="s">
        <v>2</v>
      </c>
      <c r="F1061" s="23"/>
      <c r="G1061" s="24">
        <f t="shared" si="681"/>
        <v>21000</v>
      </c>
      <c r="H1061" s="24">
        <f t="shared" si="681"/>
        <v>0</v>
      </c>
      <c r="I1061" s="36">
        <f t="shared" si="681"/>
        <v>21000</v>
      </c>
      <c r="J1061" s="36">
        <f t="shared" si="682"/>
        <v>0</v>
      </c>
      <c r="K1061" s="36">
        <f t="shared" si="682"/>
        <v>0</v>
      </c>
      <c r="L1061" s="36">
        <f t="shared" si="682"/>
        <v>20730</v>
      </c>
      <c r="M1061" s="36">
        <f t="shared" si="682"/>
        <v>0</v>
      </c>
      <c r="N1061" s="36">
        <f t="shared" si="682"/>
        <v>20730</v>
      </c>
      <c r="O1061" s="28">
        <f t="shared" si="682"/>
        <v>0</v>
      </c>
      <c r="P1061" s="28">
        <f t="shared" si="682"/>
        <v>0</v>
      </c>
      <c r="Q1061" s="28">
        <f t="shared" si="682"/>
        <v>0</v>
      </c>
      <c r="R1061" s="28">
        <f t="shared" si="682"/>
        <v>0</v>
      </c>
      <c r="S1061" s="28">
        <f t="shared" si="682"/>
        <v>0</v>
      </c>
      <c r="T1061" s="28">
        <f t="shared" si="683"/>
        <v>0</v>
      </c>
      <c r="U1061" s="28">
        <f t="shared" si="683"/>
        <v>0</v>
      </c>
      <c r="V1061" s="28">
        <f t="shared" si="683"/>
        <v>0</v>
      </c>
      <c r="W1061" s="28">
        <f t="shared" si="683"/>
        <v>0</v>
      </c>
      <c r="X1061" s="28">
        <f t="shared" si="683"/>
        <v>0</v>
      </c>
      <c r="Y1061" s="28">
        <f t="shared" si="683"/>
        <v>0</v>
      </c>
      <c r="Z1061" s="28">
        <f t="shared" si="683"/>
        <v>0</v>
      </c>
      <c r="AA1061" s="28">
        <f t="shared" si="683"/>
        <v>0</v>
      </c>
      <c r="AB1061" s="28">
        <f t="shared" si="683"/>
        <v>0</v>
      </c>
    </row>
    <row r="1062" spans="1:28" ht="63" outlineLevel="5">
      <c r="A1062" s="2" t="s">
        <v>256</v>
      </c>
      <c r="B1062" s="23" t="s">
        <v>325</v>
      </c>
      <c r="C1062" s="23" t="s">
        <v>329</v>
      </c>
      <c r="D1062" s="23" t="s">
        <v>255</v>
      </c>
      <c r="E1062" s="23" t="s">
        <v>257</v>
      </c>
      <c r="F1062" s="23"/>
      <c r="G1062" s="24">
        <f>SUM(I1062:K1062)-H1062</f>
        <v>21000</v>
      </c>
      <c r="H1062" s="24"/>
      <c r="I1062" s="36">
        <v>21000</v>
      </c>
      <c r="J1062" s="8">
        <f>SUM(Q1062)</f>
        <v>0</v>
      </c>
      <c r="K1062" s="9">
        <f>SUM(S1062+U1062+W1062+Y1062+AA1062)</f>
        <v>0</v>
      </c>
      <c r="L1062" s="28">
        <f>SUM(N1062:P1062)-M1062</f>
        <v>20730</v>
      </c>
      <c r="M1062" s="38"/>
      <c r="N1062" s="37">
        <v>20730</v>
      </c>
      <c r="O1062" s="8">
        <f>SUM(R1062)</f>
        <v>0</v>
      </c>
      <c r="P1062" s="9">
        <f>SUM(T1062+V1062+X1062+Z1062+AB1062)</f>
        <v>0</v>
      </c>
      <c r="Q1062" s="9"/>
      <c r="R1062" s="9"/>
      <c r="S1062" s="9"/>
      <c r="T1062" s="9"/>
      <c r="U1062" s="9"/>
      <c r="V1062" s="9"/>
      <c r="W1062" s="9"/>
      <c r="X1062" s="9"/>
      <c r="Y1062" s="9"/>
      <c r="Z1062" s="9"/>
      <c r="AA1062" s="9"/>
      <c r="AB1062" s="9"/>
    </row>
    <row r="1063" spans="1:28" s="7" customFormat="1" ht="94.5" outlineLevel="2">
      <c r="A1063" s="6" t="s">
        <v>330</v>
      </c>
      <c r="B1063" s="49" t="s">
        <v>325</v>
      </c>
      <c r="C1063" s="49" t="s">
        <v>331</v>
      </c>
      <c r="D1063" s="49" t="s">
        <v>2</v>
      </c>
      <c r="E1063" s="49" t="s">
        <v>2</v>
      </c>
      <c r="F1063" s="49"/>
      <c r="G1063" s="50">
        <f t="shared" ref="G1063:I1065" si="684">SUM(G1064)</f>
        <v>29820</v>
      </c>
      <c r="H1063" s="50">
        <f t="shared" si="684"/>
        <v>0</v>
      </c>
      <c r="I1063" s="51">
        <f t="shared" si="684"/>
        <v>29820</v>
      </c>
      <c r="J1063" s="51">
        <f t="shared" ref="J1063:AB1065" si="685">SUM(J1064)</f>
        <v>0</v>
      </c>
      <c r="K1063" s="51">
        <f t="shared" si="685"/>
        <v>0</v>
      </c>
      <c r="L1063" s="51">
        <f t="shared" si="685"/>
        <v>29820</v>
      </c>
      <c r="M1063" s="51">
        <f t="shared" si="685"/>
        <v>0</v>
      </c>
      <c r="N1063" s="51">
        <f t="shared" si="685"/>
        <v>29820</v>
      </c>
      <c r="O1063" s="52">
        <f t="shared" si="685"/>
        <v>0</v>
      </c>
      <c r="P1063" s="52">
        <f t="shared" si="685"/>
        <v>0</v>
      </c>
      <c r="Q1063" s="52">
        <f t="shared" si="685"/>
        <v>0</v>
      </c>
      <c r="R1063" s="52">
        <f t="shared" si="685"/>
        <v>0</v>
      </c>
      <c r="S1063" s="52">
        <f t="shared" si="685"/>
        <v>0</v>
      </c>
      <c r="T1063" s="52">
        <f t="shared" si="685"/>
        <v>0</v>
      </c>
      <c r="U1063" s="52">
        <f t="shared" si="685"/>
        <v>0</v>
      </c>
      <c r="V1063" s="52">
        <f t="shared" si="685"/>
        <v>0</v>
      </c>
      <c r="W1063" s="52">
        <f t="shared" si="685"/>
        <v>0</v>
      </c>
      <c r="X1063" s="52">
        <f t="shared" si="685"/>
        <v>0</v>
      </c>
      <c r="Y1063" s="52">
        <f t="shared" si="685"/>
        <v>0</v>
      </c>
      <c r="Z1063" s="52">
        <f t="shared" si="685"/>
        <v>0</v>
      </c>
      <c r="AA1063" s="52">
        <f t="shared" si="685"/>
        <v>0</v>
      </c>
      <c r="AB1063" s="52">
        <f t="shared" si="685"/>
        <v>0</v>
      </c>
    </row>
    <row r="1064" spans="1:28" ht="63" outlineLevel="3">
      <c r="A1064" s="2" t="s">
        <v>252</v>
      </c>
      <c r="B1064" s="23" t="s">
        <v>325</v>
      </c>
      <c r="C1064" s="23" t="s">
        <v>331</v>
      </c>
      <c r="D1064" s="23" t="s">
        <v>253</v>
      </c>
      <c r="E1064" s="23" t="s">
        <v>2</v>
      </c>
      <c r="F1064" s="23"/>
      <c r="G1064" s="24">
        <f t="shared" si="684"/>
        <v>29820</v>
      </c>
      <c r="H1064" s="24">
        <f t="shared" si="684"/>
        <v>0</v>
      </c>
      <c r="I1064" s="36">
        <f t="shared" si="684"/>
        <v>29820</v>
      </c>
      <c r="J1064" s="36">
        <f t="shared" si="685"/>
        <v>0</v>
      </c>
      <c r="K1064" s="36">
        <f t="shared" si="685"/>
        <v>0</v>
      </c>
      <c r="L1064" s="36">
        <f t="shared" si="685"/>
        <v>29820</v>
      </c>
      <c r="M1064" s="36">
        <f t="shared" si="685"/>
        <v>0</v>
      </c>
      <c r="N1064" s="36">
        <f t="shared" si="685"/>
        <v>29820</v>
      </c>
      <c r="O1064" s="28">
        <f t="shared" si="685"/>
        <v>0</v>
      </c>
      <c r="P1064" s="28">
        <f t="shared" si="685"/>
        <v>0</v>
      </c>
      <c r="Q1064" s="28">
        <f t="shared" si="685"/>
        <v>0</v>
      </c>
      <c r="R1064" s="28">
        <f t="shared" si="685"/>
        <v>0</v>
      </c>
      <c r="S1064" s="28">
        <f t="shared" si="685"/>
        <v>0</v>
      </c>
      <c r="T1064" s="28">
        <f t="shared" si="685"/>
        <v>0</v>
      </c>
      <c r="U1064" s="28">
        <f t="shared" si="685"/>
        <v>0</v>
      </c>
      <c r="V1064" s="28">
        <f t="shared" si="685"/>
        <v>0</v>
      </c>
      <c r="W1064" s="28">
        <f t="shared" si="685"/>
        <v>0</v>
      </c>
      <c r="X1064" s="28">
        <f t="shared" si="685"/>
        <v>0</v>
      </c>
      <c r="Y1064" s="28">
        <f t="shared" si="685"/>
        <v>0</v>
      </c>
      <c r="Z1064" s="28">
        <f t="shared" si="685"/>
        <v>0</v>
      </c>
      <c r="AA1064" s="28">
        <f t="shared" si="685"/>
        <v>0</v>
      </c>
      <c r="AB1064" s="28">
        <f t="shared" si="685"/>
        <v>0</v>
      </c>
    </row>
    <row r="1065" spans="1:28" ht="31.5" outlineLevel="4">
      <c r="A1065" s="2" t="s">
        <v>254</v>
      </c>
      <c r="B1065" s="23" t="s">
        <v>325</v>
      </c>
      <c r="C1065" s="23" t="s">
        <v>331</v>
      </c>
      <c r="D1065" s="23" t="s">
        <v>255</v>
      </c>
      <c r="E1065" s="23" t="s">
        <v>2</v>
      </c>
      <c r="F1065" s="23"/>
      <c r="G1065" s="24">
        <f t="shared" si="684"/>
        <v>29820</v>
      </c>
      <c r="H1065" s="24">
        <f t="shared" si="684"/>
        <v>0</v>
      </c>
      <c r="I1065" s="36">
        <f t="shared" si="684"/>
        <v>29820</v>
      </c>
      <c r="J1065" s="36">
        <f t="shared" si="685"/>
        <v>0</v>
      </c>
      <c r="K1065" s="36">
        <f t="shared" si="685"/>
        <v>0</v>
      </c>
      <c r="L1065" s="36">
        <f t="shared" si="685"/>
        <v>29820</v>
      </c>
      <c r="M1065" s="36">
        <f t="shared" si="685"/>
        <v>0</v>
      </c>
      <c r="N1065" s="36">
        <f t="shared" si="685"/>
        <v>29820</v>
      </c>
      <c r="O1065" s="28">
        <f t="shared" si="685"/>
        <v>0</v>
      </c>
      <c r="P1065" s="28">
        <f t="shared" si="685"/>
        <v>0</v>
      </c>
      <c r="Q1065" s="28">
        <f t="shared" si="685"/>
        <v>0</v>
      </c>
      <c r="R1065" s="28">
        <f t="shared" si="685"/>
        <v>0</v>
      </c>
      <c r="S1065" s="28">
        <f t="shared" si="685"/>
        <v>0</v>
      </c>
      <c r="T1065" s="28">
        <f t="shared" si="685"/>
        <v>0</v>
      </c>
      <c r="U1065" s="28">
        <f t="shared" si="685"/>
        <v>0</v>
      </c>
      <c r="V1065" s="28">
        <f t="shared" si="685"/>
        <v>0</v>
      </c>
      <c r="W1065" s="28">
        <f t="shared" si="685"/>
        <v>0</v>
      </c>
      <c r="X1065" s="28">
        <f t="shared" si="685"/>
        <v>0</v>
      </c>
      <c r="Y1065" s="28">
        <f t="shared" si="685"/>
        <v>0</v>
      </c>
      <c r="Z1065" s="28">
        <f t="shared" si="685"/>
        <v>0</v>
      </c>
      <c r="AA1065" s="28">
        <f t="shared" si="685"/>
        <v>0</v>
      </c>
      <c r="AB1065" s="28">
        <f t="shared" si="685"/>
        <v>0</v>
      </c>
    </row>
    <row r="1066" spans="1:28" ht="63" outlineLevel="5">
      <c r="A1066" s="2" t="s">
        <v>256</v>
      </c>
      <c r="B1066" s="23" t="s">
        <v>325</v>
      </c>
      <c r="C1066" s="23" t="s">
        <v>331</v>
      </c>
      <c r="D1066" s="23" t="s">
        <v>255</v>
      </c>
      <c r="E1066" s="23" t="s">
        <v>257</v>
      </c>
      <c r="F1066" s="23">
        <v>24023002</v>
      </c>
      <c r="G1066" s="24">
        <f>SUM(I1066:K1066)-H1066</f>
        <v>29820</v>
      </c>
      <c r="H1066" s="24"/>
      <c r="I1066" s="36">
        <v>29820</v>
      </c>
      <c r="J1066" s="8">
        <f>SUM(Q1066)</f>
        <v>0</v>
      </c>
      <c r="K1066" s="9">
        <f>SUM(S1066+U1066+W1066+Y1066+AA1066)</f>
        <v>0</v>
      </c>
      <c r="L1066" s="28">
        <f>SUM(N1066:P1066)-M1066</f>
        <v>29820</v>
      </c>
      <c r="M1066" s="38"/>
      <c r="N1066" s="37">
        <v>29820</v>
      </c>
      <c r="O1066" s="8">
        <f>SUM(R1066)</f>
        <v>0</v>
      </c>
      <c r="P1066" s="9">
        <f>SUM(T1066+V1066+X1066+Z1066+AB1066)</f>
        <v>0</v>
      </c>
      <c r="Q1066" s="9"/>
      <c r="R1066" s="9"/>
      <c r="S1066" s="9"/>
      <c r="T1066" s="9"/>
      <c r="U1066" s="9"/>
      <c r="V1066" s="9"/>
      <c r="W1066" s="9"/>
      <c r="X1066" s="9"/>
      <c r="Y1066" s="9"/>
      <c r="Z1066" s="9"/>
      <c r="AA1066" s="9"/>
      <c r="AB1066" s="9"/>
    </row>
    <row r="1067" spans="1:28" s="7" customFormat="1" ht="63" outlineLevel="2">
      <c r="A1067" s="6" t="s">
        <v>332</v>
      </c>
      <c r="B1067" s="49" t="s">
        <v>325</v>
      </c>
      <c r="C1067" s="49" t="s">
        <v>333</v>
      </c>
      <c r="D1067" s="49" t="s">
        <v>2</v>
      </c>
      <c r="E1067" s="49" t="s">
        <v>2</v>
      </c>
      <c r="F1067" s="49"/>
      <c r="G1067" s="50">
        <f>SUM(G1068+G1071)</f>
        <v>617274</v>
      </c>
      <c r="H1067" s="50">
        <f>SUM(H1068+H1071)</f>
        <v>0</v>
      </c>
      <c r="I1067" s="51">
        <f>SUM(I1068+I1071)</f>
        <v>617274</v>
      </c>
      <c r="J1067" s="51">
        <f t="shared" ref="J1067:AB1067" si="686">SUM(J1068+J1071)</f>
        <v>0</v>
      </c>
      <c r="K1067" s="51">
        <f t="shared" si="686"/>
        <v>0</v>
      </c>
      <c r="L1067" s="51">
        <f t="shared" si="686"/>
        <v>617274</v>
      </c>
      <c r="M1067" s="51">
        <f t="shared" si="686"/>
        <v>0</v>
      </c>
      <c r="N1067" s="51">
        <f t="shared" si="686"/>
        <v>617274</v>
      </c>
      <c r="O1067" s="52">
        <f t="shared" si="686"/>
        <v>0</v>
      </c>
      <c r="P1067" s="52">
        <f t="shared" si="686"/>
        <v>0</v>
      </c>
      <c r="Q1067" s="52">
        <f t="shared" si="686"/>
        <v>0</v>
      </c>
      <c r="R1067" s="52">
        <f t="shared" si="686"/>
        <v>0</v>
      </c>
      <c r="S1067" s="52">
        <f t="shared" si="686"/>
        <v>0</v>
      </c>
      <c r="T1067" s="52">
        <f t="shared" si="686"/>
        <v>0</v>
      </c>
      <c r="U1067" s="52">
        <f t="shared" si="686"/>
        <v>0</v>
      </c>
      <c r="V1067" s="52">
        <f t="shared" si="686"/>
        <v>0</v>
      </c>
      <c r="W1067" s="52">
        <f t="shared" si="686"/>
        <v>0</v>
      </c>
      <c r="X1067" s="52">
        <f t="shared" si="686"/>
        <v>0</v>
      </c>
      <c r="Y1067" s="52">
        <f t="shared" si="686"/>
        <v>0</v>
      </c>
      <c r="Z1067" s="52">
        <f t="shared" si="686"/>
        <v>0</v>
      </c>
      <c r="AA1067" s="52">
        <f t="shared" si="686"/>
        <v>0</v>
      </c>
      <c r="AB1067" s="52">
        <f t="shared" si="686"/>
        <v>0</v>
      </c>
    </row>
    <row r="1068" spans="1:28" ht="47.25" outlineLevel="3">
      <c r="A1068" s="2" t="s">
        <v>25</v>
      </c>
      <c r="B1068" s="23" t="s">
        <v>325</v>
      </c>
      <c r="C1068" s="23" t="s">
        <v>333</v>
      </c>
      <c r="D1068" s="23" t="s">
        <v>26</v>
      </c>
      <c r="E1068" s="23" t="s">
        <v>2</v>
      </c>
      <c r="F1068" s="23"/>
      <c r="G1068" s="24">
        <f t="shared" ref="G1068:I1069" si="687">SUM(G1069)</f>
        <v>277326</v>
      </c>
      <c r="H1068" s="24">
        <f t="shared" si="687"/>
        <v>0</v>
      </c>
      <c r="I1068" s="36">
        <f t="shared" si="687"/>
        <v>277326</v>
      </c>
      <c r="J1068" s="36">
        <f t="shared" ref="J1068:S1069" si="688">SUM(J1069)</f>
        <v>0</v>
      </c>
      <c r="K1068" s="36">
        <f t="shared" si="688"/>
        <v>0</v>
      </c>
      <c r="L1068" s="36">
        <f t="shared" si="688"/>
        <v>277326</v>
      </c>
      <c r="M1068" s="36">
        <f t="shared" si="688"/>
        <v>0</v>
      </c>
      <c r="N1068" s="36">
        <f t="shared" si="688"/>
        <v>277326</v>
      </c>
      <c r="O1068" s="28">
        <f t="shared" si="688"/>
        <v>0</v>
      </c>
      <c r="P1068" s="28">
        <f t="shared" si="688"/>
        <v>0</v>
      </c>
      <c r="Q1068" s="28">
        <f t="shared" si="688"/>
        <v>0</v>
      </c>
      <c r="R1068" s="28">
        <f t="shared" si="688"/>
        <v>0</v>
      </c>
      <c r="S1068" s="28">
        <f t="shared" si="688"/>
        <v>0</v>
      </c>
      <c r="T1068" s="28">
        <f t="shared" ref="T1068:AB1069" si="689">SUM(T1069)</f>
        <v>0</v>
      </c>
      <c r="U1068" s="28">
        <f t="shared" si="689"/>
        <v>0</v>
      </c>
      <c r="V1068" s="28">
        <f t="shared" si="689"/>
        <v>0</v>
      </c>
      <c r="W1068" s="28">
        <f t="shared" si="689"/>
        <v>0</v>
      </c>
      <c r="X1068" s="28">
        <f t="shared" si="689"/>
        <v>0</v>
      </c>
      <c r="Y1068" s="28">
        <f t="shared" si="689"/>
        <v>0</v>
      </c>
      <c r="Z1068" s="28">
        <f t="shared" si="689"/>
        <v>0</v>
      </c>
      <c r="AA1068" s="28">
        <f t="shared" si="689"/>
        <v>0</v>
      </c>
      <c r="AB1068" s="28">
        <f t="shared" si="689"/>
        <v>0</v>
      </c>
    </row>
    <row r="1069" spans="1:28" ht="31.5" outlineLevel="4">
      <c r="A1069" s="2" t="s">
        <v>27</v>
      </c>
      <c r="B1069" s="23" t="s">
        <v>325</v>
      </c>
      <c r="C1069" s="23" t="s">
        <v>333</v>
      </c>
      <c r="D1069" s="23" t="s">
        <v>28</v>
      </c>
      <c r="E1069" s="23" t="s">
        <v>2</v>
      </c>
      <c r="F1069" s="23"/>
      <c r="G1069" s="24">
        <f t="shared" si="687"/>
        <v>277326</v>
      </c>
      <c r="H1069" s="24">
        <f t="shared" si="687"/>
        <v>0</v>
      </c>
      <c r="I1069" s="36">
        <f t="shared" si="687"/>
        <v>277326</v>
      </c>
      <c r="J1069" s="36">
        <f t="shared" si="688"/>
        <v>0</v>
      </c>
      <c r="K1069" s="36">
        <f t="shared" si="688"/>
        <v>0</v>
      </c>
      <c r="L1069" s="36">
        <f t="shared" si="688"/>
        <v>277326</v>
      </c>
      <c r="M1069" s="36">
        <f t="shared" si="688"/>
        <v>0</v>
      </c>
      <c r="N1069" s="36">
        <f t="shared" si="688"/>
        <v>277326</v>
      </c>
      <c r="O1069" s="28">
        <f t="shared" si="688"/>
        <v>0</v>
      </c>
      <c r="P1069" s="28">
        <f t="shared" si="688"/>
        <v>0</v>
      </c>
      <c r="Q1069" s="28">
        <f t="shared" si="688"/>
        <v>0</v>
      </c>
      <c r="R1069" s="28">
        <f t="shared" si="688"/>
        <v>0</v>
      </c>
      <c r="S1069" s="28">
        <f t="shared" si="688"/>
        <v>0</v>
      </c>
      <c r="T1069" s="28">
        <f t="shared" si="689"/>
        <v>0</v>
      </c>
      <c r="U1069" s="28">
        <f t="shared" si="689"/>
        <v>0</v>
      </c>
      <c r="V1069" s="28">
        <f t="shared" si="689"/>
        <v>0</v>
      </c>
      <c r="W1069" s="28">
        <f t="shared" si="689"/>
        <v>0</v>
      </c>
      <c r="X1069" s="28">
        <f t="shared" si="689"/>
        <v>0</v>
      </c>
      <c r="Y1069" s="28">
        <f t="shared" si="689"/>
        <v>0</v>
      </c>
      <c r="Z1069" s="28">
        <f t="shared" si="689"/>
        <v>0</v>
      </c>
      <c r="AA1069" s="28">
        <f t="shared" si="689"/>
        <v>0</v>
      </c>
      <c r="AB1069" s="28">
        <f t="shared" si="689"/>
        <v>0</v>
      </c>
    </row>
    <row r="1070" spans="1:28" ht="31.5" outlineLevel="5">
      <c r="A1070" s="2" t="s">
        <v>220</v>
      </c>
      <c r="B1070" s="23" t="s">
        <v>325</v>
      </c>
      <c r="C1070" s="23" t="s">
        <v>333</v>
      </c>
      <c r="D1070" s="23" t="s">
        <v>28</v>
      </c>
      <c r="E1070" s="23" t="s">
        <v>221</v>
      </c>
      <c r="F1070" s="23">
        <v>24023007</v>
      </c>
      <c r="G1070" s="24">
        <f>SUM(I1070:K1070)-H1070</f>
        <v>277326</v>
      </c>
      <c r="H1070" s="24"/>
      <c r="I1070" s="36">
        <v>277326</v>
      </c>
      <c r="J1070" s="8">
        <f>SUM(Q1070)</f>
        <v>0</v>
      </c>
      <c r="K1070" s="9">
        <f>SUM(S1070+U1070+W1070+Y1070+AA1070)</f>
        <v>0</v>
      </c>
      <c r="L1070" s="28">
        <f>SUM(N1070:P1070)-M1070</f>
        <v>277326</v>
      </c>
      <c r="M1070" s="38"/>
      <c r="N1070" s="37">
        <v>277326</v>
      </c>
      <c r="O1070" s="8">
        <f>SUM(R1070)</f>
        <v>0</v>
      </c>
      <c r="P1070" s="9">
        <f>SUM(T1070+V1070+X1070+Z1070+AB1070)</f>
        <v>0</v>
      </c>
      <c r="Q1070" s="9"/>
      <c r="R1070" s="9"/>
      <c r="S1070" s="9"/>
      <c r="T1070" s="9"/>
      <c r="U1070" s="9"/>
      <c r="V1070" s="9"/>
      <c r="W1070" s="9"/>
      <c r="X1070" s="9"/>
      <c r="Y1070" s="9"/>
      <c r="Z1070" s="9"/>
      <c r="AA1070" s="9"/>
      <c r="AB1070" s="9"/>
    </row>
    <row r="1071" spans="1:28" ht="63" outlineLevel="3">
      <c r="A1071" s="2" t="s">
        <v>252</v>
      </c>
      <c r="B1071" s="23" t="s">
        <v>325</v>
      </c>
      <c r="C1071" s="23" t="s">
        <v>333</v>
      </c>
      <c r="D1071" s="23" t="s">
        <v>253</v>
      </c>
      <c r="E1071" s="23" t="s">
        <v>2</v>
      </c>
      <c r="F1071" s="23"/>
      <c r="G1071" s="24">
        <f t="shared" ref="G1071:I1072" si="690">SUM(G1072)</f>
        <v>339948</v>
      </c>
      <c r="H1071" s="24">
        <f t="shared" si="690"/>
        <v>0</v>
      </c>
      <c r="I1071" s="36">
        <f t="shared" si="690"/>
        <v>339948</v>
      </c>
      <c r="J1071" s="36">
        <f t="shared" ref="J1071:S1072" si="691">SUM(J1072)</f>
        <v>0</v>
      </c>
      <c r="K1071" s="36">
        <f t="shared" si="691"/>
        <v>0</v>
      </c>
      <c r="L1071" s="36">
        <f t="shared" si="691"/>
        <v>339948</v>
      </c>
      <c r="M1071" s="36">
        <f t="shared" si="691"/>
        <v>0</v>
      </c>
      <c r="N1071" s="36">
        <f t="shared" si="691"/>
        <v>339948</v>
      </c>
      <c r="O1071" s="28">
        <f t="shared" si="691"/>
        <v>0</v>
      </c>
      <c r="P1071" s="28">
        <f t="shared" si="691"/>
        <v>0</v>
      </c>
      <c r="Q1071" s="28">
        <f t="shared" si="691"/>
        <v>0</v>
      </c>
      <c r="R1071" s="28">
        <f t="shared" si="691"/>
        <v>0</v>
      </c>
      <c r="S1071" s="28">
        <f t="shared" si="691"/>
        <v>0</v>
      </c>
      <c r="T1071" s="28">
        <f t="shared" ref="T1071:AB1072" si="692">SUM(T1072)</f>
        <v>0</v>
      </c>
      <c r="U1071" s="28">
        <f t="shared" si="692"/>
        <v>0</v>
      </c>
      <c r="V1071" s="28">
        <f t="shared" si="692"/>
        <v>0</v>
      </c>
      <c r="W1071" s="28">
        <f t="shared" si="692"/>
        <v>0</v>
      </c>
      <c r="X1071" s="28">
        <f t="shared" si="692"/>
        <v>0</v>
      </c>
      <c r="Y1071" s="28">
        <f t="shared" si="692"/>
        <v>0</v>
      </c>
      <c r="Z1071" s="28">
        <f t="shared" si="692"/>
        <v>0</v>
      </c>
      <c r="AA1071" s="28">
        <f t="shared" si="692"/>
        <v>0</v>
      </c>
      <c r="AB1071" s="28">
        <f t="shared" si="692"/>
        <v>0</v>
      </c>
    </row>
    <row r="1072" spans="1:28" ht="31.5" outlineLevel="4">
      <c r="A1072" s="2" t="s">
        <v>254</v>
      </c>
      <c r="B1072" s="23" t="s">
        <v>325</v>
      </c>
      <c r="C1072" s="23" t="s">
        <v>333</v>
      </c>
      <c r="D1072" s="23" t="s">
        <v>255</v>
      </c>
      <c r="E1072" s="23" t="s">
        <v>2</v>
      </c>
      <c r="F1072" s="23"/>
      <c r="G1072" s="24">
        <f t="shared" si="690"/>
        <v>339948</v>
      </c>
      <c r="H1072" s="24">
        <f t="shared" si="690"/>
        <v>0</v>
      </c>
      <c r="I1072" s="36">
        <f t="shared" si="690"/>
        <v>339948</v>
      </c>
      <c r="J1072" s="36">
        <f t="shared" si="691"/>
        <v>0</v>
      </c>
      <c r="K1072" s="36">
        <f t="shared" si="691"/>
        <v>0</v>
      </c>
      <c r="L1072" s="36">
        <f t="shared" si="691"/>
        <v>339948</v>
      </c>
      <c r="M1072" s="36">
        <f t="shared" si="691"/>
        <v>0</v>
      </c>
      <c r="N1072" s="36">
        <f t="shared" si="691"/>
        <v>339948</v>
      </c>
      <c r="O1072" s="28">
        <f t="shared" si="691"/>
        <v>0</v>
      </c>
      <c r="P1072" s="28">
        <f t="shared" si="691"/>
        <v>0</v>
      </c>
      <c r="Q1072" s="28">
        <f t="shared" si="691"/>
        <v>0</v>
      </c>
      <c r="R1072" s="28">
        <f t="shared" si="691"/>
        <v>0</v>
      </c>
      <c r="S1072" s="28">
        <f t="shared" si="691"/>
        <v>0</v>
      </c>
      <c r="T1072" s="28">
        <f t="shared" si="692"/>
        <v>0</v>
      </c>
      <c r="U1072" s="28">
        <f t="shared" si="692"/>
        <v>0</v>
      </c>
      <c r="V1072" s="28">
        <f t="shared" si="692"/>
        <v>0</v>
      </c>
      <c r="W1072" s="28">
        <f t="shared" si="692"/>
        <v>0</v>
      </c>
      <c r="X1072" s="28">
        <f t="shared" si="692"/>
        <v>0</v>
      </c>
      <c r="Y1072" s="28">
        <f t="shared" si="692"/>
        <v>0</v>
      </c>
      <c r="Z1072" s="28">
        <f t="shared" si="692"/>
        <v>0</v>
      </c>
      <c r="AA1072" s="28">
        <f t="shared" si="692"/>
        <v>0</v>
      </c>
      <c r="AB1072" s="28">
        <f t="shared" si="692"/>
        <v>0</v>
      </c>
    </row>
    <row r="1073" spans="1:28" ht="63" outlineLevel="5">
      <c r="A1073" s="2" t="s">
        <v>256</v>
      </c>
      <c r="B1073" s="23" t="s">
        <v>325</v>
      </c>
      <c r="C1073" s="23" t="s">
        <v>333</v>
      </c>
      <c r="D1073" s="23" t="s">
        <v>255</v>
      </c>
      <c r="E1073" s="23" t="s">
        <v>257</v>
      </c>
      <c r="F1073" s="23"/>
      <c r="G1073" s="24">
        <f>SUM(I1073:K1073)-H1073</f>
        <v>339948</v>
      </c>
      <c r="H1073" s="24"/>
      <c r="I1073" s="36">
        <v>339948</v>
      </c>
      <c r="J1073" s="8">
        <f>SUM(Q1073)</f>
        <v>0</v>
      </c>
      <c r="K1073" s="9">
        <f>SUM(S1073+U1073+W1073+Y1073+AA1073)</f>
        <v>0</v>
      </c>
      <c r="L1073" s="28">
        <f>SUM(N1073:P1073)-M1073</f>
        <v>339948</v>
      </c>
      <c r="M1073" s="38"/>
      <c r="N1073" s="37">
        <v>339948</v>
      </c>
      <c r="O1073" s="8">
        <f>SUM(R1073)</f>
        <v>0</v>
      </c>
      <c r="P1073" s="9">
        <f>SUM(T1073+V1073+X1073+Z1073+AB1073)</f>
        <v>0</v>
      </c>
      <c r="Q1073" s="9"/>
      <c r="R1073" s="9"/>
      <c r="S1073" s="9"/>
      <c r="T1073" s="9"/>
      <c r="U1073" s="9"/>
      <c r="V1073" s="9"/>
      <c r="W1073" s="9"/>
      <c r="X1073" s="9"/>
      <c r="Y1073" s="9"/>
      <c r="Z1073" s="9"/>
      <c r="AA1073" s="9"/>
      <c r="AB1073" s="9"/>
    </row>
    <row r="1074" spans="1:28" s="7" customFormat="1" ht="63" outlineLevel="2">
      <c r="A1074" s="6" t="s">
        <v>334</v>
      </c>
      <c r="B1074" s="49" t="s">
        <v>325</v>
      </c>
      <c r="C1074" s="49" t="s">
        <v>335</v>
      </c>
      <c r="D1074" s="49" t="s">
        <v>2</v>
      </c>
      <c r="E1074" s="49" t="s">
        <v>2</v>
      </c>
      <c r="F1074" s="49"/>
      <c r="G1074" s="50">
        <f t="shared" ref="G1074:I1076" si="693">SUM(G1075)</f>
        <v>322.19</v>
      </c>
      <c r="H1074" s="50">
        <f t="shared" si="693"/>
        <v>0</v>
      </c>
      <c r="I1074" s="51">
        <f t="shared" si="693"/>
        <v>322.19</v>
      </c>
      <c r="J1074" s="51">
        <f t="shared" ref="J1074:AB1076" si="694">SUM(J1075)</f>
        <v>0</v>
      </c>
      <c r="K1074" s="51">
        <f t="shared" si="694"/>
        <v>0</v>
      </c>
      <c r="L1074" s="51">
        <f t="shared" si="694"/>
        <v>322.19</v>
      </c>
      <c r="M1074" s="51">
        <f t="shared" si="694"/>
        <v>0</v>
      </c>
      <c r="N1074" s="51">
        <f t="shared" si="694"/>
        <v>322.19</v>
      </c>
      <c r="O1074" s="52">
        <f t="shared" si="694"/>
        <v>0</v>
      </c>
      <c r="P1074" s="52">
        <f t="shared" si="694"/>
        <v>0</v>
      </c>
      <c r="Q1074" s="52">
        <f t="shared" si="694"/>
        <v>0</v>
      </c>
      <c r="R1074" s="52">
        <f t="shared" si="694"/>
        <v>0</v>
      </c>
      <c r="S1074" s="52">
        <f t="shared" si="694"/>
        <v>0</v>
      </c>
      <c r="T1074" s="52">
        <f t="shared" si="694"/>
        <v>0</v>
      </c>
      <c r="U1074" s="52">
        <f t="shared" si="694"/>
        <v>0</v>
      </c>
      <c r="V1074" s="52">
        <f t="shared" si="694"/>
        <v>0</v>
      </c>
      <c r="W1074" s="52">
        <f t="shared" si="694"/>
        <v>0</v>
      </c>
      <c r="X1074" s="52">
        <f t="shared" si="694"/>
        <v>0</v>
      </c>
      <c r="Y1074" s="52">
        <f t="shared" si="694"/>
        <v>0</v>
      </c>
      <c r="Z1074" s="52">
        <f t="shared" si="694"/>
        <v>0</v>
      </c>
      <c r="AA1074" s="52">
        <f t="shared" si="694"/>
        <v>0</v>
      </c>
      <c r="AB1074" s="52">
        <f t="shared" si="694"/>
        <v>0</v>
      </c>
    </row>
    <row r="1075" spans="1:28" ht="47.25" outlineLevel="3">
      <c r="A1075" s="2" t="s">
        <v>25</v>
      </c>
      <c r="B1075" s="23" t="s">
        <v>325</v>
      </c>
      <c r="C1075" s="23" t="s">
        <v>335</v>
      </c>
      <c r="D1075" s="23" t="s">
        <v>26</v>
      </c>
      <c r="E1075" s="23" t="s">
        <v>2</v>
      </c>
      <c r="F1075" s="23"/>
      <c r="G1075" s="24">
        <f t="shared" si="693"/>
        <v>322.19</v>
      </c>
      <c r="H1075" s="24">
        <f t="shared" si="693"/>
        <v>0</v>
      </c>
      <c r="I1075" s="36">
        <f t="shared" si="693"/>
        <v>322.19</v>
      </c>
      <c r="J1075" s="36">
        <f t="shared" si="694"/>
        <v>0</v>
      </c>
      <c r="K1075" s="36">
        <f t="shared" si="694"/>
        <v>0</v>
      </c>
      <c r="L1075" s="36">
        <f t="shared" si="694"/>
        <v>322.19</v>
      </c>
      <c r="M1075" s="36">
        <f t="shared" si="694"/>
        <v>0</v>
      </c>
      <c r="N1075" s="36">
        <f t="shared" si="694"/>
        <v>322.19</v>
      </c>
      <c r="O1075" s="28">
        <f t="shared" si="694"/>
        <v>0</v>
      </c>
      <c r="P1075" s="28">
        <f t="shared" si="694"/>
        <v>0</v>
      </c>
      <c r="Q1075" s="28">
        <f t="shared" si="694"/>
        <v>0</v>
      </c>
      <c r="R1075" s="28">
        <f t="shared" si="694"/>
        <v>0</v>
      </c>
      <c r="S1075" s="28">
        <f t="shared" si="694"/>
        <v>0</v>
      </c>
      <c r="T1075" s="28">
        <f t="shared" si="694"/>
        <v>0</v>
      </c>
      <c r="U1075" s="28">
        <f t="shared" si="694"/>
        <v>0</v>
      </c>
      <c r="V1075" s="28">
        <f t="shared" si="694"/>
        <v>0</v>
      </c>
      <c r="W1075" s="28">
        <f t="shared" si="694"/>
        <v>0</v>
      </c>
      <c r="X1075" s="28">
        <f t="shared" si="694"/>
        <v>0</v>
      </c>
      <c r="Y1075" s="28">
        <f t="shared" si="694"/>
        <v>0</v>
      </c>
      <c r="Z1075" s="28">
        <f t="shared" si="694"/>
        <v>0</v>
      </c>
      <c r="AA1075" s="28">
        <f t="shared" si="694"/>
        <v>0</v>
      </c>
      <c r="AB1075" s="28">
        <f t="shared" si="694"/>
        <v>0</v>
      </c>
    </row>
    <row r="1076" spans="1:28" ht="31.5" outlineLevel="4">
      <c r="A1076" s="2" t="s">
        <v>27</v>
      </c>
      <c r="B1076" s="23" t="s">
        <v>325</v>
      </c>
      <c r="C1076" s="23" t="s">
        <v>335</v>
      </c>
      <c r="D1076" s="23" t="s">
        <v>28</v>
      </c>
      <c r="E1076" s="23" t="s">
        <v>2</v>
      </c>
      <c r="F1076" s="23"/>
      <c r="G1076" s="24">
        <f t="shared" si="693"/>
        <v>322.19</v>
      </c>
      <c r="H1076" s="24">
        <f t="shared" si="693"/>
        <v>0</v>
      </c>
      <c r="I1076" s="36">
        <f t="shared" si="693"/>
        <v>322.19</v>
      </c>
      <c r="J1076" s="36">
        <f t="shared" si="694"/>
        <v>0</v>
      </c>
      <c r="K1076" s="36">
        <f t="shared" si="694"/>
        <v>0</v>
      </c>
      <c r="L1076" s="36">
        <f t="shared" si="694"/>
        <v>322.19</v>
      </c>
      <c r="M1076" s="36">
        <f t="shared" si="694"/>
        <v>0</v>
      </c>
      <c r="N1076" s="36">
        <f t="shared" si="694"/>
        <v>322.19</v>
      </c>
      <c r="O1076" s="28">
        <f t="shared" si="694"/>
        <v>0</v>
      </c>
      <c r="P1076" s="28">
        <f t="shared" si="694"/>
        <v>0</v>
      </c>
      <c r="Q1076" s="28">
        <f t="shared" si="694"/>
        <v>0</v>
      </c>
      <c r="R1076" s="28">
        <f t="shared" si="694"/>
        <v>0</v>
      </c>
      <c r="S1076" s="28">
        <f t="shared" si="694"/>
        <v>0</v>
      </c>
      <c r="T1076" s="28">
        <f t="shared" si="694"/>
        <v>0</v>
      </c>
      <c r="U1076" s="28">
        <f t="shared" si="694"/>
        <v>0</v>
      </c>
      <c r="V1076" s="28">
        <f t="shared" si="694"/>
        <v>0</v>
      </c>
      <c r="W1076" s="28">
        <f t="shared" si="694"/>
        <v>0</v>
      </c>
      <c r="X1076" s="28">
        <f t="shared" si="694"/>
        <v>0</v>
      </c>
      <c r="Y1076" s="28">
        <f t="shared" si="694"/>
        <v>0</v>
      </c>
      <c r="Z1076" s="28">
        <f t="shared" si="694"/>
        <v>0</v>
      </c>
      <c r="AA1076" s="28">
        <f t="shared" si="694"/>
        <v>0</v>
      </c>
      <c r="AB1076" s="28">
        <f t="shared" si="694"/>
        <v>0</v>
      </c>
    </row>
    <row r="1077" spans="1:28" ht="31.5" outlineLevel="5">
      <c r="A1077" s="2" t="s">
        <v>220</v>
      </c>
      <c r="B1077" s="23" t="s">
        <v>325</v>
      </c>
      <c r="C1077" s="23" t="s">
        <v>335</v>
      </c>
      <c r="D1077" s="23" t="s">
        <v>28</v>
      </c>
      <c r="E1077" s="23" t="s">
        <v>221</v>
      </c>
      <c r="F1077" s="23"/>
      <c r="G1077" s="24">
        <f>SUM(I1077:K1077)-H1077</f>
        <v>322.19</v>
      </c>
      <c r="H1077" s="24"/>
      <c r="I1077" s="36">
        <v>322.19</v>
      </c>
      <c r="J1077" s="8">
        <f>SUM(Q1077)</f>
        <v>0</v>
      </c>
      <c r="K1077" s="9">
        <f>SUM(S1077+U1077+W1077+Y1077+AA1077)</f>
        <v>0</v>
      </c>
      <c r="L1077" s="28">
        <f>SUM(N1077:P1077)-M1077</f>
        <v>322.19</v>
      </c>
      <c r="M1077" s="38"/>
      <c r="N1077" s="37">
        <v>322.19</v>
      </c>
      <c r="O1077" s="8">
        <f>SUM(R1077)</f>
        <v>0</v>
      </c>
      <c r="P1077" s="9">
        <f>SUM(T1077+V1077+X1077+Z1077+AB1077)</f>
        <v>0</v>
      </c>
      <c r="Q1077" s="9"/>
      <c r="R1077" s="9"/>
      <c r="S1077" s="9"/>
      <c r="T1077" s="9"/>
      <c r="U1077" s="9"/>
      <c r="V1077" s="9"/>
      <c r="W1077" s="9"/>
      <c r="X1077" s="9"/>
      <c r="Y1077" s="9"/>
      <c r="Z1077" s="9"/>
      <c r="AA1077" s="9"/>
      <c r="AB1077" s="9"/>
    </row>
    <row r="1078" spans="1:28" s="7" customFormat="1" ht="47.25" outlineLevel="2">
      <c r="A1078" s="6" t="s">
        <v>336</v>
      </c>
      <c r="B1078" s="49" t="s">
        <v>325</v>
      </c>
      <c r="C1078" s="49" t="s">
        <v>337</v>
      </c>
      <c r="D1078" s="49" t="s">
        <v>2</v>
      </c>
      <c r="E1078" s="49" t="s">
        <v>2</v>
      </c>
      <c r="F1078" s="49"/>
      <c r="G1078" s="50">
        <f t="shared" ref="G1078:I1080" si="695">SUM(G1079)</f>
        <v>10000</v>
      </c>
      <c r="H1078" s="50">
        <f t="shared" si="695"/>
        <v>0</v>
      </c>
      <c r="I1078" s="51">
        <f t="shared" si="695"/>
        <v>10000</v>
      </c>
      <c r="J1078" s="51">
        <f t="shared" ref="J1078:AB1080" si="696">SUM(J1079)</f>
        <v>0</v>
      </c>
      <c r="K1078" s="51">
        <f t="shared" si="696"/>
        <v>0</v>
      </c>
      <c r="L1078" s="51">
        <f t="shared" si="696"/>
        <v>10000</v>
      </c>
      <c r="M1078" s="51">
        <f t="shared" si="696"/>
        <v>0</v>
      </c>
      <c r="N1078" s="51">
        <f t="shared" si="696"/>
        <v>10000</v>
      </c>
      <c r="O1078" s="52">
        <f t="shared" si="696"/>
        <v>0</v>
      </c>
      <c r="P1078" s="52">
        <f t="shared" si="696"/>
        <v>0</v>
      </c>
      <c r="Q1078" s="52">
        <f t="shared" si="696"/>
        <v>0</v>
      </c>
      <c r="R1078" s="52">
        <f t="shared" si="696"/>
        <v>0</v>
      </c>
      <c r="S1078" s="52">
        <f t="shared" si="696"/>
        <v>0</v>
      </c>
      <c r="T1078" s="52">
        <f t="shared" si="696"/>
        <v>0</v>
      </c>
      <c r="U1078" s="52">
        <f t="shared" si="696"/>
        <v>0</v>
      </c>
      <c r="V1078" s="52">
        <f t="shared" si="696"/>
        <v>0</v>
      </c>
      <c r="W1078" s="52">
        <f t="shared" si="696"/>
        <v>0</v>
      </c>
      <c r="X1078" s="52">
        <f t="shared" si="696"/>
        <v>0</v>
      </c>
      <c r="Y1078" s="52">
        <f t="shared" si="696"/>
        <v>0</v>
      </c>
      <c r="Z1078" s="52">
        <f t="shared" si="696"/>
        <v>0</v>
      </c>
      <c r="AA1078" s="52">
        <f t="shared" si="696"/>
        <v>0</v>
      </c>
      <c r="AB1078" s="52">
        <f t="shared" si="696"/>
        <v>0</v>
      </c>
    </row>
    <row r="1079" spans="1:28" ht="31.5" outlineLevel="3">
      <c r="A1079" s="2" t="s">
        <v>338</v>
      </c>
      <c r="B1079" s="23" t="s">
        <v>325</v>
      </c>
      <c r="C1079" s="23" t="s">
        <v>337</v>
      </c>
      <c r="D1079" s="23" t="s">
        <v>339</v>
      </c>
      <c r="E1079" s="23" t="s">
        <v>2</v>
      </c>
      <c r="F1079" s="23"/>
      <c r="G1079" s="24">
        <f t="shared" si="695"/>
        <v>10000</v>
      </c>
      <c r="H1079" s="24">
        <f t="shared" si="695"/>
        <v>0</v>
      </c>
      <c r="I1079" s="36">
        <f t="shared" si="695"/>
        <v>10000</v>
      </c>
      <c r="J1079" s="36">
        <f t="shared" si="696"/>
        <v>0</v>
      </c>
      <c r="K1079" s="36">
        <f t="shared" si="696"/>
        <v>0</v>
      </c>
      <c r="L1079" s="36">
        <f t="shared" si="696"/>
        <v>10000</v>
      </c>
      <c r="M1079" s="36">
        <f t="shared" si="696"/>
        <v>0</v>
      </c>
      <c r="N1079" s="36">
        <f t="shared" si="696"/>
        <v>10000</v>
      </c>
      <c r="O1079" s="28">
        <f t="shared" si="696"/>
        <v>0</v>
      </c>
      <c r="P1079" s="28">
        <f t="shared" si="696"/>
        <v>0</v>
      </c>
      <c r="Q1079" s="28">
        <f t="shared" si="696"/>
        <v>0</v>
      </c>
      <c r="R1079" s="28">
        <f t="shared" si="696"/>
        <v>0</v>
      </c>
      <c r="S1079" s="28">
        <f t="shared" si="696"/>
        <v>0</v>
      </c>
      <c r="T1079" s="28">
        <f t="shared" si="696"/>
        <v>0</v>
      </c>
      <c r="U1079" s="28">
        <f t="shared" si="696"/>
        <v>0</v>
      </c>
      <c r="V1079" s="28">
        <f t="shared" si="696"/>
        <v>0</v>
      </c>
      <c r="W1079" s="28">
        <f t="shared" si="696"/>
        <v>0</v>
      </c>
      <c r="X1079" s="28">
        <f t="shared" si="696"/>
        <v>0</v>
      </c>
      <c r="Y1079" s="28">
        <f t="shared" si="696"/>
        <v>0</v>
      </c>
      <c r="Z1079" s="28">
        <f t="shared" si="696"/>
        <v>0</v>
      </c>
      <c r="AA1079" s="28">
        <f t="shared" si="696"/>
        <v>0</v>
      </c>
      <c r="AB1079" s="28">
        <f t="shared" si="696"/>
        <v>0</v>
      </c>
    </row>
    <row r="1080" spans="1:28" outlineLevel="4">
      <c r="A1080" s="2" t="s">
        <v>340</v>
      </c>
      <c r="B1080" s="23" t="s">
        <v>325</v>
      </c>
      <c r="C1080" s="23" t="s">
        <v>337</v>
      </c>
      <c r="D1080" s="23" t="s">
        <v>341</v>
      </c>
      <c r="E1080" s="23" t="s">
        <v>2</v>
      </c>
      <c r="F1080" s="23"/>
      <c r="G1080" s="24">
        <f t="shared" si="695"/>
        <v>10000</v>
      </c>
      <c r="H1080" s="24">
        <f t="shared" si="695"/>
        <v>0</v>
      </c>
      <c r="I1080" s="36">
        <f t="shared" si="695"/>
        <v>10000</v>
      </c>
      <c r="J1080" s="36">
        <f t="shared" si="696"/>
        <v>0</v>
      </c>
      <c r="K1080" s="36">
        <f t="shared" si="696"/>
        <v>0</v>
      </c>
      <c r="L1080" s="36">
        <f t="shared" si="696"/>
        <v>10000</v>
      </c>
      <c r="M1080" s="36">
        <f t="shared" si="696"/>
        <v>0</v>
      </c>
      <c r="N1080" s="36">
        <f t="shared" si="696"/>
        <v>10000</v>
      </c>
      <c r="O1080" s="28">
        <f t="shared" si="696"/>
        <v>0</v>
      </c>
      <c r="P1080" s="28">
        <f t="shared" si="696"/>
        <v>0</v>
      </c>
      <c r="Q1080" s="28">
        <f t="shared" si="696"/>
        <v>0</v>
      </c>
      <c r="R1080" s="28">
        <f t="shared" si="696"/>
        <v>0</v>
      </c>
      <c r="S1080" s="28">
        <f t="shared" si="696"/>
        <v>0</v>
      </c>
      <c r="T1080" s="28">
        <f t="shared" si="696"/>
        <v>0</v>
      </c>
      <c r="U1080" s="28">
        <f t="shared" si="696"/>
        <v>0</v>
      </c>
      <c r="V1080" s="28">
        <f t="shared" si="696"/>
        <v>0</v>
      </c>
      <c r="W1080" s="28">
        <f t="shared" si="696"/>
        <v>0</v>
      </c>
      <c r="X1080" s="28">
        <f t="shared" si="696"/>
        <v>0</v>
      </c>
      <c r="Y1080" s="28">
        <f t="shared" si="696"/>
        <v>0</v>
      </c>
      <c r="Z1080" s="28">
        <f t="shared" si="696"/>
        <v>0</v>
      </c>
      <c r="AA1080" s="28">
        <f t="shared" si="696"/>
        <v>0</v>
      </c>
      <c r="AB1080" s="28">
        <f t="shared" si="696"/>
        <v>0</v>
      </c>
    </row>
    <row r="1081" spans="1:28" ht="31.5" outlineLevel="5">
      <c r="A1081" s="2" t="s">
        <v>342</v>
      </c>
      <c r="B1081" s="23" t="s">
        <v>325</v>
      </c>
      <c r="C1081" s="23" t="s">
        <v>337</v>
      </c>
      <c r="D1081" s="23" t="s">
        <v>341</v>
      </c>
      <c r="E1081" s="23" t="s">
        <v>343</v>
      </c>
      <c r="F1081" s="23"/>
      <c r="G1081" s="24">
        <f>SUM(I1081:K1081)-H1081</f>
        <v>10000</v>
      </c>
      <c r="H1081" s="24"/>
      <c r="I1081" s="36">
        <v>10000</v>
      </c>
      <c r="J1081" s="8">
        <f>SUM(Q1081)</f>
        <v>0</v>
      </c>
      <c r="K1081" s="9">
        <f>SUM(S1081+U1081+W1081+Y1081+AA1081)</f>
        <v>0</v>
      </c>
      <c r="L1081" s="28">
        <f>SUM(N1081:P1081)-M1081</f>
        <v>10000</v>
      </c>
      <c r="M1081" s="38"/>
      <c r="N1081" s="37">
        <v>10000</v>
      </c>
      <c r="O1081" s="8">
        <f>SUM(R1081)</f>
        <v>0</v>
      </c>
      <c r="P1081" s="9">
        <f>SUM(T1081+V1081+X1081+Z1081+AB1081)</f>
        <v>0</v>
      </c>
      <c r="Q1081" s="9"/>
      <c r="R1081" s="9"/>
      <c r="S1081" s="9"/>
      <c r="T1081" s="9"/>
      <c r="U1081" s="9"/>
      <c r="V1081" s="9"/>
      <c r="W1081" s="9"/>
      <c r="X1081" s="9"/>
      <c r="Y1081" s="9"/>
      <c r="Z1081" s="9"/>
      <c r="AA1081" s="9"/>
      <c r="AB1081" s="9"/>
    </row>
    <row r="1082" spans="1:28" s="7" customFormat="1" ht="31.5" outlineLevel="2">
      <c r="A1082" s="6" t="s">
        <v>240</v>
      </c>
      <c r="B1082" s="49" t="s">
        <v>325</v>
      </c>
      <c r="C1082" s="49" t="s">
        <v>241</v>
      </c>
      <c r="D1082" s="49" t="s">
        <v>2</v>
      </c>
      <c r="E1082" s="49" t="s">
        <v>2</v>
      </c>
      <c r="F1082" s="49"/>
      <c r="G1082" s="50">
        <f t="shared" ref="G1082:I1084" si="697">SUM(G1083)</f>
        <v>100000</v>
      </c>
      <c r="H1082" s="50">
        <f t="shared" si="697"/>
        <v>0</v>
      </c>
      <c r="I1082" s="51">
        <f t="shared" si="697"/>
        <v>100000</v>
      </c>
      <c r="J1082" s="51">
        <f t="shared" ref="J1082:AB1084" si="698">SUM(J1083)</f>
        <v>0</v>
      </c>
      <c r="K1082" s="51">
        <f t="shared" si="698"/>
        <v>0</v>
      </c>
      <c r="L1082" s="51">
        <f t="shared" si="698"/>
        <v>100000</v>
      </c>
      <c r="M1082" s="51">
        <f t="shared" si="698"/>
        <v>0</v>
      </c>
      <c r="N1082" s="51">
        <f t="shared" si="698"/>
        <v>100000</v>
      </c>
      <c r="O1082" s="52">
        <f t="shared" si="698"/>
        <v>0</v>
      </c>
      <c r="P1082" s="52">
        <f t="shared" si="698"/>
        <v>0</v>
      </c>
      <c r="Q1082" s="52">
        <f t="shared" si="698"/>
        <v>0</v>
      </c>
      <c r="R1082" s="52">
        <f t="shared" si="698"/>
        <v>0</v>
      </c>
      <c r="S1082" s="52">
        <f t="shared" si="698"/>
        <v>0</v>
      </c>
      <c r="T1082" s="52">
        <f t="shared" si="698"/>
        <v>0</v>
      </c>
      <c r="U1082" s="52">
        <f t="shared" si="698"/>
        <v>0</v>
      </c>
      <c r="V1082" s="52">
        <f t="shared" si="698"/>
        <v>0</v>
      </c>
      <c r="W1082" s="52">
        <f t="shared" si="698"/>
        <v>0</v>
      </c>
      <c r="X1082" s="52">
        <f t="shared" si="698"/>
        <v>0</v>
      </c>
      <c r="Y1082" s="52">
        <f t="shared" si="698"/>
        <v>0</v>
      </c>
      <c r="Z1082" s="52">
        <f t="shared" si="698"/>
        <v>0</v>
      </c>
      <c r="AA1082" s="52">
        <f t="shared" si="698"/>
        <v>0</v>
      </c>
      <c r="AB1082" s="52">
        <f t="shared" si="698"/>
        <v>0</v>
      </c>
    </row>
    <row r="1083" spans="1:28" ht="47.25" outlineLevel="3">
      <c r="A1083" s="2" t="s">
        <v>25</v>
      </c>
      <c r="B1083" s="23" t="s">
        <v>325</v>
      </c>
      <c r="C1083" s="23" t="s">
        <v>241</v>
      </c>
      <c r="D1083" s="23" t="s">
        <v>26</v>
      </c>
      <c r="E1083" s="23" t="s">
        <v>2</v>
      </c>
      <c r="F1083" s="23"/>
      <c r="G1083" s="24">
        <f t="shared" si="697"/>
        <v>100000</v>
      </c>
      <c r="H1083" s="24">
        <f t="shared" si="697"/>
        <v>0</v>
      </c>
      <c r="I1083" s="36">
        <f t="shared" si="697"/>
        <v>100000</v>
      </c>
      <c r="J1083" s="36">
        <f t="shared" si="698"/>
        <v>0</v>
      </c>
      <c r="K1083" s="36">
        <f t="shared" si="698"/>
        <v>0</v>
      </c>
      <c r="L1083" s="36">
        <f t="shared" si="698"/>
        <v>100000</v>
      </c>
      <c r="M1083" s="36">
        <f t="shared" si="698"/>
        <v>0</v>
      </c>
      <c r="N1083" s="36">
        <f t="shared" si="698"/>
        <v>100000</v>
      </c>
      <c r="O1083" s="28">
        <f t="shared" si="698"/>
        <v>0</v>
      </c>
      <c r="P1083" s="28">
        <f t="shared" si="698"/>
        <v>0</v>
      </c>
      <c r="Q1083" s="28">
        <f t="shared" si="698"/>
        <v>0</v>
      </c>
      <c r="R1083" s="28">
        <f t="shared" si="698"/>
        <v>0</v>
      </c>
      <c r="S1083" s="28">
        <f t="shared" si="698"/>
        <v>0</v>
      </c>
      <c r="T1083" s="28">
        <f t="shared" si="698"/>
        <v>0</v>
      </c>
      <c r="U1083" s="28">
        <f t="shared" si="698"/>
        <v>0</v>
      </c>
      <c r="V1083" s="28">
        <f t="shared" si="698"/>
        <v>0</v>
      </c>
      <c r="W1083" s="28">
        <f t="shared" si="698"/>
        <v>0</v>
      </c>
      <c r="X1083" s="28">
        <f t="shared" si="698"/>
        <v>0</v>
      </c>
      <c r="Y1083" s="28">
        <f t="shared" si="698"/>
        <v>0</v>
      </c>
      <c r="Z1083" s="28">
        <f t="shared" si="698"/>
        <v>0</v>
      </c>
      <c r="AA1083" s="28">
        <f t="shared" si="698"/>
        <v>0</v>
      </c>
      <c r="AB1083" s="28">
        <f t="shared" si="698"/>
        <v>0</v>
      </c>
    </row>
    <row r="1084" spans="1:28" ht="31.5" outlineLevel="4">
      <c r="A1084" s="2" t="s">
        <v>27</v>
      </c>
      <c r="B1084" s="23" t="s">
        <v>325</v>
      </c>
      <c r="C1084" s="23" t="s">
        <v>241</v>
      </c>
      <c r="D1084" s="23" t="s">
        <v>28</v>
      </c>
      <c r="E1084" s="23" t="s">
        <v>2</v>
      </c>
      <c r="F1084" s="23"/>
      <c r="G1084" s="24">
        <f t="shared" si="697"/>
        <v>100000</v>
      </c>
      <c r="H1084" s="24">
        <f t="shared" si="697"/>
        <v>0</v>
      </c>
      <c r="I1084" s="36">
        <f t="shared" si="697"/>
        <v>100000</v>
      </c>
      <c r="J1084" s="36">
        <f t="shared" si="698"/>
        <v>0</v>
      </c>
      <c r="K1084" s="36">
        <f t="shared" si="698"/>
        <v>0</v>
      </c>
      <c r="L1084" s="36">
        <f t="shared" si="698"/>
        <v>100000</v>
      </c>
      <c r="M1084" s="36">
        <f t="shared" si="698"/>
        <v>0</v>
      </c>
      <c r="N1084" s="36">
        <f t="shared" si="698"/>
        <v>100000</v>
      </c>
      <c r="O1084" s="28">
        <f t="shared" si="698"/>
        <v>0</v>
      </c>
      <c r="P1084" s="28">
        <f t="shared" si="698"/>
        <v>0</v>
      </c>
      <c r="Q1084" s="28">
        <f t="shared" si="698"/>
        <v>0</v>
      </c>
      <c r="R1084" s="28">
        <f t="shared" si="698"/>
        <v>0</v>
      </c>
      <c r="S1084" s="28">
        <f t="shared" si="698"/>
        <v>0</v>
      </c>
      <c r="T1084" s="28">
        <f t="shared" si="698"/>
        <v>0</v>
      </c>
      <c r="U1084" s="28">
        <f t="shared" si="698"/>
        <v>0</v>
      </c>
      <c r="V1084" s="28">
        <f t="shared" si="698"/>
        <v>0</v>
      </c>
      <c r="W1084" s="28">
        <f t="shared" si="698"/>
        <v>0</v>
      </c>
      <c r="X1084" s="28">
        <f t="shared" si="698"/>
        <v>0</v>
      </c>
      <c r="Y1084" s="28">
        <f t="shared" si="698"/>
        <v>0</v>
      </c>
      <c r="Z1084" s="28">
        <f t="shared" si="698"/>
        <v>0</v>
      </c>
      <c r="AA1084" s="28">
        <f t="shared" si="698"/>
        <v>0</v>
      </c>
      <c r="AB1084" s="28">
        <f t="shared" si="698"/>
        <v>0</v>
      </c>
    </row>
    <row r="1085" spans="1:28" outlineLevel="5">
      <c r="A1085" s="2" t="s">
        <v>167</v>
      </c>
      <c r="B1085" s="23" t="s">
        <v>325</v>
      </c>
      <c r="C1085" s="23" t="s">
        <v>241</v>
      </c>
      <c r="D1085" s="23" t="s">
        <v>28</v>
      </c>
      <c r="E1085" s="23" t="s">
        <v>168</v>
      </c>
      <c r="F1085" s="23"/>
      <c r="G1085" s="24">
        <f>SUM(I1085:K1085)-H1085</f>
        <v>100000</v>
      </c>
      <c r="H1085" s="24"/>
      <c r="I1085" s="36">
        <v>100000</v>
      </c>
      <c r="J1085" s="8">
        <f>SUM(Q1085)</f>
        <v>0</v>
      </c>
      <c r="K1085" s="9">
        <f>SUM(S1085+U1085+W1085+Y1085+AA1085)</f>
        <v>0</v>
      </c>
      <c r="L1085" s="28">
        <f>SUM(N1085:P1085)-M1085</f>
        <v>100000</v>
      </c>
      <c r="M1085" s="38"/>
      <c r="N1085" s="37">
        <v>100000</v>
      </c>
      <c r="O1085" s="8">
        <f>SUM(R1085)</f>
        <v>0</v>
      </c>
      <c r="P1085" s="9">
        <f>SUM(T1085+V1085+X1085+Z1085+AB1085)</f>
        <v>0</v>
      </c>
      <c r="Q1085" s="9"/>
      <c r="R1085" s="9"/>
      <c r="S1085" s="9"/>
      <c r="T1085" s="9"/>
      <c r="U1085" s="9"/>
      <c r="V1085" s="9"/>
      <c r="W1085" s="9"/>
      <c r="X1085" s="9"/>
      <c r="Y1085" s="9"/>
      <c r="Z1085" s="9"/>
      <c r="AA1085" s="9"/>
      <c r="AB1085" s="9"/>
    </row>
    <row r="1086" spans="1:28" s="7" customFormat="1" ht="78.75" outlineLevel="2">
      <c r="A1086" s="6" t="s">
        <v>344</v>
      </c>
      <c r="B1086" s="49" t="s">
        <v>325</v>
      </c>
      <c r="C1086" s="49" t="s">
        <v>345</v>
      </c>
      <c r="D1086" s="49" t="s">
        <v>2</v>
      </c>
      <c r="E1086" s="49" t="s">
        <v>2</v>
      </c>
      <c r="F1086" s="49"/>
      <c r="G1086" s="50">
        <f t="shared" ref="G1086:I1087" si="699">SUM(G1087)</f>
        <v>10980.91</v>
      </c>
      <c r="H1086" s="50">
        <f t="shared" si="699"/>
        <v>0</v>
      </c>
      <c r="I1086" s="51">
        <f t="shared" si="699"/>
        <v>10980.91</v>
      </c>
      <c r="J1086" s="51">
        <f t="shared" ref="J1086:S1087" si="700">SUM(J1087)</f>
        <v>0</v>
      </c>
      <c r="K1086" s="51">
        <f t="shared" si="700"/>
        <v>0</v>
      </c>
      <c r="L1086" s="51">
        <f t="shared" si="700"/>
        <v>10980.91</v>
      </c>
      <c r="M1086" s="51">
        <f t="shared" si="700"/>
        <v>0</v>
      </c>
      <c r="N1086" s="51">
        <f t="shared" si="700"/>
        <v>10980.91</v>
      </c>
      <c r="O1086" s="52">
        <f t="shared" si="700"/>
        <v>0</v>
      </c>
      <c r="P1086" s="52">
        <f t="shared" si="700"/>
        <v>0</v>
      </c>
      <c r="Q1086" s="52">
        <f t="shared" si="700"/>
        <v>0</v>
      </c>
      <c r="R1086" s="52">
        <f t="shared" si="700"/>
        <v>0</v>
      </c>
      <c r="S1086" s="52">
        <f t="shared" si="700"/>
        <v>0</v>
      </c>
      <c r="T1086" s="52">
        <f t="shared" ref="T1086:AB1087" si="701">SUM(T1087)</f>
        <v>0</v>
      </c>
      <c r="U1086" s="52">
        <f t="shared" si="701"/>
        <v>0</v>
      </c>
      <c r="V1086" s="52">
        <f t="shared" si="701"/>
        <v>0</v>
      </c>
      <c r="W1086" s="52">
        <f t="shared" si="701"/>
        <v>0</v>
      </c>
      <c r="X1086" s="52">
        <f t="shared" si="701"/>
        <v>0</v>
      </c>
      <c r="Y1086" s="52">
        <f t="shared" si="701"/>
        <v>0</v>
      </c>
      <c r="Z1086" s="52">
        <f t="shared" si="701"/>
        <v>0</v>
      </c>
      <c r="AA1086" s="52">
        <f t="shared" si="701"/>
        <v>0</v>
      </c>
      <c r="AB1086" s="52">
        <f t="shared" si="701"/>
        <v>0</v>
      </c>
    </row>
    <row r="1087" spans="1:28" ht="47.25" outlineLevel="3">
      <c r="A1087" s="2" t="s">
        <v>25</v>
      </c>
      <c r="B1087" s="23" t="s">
        <v>325</v>
      </c>
      <c r="C1087" s="23" t="s">
        <v>345</v>
      </c>
      <c r="D1087" s="23" t="s">
        <v>26</v>
      </c>
      <c r="E1087" s="23" t="s">
        <v>2</v>
      </c>
      <c r="F1087" s="23"/>
      <c r="G1087" s="24">
        <f t="shared" si="699"/>
        <v>10980.91</v>
      </c>
      <c r="H1087" s="24">
        <f t="shared" si="699"/>
        <v>0</v>
      </c>
      <c r="I1087" s="36">
        <f t="shared" si="699"/>
        <v>10980.91</v>
      </c>
      <c r="J1087" s="36">
        <f t="shared" si="700"/>
        <v>0</v>
      </c>
      <c r="K1087" s="36">
        <f t="shared" si="700"/>
        <v>0</v>
      </c>
      <c r="L1087" s="36">
        <f t="shared" si="700"/>
        <v>10980.91</v>
      </c>
      <c r="M1087" s="36">
        <f t="shared" si="700"/>
        <v>0</v>
      </c>
      <c r="N1087" s="36">
        <f t="shared" si="700"/>
        <v>10980.91</v>
      </c>
      <c r="O1087" s="28">
        <f t="shared" si="700"/>
        <v>0</v>
      </c>
      <c r="P1087" s="28">
        <f t="shared" si="700"/>
        <v>0</v>
      </c>
      <c r="Q1087" s="28">
        <f t="shared" si="700"/>
        <v>0</v>
      </c>
      <c r="R1087" s="28">
        <f t="shared" si="700"/>
        <v>0</v>
      </c>
      <c r="S1087" s="28">
        <f t="shared" si="700"/>
        <v>0</v>
      </c>
      <c r="T1087" s="28">
        <f t="shared" si="701"/>
        <v>0</v>
      </c>
      <c r="U1087" s="28">
        <f t="shared" si="701"/>
        <v>0</v>
      </c>
      <c r="V1087" s="28">
        <f t="shared" si="701"/>
        <v>0</v>
      </c>
      <c r="W1087" s="28">
        <f t="shared" si="701"/>
        <v>0</v>
      </c>
      <c r="X1087" s="28">
        <f t="shared" si="701"/>
        <v>0</v>
      </c>
      <c r="Y1087" s="28">
        <f t="shared" si="701"/>
        <v>0</v>
      </c>
      <c r="Z1087" s="28">
        <f t="shared" si="701"/>
        <v>0</v>
      </c>
      <c r="AA1087" s="28">
        <f t="shared" si="701"/>
        <v>0</v>
      </c>
      <c r="AB1087" s="28">
        <f t="shared" si="701"/>
        <v>0</v>
      </c>
    </row>
    <row r="1088" spans="1:28" ht="31.5" outlineLevel="4">
      <c r="A1088" s="2" t="s">
        <v>27</v>
      </c>
      <c r="B1088" s="23" t="s">
        <v>325</v>
      </c>
      <c r="C1088" s="23" t="s">
        <v>345</v>
      </c>
      <c r="D1088" s="23" t="s">
        <v>28</v>
      </c>
      <c r="E1088" s="23" t="s">
        <v>2</v>
      </c>
      <c r="F1088" s="23"/>
      <c r="G1088" s="24">
        <f>SUM(G1089:G1090)</f>
        <v>10980.91</v>
      </c>
      <c r="H1088" s="24">
        <f>SUM(H1089:H1090)</f>
        <v>0</v>
      </c>
      <c r="I1088" s="36">
        <f>SUM(I1089:I1090)</f>
        <v>10980.91</v>
      </c>
      <c r="J1088" s="36">
        <f t="shared" ref="J1088:AB1088" si="702">SUM(J1089:J1090)</f>
        <v>0</v>
      </c>
      <c r="K1088" s="36">
        <f t="shared" si="702"/>
        <v>0</v>
      </c>
      <c r="L1088" s="36">
        <f t="shared" si="702"/>
        <v>10980.91</v>
      </c>
      <c r="M1088" s="36">
        <f t="shared" si="702"/>
        <v>0</v>
      </c>
      <c r="N1088" s="36">
        <f t="shared" si="702"/>
        <v>10980.91</v>
      </c>
      <c r="O1088" s="28">
        <f t="shared" si="702"/>
        <v>0</v>
      </c>
      <c r="P1088" s="28">
        <f t="shared" si="702"/>
        <v>0</v>
      </c>
      <c r="Q1088" s="28">
        <f t="shared" si="702"/>
        <v>0</v>
      </c>
      <c r="R1088" s="28">
        <f t="shared" si="702"/>
        <v>0</v>
      </c>
      <c r="S1088" s="28">
        <f t="shared" si="702"/>
        <v>0</v>
      </c>
      <c r="T1088" s="28">
        <f t="shared" si="702"/>
        <v>0</v>
      </c>
      <c r="U1088" s="28">
        <f t="shared" si="702"/>
        <v>0</v>
      </c>
      <c r="V1088" s="28">
        <f t="shared" si="702"/>
        <v>0</v>
      </c>
      <c r="W1088" s="28">
        <f t="shared" si="702"/>
        <v>0</v>
      </c>
      <c r="X1088" s="28">
        <f t="shared" si="702"/>
        <v>0</v>
      </c>
      <c r="Y1088" s="28">
        <f t="shared" si="702"/>
        <v>0</v>
      </c>
      <c r="Z1088" s="28">
        <f t="shared" si="702"/>
        <v>0</v>
      </c>
      <c r="AA1088" s="28">
        <f t="shared" si="702"/>
        <v>0</v>
      </c>
      <c r="AB1088" s="28">
        <f t="shared" si="702"/>
        <v>0</v>
      </c>
    </row>
    <row r="1089" spans="1:28" ht="47.25" outlineLevel="5">
      <c r="A1089" s="2" t="s">
        <v>31</v>
      </c>
      <c r="B1089" s="23" t="s">
        <v>325</v>
      </c>
      <c r="C1089" s="23" t="s">
        <v>345</v>
      </c>
      <c r="D1089" s="23" t="s">
        <v>28</v>
      </c>
      <c r="E1089" s="23" t="s">
        <v>32</v>
      </c>
      <c r="F1089" s="23"/>
      <c r="G1089" s="24">
        <f>SUM(I1089:K1089)-H1089</f>
        <v>1898</v>
      </c>
      <c r="H1089" s="24"/>
      <c r="I1089" s="36">
        <v>1898</v>
      </c>
      <c r="J1089" s="8">
        <f>SUM(Q1089)</f>
        <v>0</v>
      </c>
      <c r="K1089" s="9">
        <f>SUM(S1089+U1089+W1089+Y1089+AA1089)</f>
        <v>0</v>
      </c>
      <c r="L1089" s="28">
        <f>SUM(N1089:P1089)-M1089</f>
        <v>1898</v>
      </c>
      <c r="M1089" s="38"/>
      <c r="N1089" s="37">
        <v>1898</v>
      </c>
      <c r="O1089" s="8">
        <f>SUM(R1089)</f>
        <v>0</v>
      </c>
      <c r="P1089" s="9">
        <f>SUM(T1089+V1089+X1089+Z1089+AB1089)</f>
        <v>0</v>
      </c>
      <c r="Q1089" s="9"/>
      <c r="R1089" s="9"/>
      <c r="S1089" s="9"/>
      <c r="T1089" s="9"/>
      <c r="U1089" s="9"/>
      <c r="V1089" s="9"/>
      <c r="W1089" s="9"/>
      <c r="X1089" s="9"/>
      <c r="Y1089" s="9"/>
      <c r="Z1089" s="9"/>
      <c r="AA1089" s="9"/>
      <c r="AB1089" s="9"/>
    </row>
    <row r="1090" spans="1:28" ht="47.25" outlineLevel="5">
      <c r="A1090" s="2" t="s">
        <v>107</v>
      </c>
      <c r="B1090" s="23" t="s">
        <v>325</v>
      </c>
      <c r="C1090" s="23" t="s">
        <v>345</v>
      </c>
      <c r="D1090" s="23" t="s">
        <v>28</v>
      </c>
      <c r="E1090" s="23" t="s">
        <v>108</v>
      </c>
      <c r="F1090" s="23"/>
      <c r="G1090" s="24">
        <f>SUM(I1090:K1090)-H1090</f>
        <v>9082.91</v>
      </c>
      <c r="H1090" s="24"/>
      <c r="I1090" s="36">
        <v>9082.91</v>
      </c>
      <c r="J1090" s="8">
        <f>SUM(Q1090)</f>
        <v>0</v>
      </c>
      <c r="K1090" s="9">
        <f>SUM(S1090+U1090+W1090+Y1090+AA1090)</f>
        <v>0</v>
      </c>
      <c r="L1090" s="28">
        <f>SUM(N1090:P1090)-M1090</f>
        <v>9082.91</v>
      </c>
      <c r="M1090" s="38"/>
      <c r="N1090" s="37">
        <v>9082.91</v>
      </c>
      <c r="O1090" s="8">
        <f>SUM(R1090)</f>
        <v>0</v>
      </c>
      <c r="P1090" s="9">
        <f>SUM(T1090+V1090+X1090+Z1090+AB1090)</f>
        <v>0</v>
      </c>
      <c r="Q1090" s="9"/>
      <c r="R1090" s="9"/>
      <c r="S1090" s="9"/>
      <c r="T1090" s="9"/>
      <c r="U1090" s="9"/>
      <c r="V1090" s="9"/>
      <c r="W1090" s="9"/>
      <c r="X1090" s="9"/>
      <c r="Y1090" s="9"/>
      <c r="Z1090" s="9"/>
      <c r="AA1090" s="9"/>
      <c r="AB1090" s="9"/>
    </row>
    <row r="1091" spans="1:28" s="7" customFormat="1" ht="47.25" outlineLevel="2">
      <c r="A1091" s="6" t="s">
        <v>33</v>
      </c>
      <c r="B1091" s="49" t="s">
        <v>325</v>
      </c>
      <c r="C1091" s="49" t="s">
        <v>34</v>
      </c>
      <c r="D1091" s="49" t="s">
        <v>2</v>
      </c>
      <c r="E1091" s="49" t="s">
        <v>2</v>
      </c>
      <c r="F1091" s="49"/>
      <c r="G1091" s="50">
        <f>SUM(G1092)</f>
        <v>3129660.1999999997</v>
      </c>
      <c r="H1091" s="50">
        <f>SUM(H1092)</f>
        <v>0</v>
      </c>
      <c r="I1091" s="51">
        <f>SUM(I1092)</f>
        <v>3129660.1999999997</v>
      </c>
      <c r="J1091" s="51">
        <f t="shared" ref="J1091:AB1091" si="703">SUM(J1092)</f>
        <v>0</v>
      </c>
      <c r="K1091" s="51">
        <f t="shared" si="703"/>
        <v>0</v>
      </c>
      <c r="L1091" s="51">
        <f t="shared" si="703"/>
        <v>3129660.1999999997</v>
      </c>
      <c r="M1091" s="51">
        <f t="shared" si="703"/>
        <v>0</v>
      </c>
      <c r="N1091" s="51">
        <f t="shared" si="703"/>
        <v>3129660.1999999997</v>
      </c>
      <c r="O1091" s="52">
        <f t="shared" si="703"/>
        <v>0</v>
      </c>
      <c r="P1091" s="52">
        <f t="shared" si="703"/>
        <v>0</v>
      </c>
      <c r="Q1091" s="52">
        <f t="shared" si="703"/>
        <v>0</v>
      </c>
      <c r="R1091" s="52">
        <f t="shared" si="703"/>
        <v>0</v>
      </c>
      <c r="S1091" s="52">
        <f t="shared" si="703"/>
        <v>0</v>
      </c>
      <c r="T1091" s="52">
        <f t="shared" si="703"/>
        <v>0</v>
      </c>
      <c r="U1091" s="52">
        <f t="shared" si="703"/>
        <v>0</v>
      </c>
      <c r="V1091" s="52">
        <f t="shared" si="703"/>
        <v>0</v>
      </c>
      <c r="W1091" s="52">
        <f t="shared" si="703"/>
        <v>0</v>
      </c>
      <c r="X1091" s="52">
        <f t="shared" si="703"/>
        <v>0</v>
      </c>
      <c r="Y1091" s="52">
        <f t="shared" si="703"/>
        <v>0</v>
      </c>
      <c r="Z1091" s="52">
        <f t="shared" si="703"/>
        <v>0</v>
      </c>
      <c r="AA1091" s="52">
        <f t="shared" si="703"/>
        <v>0</v>
      </c>
      <c r="AB1091" s="52">
        <f t="shared" si="703"/>
        <v>0</v>
      </c>
    </row>
    <row r="1092" spans="1:28" ht="110.25" outlineLevel="3">
      <c r="A1092" s="2" t="s">
        <v>9</v>
      </c>
      <c r="B1092" s="23" t="s">
        <v>325</v>
      </c>
      <c r="C1092" s="23" t="s">
        <v>34</v>
      </c>
      <c r="D1092" s="23" t="s">
        <v>10</v>
      </c>
      <c r="E1092" s="23" t="s">
        <v>2</v>
      </c>
      <c r="F1092" s="23"/>
      <c r="G1092" s="24">
        <f t="shared" ref="G1092:AB1092" si="704">SUM(G1093+G1098)</f>
        <v>3129660.1999999997</v>
      </c>
      <c r="H1092" s="24">
        <f t="shared" si="704"/>
        <v>0</v>
      </c>
      <c r="I1092" s="36">
        <f t="shared" si="704"/>
        <v>3129660.1999999997</v>
      </c>
      <c r="J1092" s="36">
        <f t="shared" si="704"/>
        <v>0</v>
      </c>
      <c r="K1092" s="36">
        <f t="shared" si="704"/>
        <v>0</v>
      </c>
      <c r="L1092" s="36">
        <f t="shared" si="704"/>
        <v>3129660.1999999997</v>
      </c>
      <c r="M1092" s="36">
        <f t="shared" si="704"/>
        <v>0</v>
      </c>
      <c r="N1092" s="36">
        <f t="shared" si="704"/>
        <v>3129660.1999999997</v>
      </c>
      <c r="O1092" s="28">
        <f t="shared" si="704"/>
        <v>0</v>
      </c>
      <c r="P1092" s="28">
        <f t="shared" si="704"/>
        <v>0</v>
      </c>
      <c r="Q1092" s="28">
        <f t="shared" si="704"/>
        <v>0</v>
      </c>
      <c r="R1092" s="28">
        <f t="shared" si="704"/>
        <v>0</v>
      </c>
      <c r="S1092" s="28">
        <f t="shared" si="704"/>
        <v>0</v>
      </c>
      <c r="T1092" s="28">
        <f t="shared" si="704"/>
        <v>0</v>
      </c>
      <c r="U1092" s="28">
        <f t="shared" si="704"/>
        <v>0</v>
      </c>
      <c r="V1092" s="28">
        <f t="shared" si="704"/>
        <v>0</v>
      </c>
      <c r="W1092" s="28">
        <f t="shared" si="704"/>
        <v>0</v>
      </c>
      <c r="X1092" s="28">
        <f t="shared" si="704"/>
        <v>0</v>
      </c>
      <c r="Y1092" s="28">
        <f t="shared" si="704"/>
        <v>0</v>
      </c>
      <c r="Z1092" s="28">
        <f t="shared" si="704"/>
        <v>0</v>
      </c>
      <c r="AA1092" s="28">
        <f t="shared" si="704"/>
        <v>0</v>
      </c>
      <c r="AB1092" s="28">
        <f t="shared" si="704"/>
        <v>0</v>
      </c>
    </row>
    <row r="1093" spans="1:28" ht="47.25" outlineLevel="4">
      <c r="A1093" s="2" t="s">
        <v>11</v>
      </c>
      <c r="B1093" s="23" t="s">
        <v>325</v>
      </c>
      <c r="C1093" s="23" t="s">
        <v>34</v>
      </c>
      <c r="D1093" s="23" t="s">
        <v>12</v>
      </c>
      <c r="E1093" s="23" t="s">
        <v>2</v>
      </c>
      <c r="F1093" s="23"/>
      <c r="G1093" s="24">
        <f>SUM(G1094+G1096)</f>
        <v>2354721.36</v>
      </c>
      <c r="H1093" s="24">
        <f t="shared" ref="H1093:AB1093" si="705">SUM(H1094+H1096)</f>
        <v>0</v>
      </c>
      <c r="I1093" s="24">
        <f t="shared" si="705"/>
        <v>2354721.36</v>
      </c>
      <c r="J1093" s="24">
        <f t="shared" si="705"/>
        <v>0</v>
      </c>
      <c r="K1093" s="24">
        <f t="shared" si="705"/>
        <v>0</v>
      </c>
      <c r="L1093" s="24">
        <f t="shared" si="705"/>
        <v>2354721.36</v>
      </c>
      <c r="M1093" s="24">
        <f t="shared" si="705"/>
        <v>0</v>
      </c>
      <c r="N1093" s="24">
        <f t="shared" si="705"/>
        <v>2354721.36</v>
      </c>
      <c r="O1093" s="24">
        <f t="shared" si="705"/>
        <v>0</v>
      </c>
      <c r="P1093" s="24">
        <f t="shared" si="705"/>
        <v>0</v>
      </c>
      <c r="Q1093" s="24">
        <f t="shared" si="705"/>
        <v>0</v>
      </c>
      <c r="R1093" s="24">
        <f t="shared" si="705"/>
        <v>0</v>
      </c>
      <c r="S1093" s="24">
        <f t="shared" si="705"/>
        <v>0</v>
      </c>
      <c r="T1093" s="24">
        <f t="shared" si="705"/>
        <v>0</v>
      </c>
      <c r="U1093" s="24">
        <f t="shared" si="705"/>
        <v>0</v>
      </c>
      <c r="V1093" s="24">
        <f t="shared" si="705"/>
        <v>0</v>
      </c>
      <c r="W1093" s="24">
        <f t="shared" si="705"/>
        <v>0</v>
      </c>
      <c r="X1093" s="24">
        <f t="shared" si="705"/>
        <v>0</v>
      </c>
      <c r="Y1093" s="24">
        <f t="shared" si="705"/>
        <v>0</v>
      </c>
      <c r="Z1093" s="24">
        <f t="shared" si="705"/>
        <v>0</v>
      </c>
      <c r="AA1093" s="24">
        <f t="shared" si="705"/>
        <v>0</v>
      </c>
      <c r="AB1093" s="24">
        <f t="shared" si="705"/>
        <v>0</v>
      </c>
    </row>
    <row r="1094" spans="1:28" outlineLevel="5">
      <c r="A1094" s="2" t="s">
        <v>13</v>
      </c>
      <c r="B1094" s="23" t="s">
        <v>325</v>
      </c>
      <c r="C1094" s="23" t="s">
        <v>34</v>
      </c>
      <c r="D1094" s="23" t="s">
        <v>12</v>
      </c>
      <c r="E1094" s="23" t="s">
        <v>14</v>
      </c>
      <c r="F1094" s="23"/>
      <c r="G1094" s="24">
        <f>SUM(I1094:K1094)-H1094</f>
        <v>2347372.0499999998</v>
      </c>
      <c r="H1094" s="24"/>
      <c r="I1094" s="36">
        <v>2347372.0499999998</v>
      </c>
      <c r="J1094" s="8">
        <f>SUM(Q1094)</f>
        <v>0</v>
      </c>
      <c r="K1094" s="9">
        <f>SUM(S1094+U1094+W1094+Y1094+AA1094)</f>
        <v>0</v>
      </c>
      <c r="L1094" s="28">
        <f>SUM(N1094:P1094)-M1094</f>
        <v>2347372.0499999998</v>
      </c>
      <c r="M1094" s="38"/>
      <c r="N1094" s="37">
        <v>2347372.0499999998</v>
      </c>
      <c r="O1094" s="8">
        <f>SUM(R1094)</f>
        <v>0</v>
      </c>
      <c r="P1094" s="9">
        <f>SUM(T1094+V1094+X1094+Z1094+AB1094)</f>
        <v>0</v>
      </c>
      <c r="Q1094" s="9"/>
      <c r="R1094" s="9"/>
      <c r="S1094" s="9"/>
      <c r="T1094" s="9"/>
      <c r="U1094" s="9"/>
      <c r="V1094" s="9"/>
      <c r="W1094" s="9"/>
      <c r="X1094" s="9"/>
      <c r="Y1094" s="9"/>
      <c r="Z1094" s="9"/>
      <c r="AA1094" s="9"/>
      <c r="AB1094" s="9"/>
    </row>
    <row r="1095" spans="1:28" s="271" customFormat="1" ht="15.75" customHeight="1" outlineLevel="5">
      <c r="A1095" s="273" t="s">
        <v>1085</v>
      </c>
      <c r="B1095" s="264"/>
      <c r="C1095" s="264"/>
      <c r="D1095" s="264"/>
      <c r="E1095" s="264" t="s">
        <v>14</v>
      </c>
      <c r="F1095" s="92"/>
      <c r="G1095" s="265">
        <f t="shared" ref="G1095" si="706">SUM(I1095:K1095)-H1095</f>
        <v>2347372.0499999998</v>
      </c>
      <c r="H1095" s="265"/>
      <c r="I1095" s="266">
        <v>2347372.0499999998</v>
      </c>
      <c r="J1095" s="267">
        <f t="shared" ref="J1095" si="707">SUM(Q1095)</f>
        <v>0</v>
      </c>
      <c r="K1095" s="268">
        <f t="shared" ref="K1095" si="708">SUM(S1095+U1095+W1095+Y1095+AA1095)</f>
        <v>0</v>
      </c>
      <c r="L1095" s="78">
        <f t="shared" ref="L1095" si="709">SUM(N1095:P1095)-M1095</f>
        <v>2347372.0499999998</v>
      </c>
      <c r="M1095" s="270"/>
      <c r="N1095" s="269">
        <v>2347372.0499999998</v>
      </c>
      <c r="O1095" s="267">
        <f t="shared" ref="O1095" si="710">SUM(R1095)</f>
        <v>0</v>
      </c>
      <c r="P1095" s="268">
        <f t="shared" ref="P1095" si="711">SUM(T1095+V1095+X1095+Z1095+AB1095)</f>
        <v>0</v>
      </c>
      <c r="Q1095" s="268"/>
      <c r="R1095" s="268"/>
      <c r="S1095" s="268"/>
      <c r="T1095" s="268"/>
      <c r="U1095" s="268"/>
      <c r="V1095" s="268"/>
      <c r="W1095" s="268"/>
      <c r="X1095" s="268"/>
      <c r="Y1095" s="268"/>
      <c r="Z1095" s="268"/>
      <c r="AA1095" s="268"/>
      <c r="AB1095" s="268"/>
    </row>
    <row r="1096" spans="1:28" ht="47.25" outlineLevel="5">
      <c r="A1096" s="2" t="s">
        <v>23</v>
      </c>
      <c r="B1096" s="23" t="s">
        <v>325</v>
      </c>
      <c r="C1096" s="23" t="s">
        <v>34</v>
      </c>
      <c r="D1096" s="23" t="s">
        <v>12</v>
      </c>
      <c r="E1096" s="23" t="s">
        <v>24</v>
      </c>
      <c r="F1096" s="23"/>
      <c r="G1096" s="24">
        <f>SUM(I1096:K1096)-H1096</f>
        <v>7349.31</v>
      </c>
      <c r="H1096" s="24"/>
      <c r="I1096" s="36">
        <v>7349.31</v>
      </c>
      <c r="J1096" s="8">
        <f>SUM(Q1096)</f>
        <v>0</v>
      </c>
      <c r="K1096" s="9">
        <f>SUM(S1096+U1096+W1096+Y1096+AA1096)</f>
        <v>0</v>
      </c>
      <c r="L1096" s="28">
        <f>SUM(N1096:P1096)-M1096</f>
        <v>7349.31</v>
      </c>
      <c r="M1096" s="38"/>
      <c r="N1096" s="37">
        <v>7349.31</v>
      </c>
      <c r="O1096" s="8">
        <f>SUM(R1096)</f>
        <v>0</v>
      </c>
      <c r="P1096" s="9">
        <f>SUM(T1096+V1096+X1096+Z1096+AB1096)</f>
        <v>0</v>
      </c>
      <c r="Q1096" s="9"/>
      <c r="R1096" s="9"/>
      <c r="S1096" s="9"/>
      <c r="T1096" s="9"/>
      <c r="U1096" s="9"/>
      <c r="V1096" s="9"/>
      <c r="W1096" s="9"/>
      <c r="X1096" s="9"/>
      <c r="Y1096" s="9"/>
      <c r="Z1096" s="9"/>
      <c r="AA1096" s="9"/>
      <c r="AB1096" s="9"/>
    </row>
    <row r="1097" spans="1:28" s="271" customFormat="1" ht="19.5" customHeight="1" outlineLevel="5">
      <c r="A1097" s="273" t="s">
        <v>1085</v>
      </c>
      <c r="B1097" s="264"/>
      <c r="C1097" s="264"/>
      <c r="D1097" s="264"/>
      <c r="E1097" s="264" t="s">
        <v>24</v>
      </c>
      <c r="F1097" s="92"/>
      <c r="G1097" s="265">
        <f t="shared" ref="G1097" si="712">SUM(I1097:K1097)-H1097</f>
        <v>7349.31</v>
      </c>
      <c r="H1097" s="265"/>
      <c r="I1097" s="266">
        <v>7349.31</v>
      </c>
      <c r="J1097" s="267">
        <f t="shared" ref="J1097" si="713">SUM(Q1097)</f>
        <v>0</v>
      </c>
      <c r="K1097" s="268">
        <f t="shared" ref="K1097" si="714">SUM(S1097+U1097+W1097+Y1097+AA1097)</f>
        <v>0</v>
      </c>
      <c r="L1097" s="78">
        <f t="shared" ref="L1097" si="715">SUM(N1097:P1097)-M1097</f>
        <v>7349.31</v>
      </c>
      <c r="M1097" s="270"/>
      <c r="N1097" s="269">
        <v>7349.31</v>
      </c>
      <c r="O1097" s="267">
        <f t="shared" ref="O1097" si="716">SUM(R1097)</f>
        <v>0</v>
      </c>
      <c r="P1097" s="268">
        <f t="shared" ref="P1097" si="717">SUM(T1097+V1097+X1097+Z1097+AB1097)</f>
        <v>0</v>
      </c>
      <c r="Q1097" s="268"/>
      <c r="R1097" s="268"/>
      <c r="S1097" s="268"/>
      <c r="T1097" s="268"/>
      <c r="U1097" s="268"/>
      <c r="V1097" s="268"/>
      <c r="W1097" s="268"/>
      <c r="X1097" s="268"/>
      <c r="Y1097" s="268"/>
      <c r="Z1097" s="268"/>
      <c r="AA1097" s="268"/>
      <c r="AB1097" s="268"/>
    </row>
    <row r="1098" spans="1:28" ht="94.5" outlineLevel="4">
      <c r="A1098" s="2" t="s">
        <v>15</v>
      </c>
      <c r="B1098" s="23" t="s">
        <v>325</v>
      </c>
      <c r="C1098" s="23" t="s">
        <v>34</v>
      </c>
      <c r="D1098" s="23" t="s">
        <v>16</v>
      </c>
      <c r="E1098" s="23" t="s">
        <v>2</v>
      </c>
      <c r="F1098" s="23"/>
      <c r="G1098" s="24">
        <f>SUM(G1099)</f>
        <v>774938.84</v>
      </c>
      <c r="H1098" s="24">
        <f>SUM(H1099)</f>
        <v>0</v>
      </c>
      <c r="I1098" s="36">
        <f>SUM(I1099)</f>
        <v>774938.84</v>
      </c>
      <c r="J1098" s="36">
        <f t="shared" ref="J1098:AB1098" si="718">SUM(J1099)</f>
        <v>0</v>
      </c>
      <c r="K1098" s="36">
        <f t="shared" si="718"/>
        <v>0</v>
      </c>
      <c r="L1098" s="36">
        <f t="shared" si="718"/>
        <v>774938.84</v>
      </c>
      <c r="M1098" s="36">
        <f t="shared" si="718"/>
        <v>0</v>
      </c>
      <c r="N1098" s="36">
        <f t="shared" si="718"/>
        <v>774938.84</v>
      </c>
      <c r="O1098" s="28">
        <f t="shared" si="718"/>
        <v>0</v>
      </c>
      <c r="P1098" s="28">
        <f t="shared" si="718"/>
        <v>0</v>
      </c>
      <c r="Q1098" s="28">
        <f t="shared" si="718"/>
        <v>0</v>
      </c>
      <c r="R1098" s="28">
        <f t="shared" si="718"/>
        <v>0</v>
      </c>
      <c r="S1098" s="28">
        <f t="shared" si="718"/>
        <v>0</v>
      </c>
      <c r="T1098" s="28">
        <f t="shared" si="718"/>
        <v>0</v>
      </c>
      <c r="U1098" s="28">
        <f t="shared" si="718"/>
        <v>0</v>
      </c>
      <c r="V1098" s="28">
        <f t="shared" si="718"/>
        <v>0</v>
      </c>
      <c r="W1098" s="28">
        <f t="shared" si="718"/>
        <v>0</v>
      </c>
      <c r="X1098" s="28">
        <f t="shared" si="718"/>
        <v>0</v>
      </c>
      <c r="Y1098" s="28">
        <f t="shared" si="718"/>
        <v>0</v>
      </c>
      <c r="Z1098" s="28">
        <f t="shared" si="718"/>
        <v>0</v>
      </c>
      <c r="AA1098" s="28">
        <f t="shared" si="718"/>
        <v>0</v>
      </c>
      <c r="AB1098" s="28">
        <f t="shared" si="718"/>
        <v>0</v>
      </c>
    </row>
    <row r="1099" spans="1:28" ht="31.5" outlineLevel="5">
      <c r="A1099" s="2" t="s">
        <v>17</v>
      </c>
      <c r="B1099" s="23" t="s">
        <v>325</v>
      </c>
      <c r="C1099" s="23" t="s">
        <v>34</v>
      </c>
      <c r="D1099" s="23" t="s">
        <v>16</v>
      </c>
      <c r="E1099" s="23" t="s">
        <v>18</v>
      </c>
      <c r="F1099" s="23"/>
      <c r="G1099" s="24">
        <f>SUM(I1099:K1099)-H1099</f>
        <v>774938.84</v>
      </c>
      <c r="H1099" s="24"/>
      <c r="I1099" s="36">
        <v>774938.84</v>
      </c>
      <c r="J1099" s="8">
        <f>SUM(Q1099)</f>
        <v>0</v>
      </c>
      <c r="K1099" s="9">
        <f>SUM(S1099+U1099+W1099+Y1099+AA1099)</f>
        <v>0</v>
      </c>
      <c r="L1099" s="28">
        <f>SUM(N1099:P1099)-M1099</f>
        <v>774938.84</v>
      </c>
      <c r="M1099" s="38"/>
      <c r="N1099" s="37">
        <v>774938.84</v>
      </c>
      <c r="O1099" s="8">
        <f>SUM(R1099)</f>
        <v>0</v>
      </c>
      <c r="P1099" s="9">
        <f>SUM(T1099+V1099+X1099+Z1099+AB1099)</f>
        <v>0</v>
      </c>
      <c r="Q1099" s="9"/>
      <c r="R1099" s="9"/>
      <c r="S1099" s="9"/>
      <c r="T1099" s="9"/>
      <c r="U1099" s="9"/>
      <c r="V1099" s="9"/>
      <c r="W1099" s="9"/>
      <c r="X1099" s="9"/>
      <c r="Y1099" s="9"/>
      <c r="Z1099" s="9"/>
      <c r="AA1099" s="9"/>
      <c r="AB1099" s="9"/>
    </row>
    <row r="1100" spans="1:28" s="271" customFormat="1" ht="18.75" customHeight="1" outlineLevel="5">
      <c r="A1100" s="273" t="s">
        <v>1085</v>
      </c>
      <c r="B1100" s="264"/>
      <c r="C1100" s="264"/>
      <c r="D1100" s="264"/>
      <c r="E1100" s="264" t="s">
        <v>18</v>
      </c>
      <c r="F1100" s="92"/>
      <c r="G1100" s="265">
        <f t="shared" ref="G1100" si="719">SUM(I1100:K1100)-H1100</f>
        <v>774938.84</v>
      </c>
      <c r="H1100" s="265"/>
      <c r="I1100" s="266">
        <v>774938.84</v>
      </c>
      <c r="J1100" s="267">
        <f t="shared" ref="J1100" si="720">SUM(Q1100)</f>
        <v>0</v>
      </c>
      <c r="K1100" s="268">
        <f t="shared" ref="K1100" si="721">SUM(S1100+U1100+W1100+Y1100+AA1100)</f>
        <v>0</v>
      </c>
      <c r="L1100" s="78">
        <f t="shared" ref="L1100" si="722">SUM(N1100:P1100)-M1100</f>
        <v>774938.84</v>
      </c>
      <c r="M1100" s="270"/>
      <c r="N1100" s="269">
        <v>774938.84</v>
      </c>
      <c r="O1100" s="267">
        <f t="shared" ref="O1100" si="723">SUM(R1100)</f>
        <v>0</v>
      </c>
      <c r="P1100" s="268">
        <f t="shared" ref="P1100" si="724">SUM(T1100+V1100+X1100+Z1100+AB1100)</f>
        <v>0</v>
      </c>
      <c r="Q1100" s="268"/>
      <c r="R1100" s="268"/>
      <c r="S1100" s="268"/>
      <c r="T1100" s="268"/>
      <c r="U1100" s="268"/>
      <c r="V1100" s="268"/>
      <c r="W1100" s="268"/>
      <c r="X1100" s="268"/>
      <c r="Y1100" s="268"/>
      <c r="Z1100" s="268"/>
      <c r="AA1100" s="268"/>
      <c r="AB1100" s="268"/>
    </row>
    <row r="1101" spans="1:28" s="7" customFormat="1" ht="47.25" outlineLevel="2">
      <c r="A1101" s="6" t="s">
        <v>346</v>
      </c>
      <c r="B1101" s="49" t="s">
        <v>325</v>
      </c>
      <c r="C1101" s="49" t="s">
        <v>347</v>
      </c>
      <c r="D1101" s="49" t="s">
        <v>2</v>
      </c>
      <c r="E1101" s="49" t="s">
        <v>2</v>
      </c>
      <c r="F1101" s="49"/>
      <c r="G1101" s="50">
        <f>SUM(G1102+G1110)</f>
        <v>7683225.3099999996</v>
      </c>
      <c r="H1101" s="50">
        <f>SUM(H1102+H1110)</f>
        <v>0</v>
      </c>
      <c r="I1101" s="51">
        <f>SUM(I1102+I1110)</f>
        <v>7683225.3099999996</v>
      </c>
      <c r="J1101" s="51">
        <f t="shared" ref="J1101:AB1101" si="725">SUM(J1102+J1110)</f>
        <v>0</v>
      </c>
      <c r="K1101" s="51">
        <f t="shared" si="725"/>
        <v>0</v>
      </c>
      <c r="L1101" s="51">
        <f t="shared" si="725"/>
        <v>7635668.3099999996</v>
      </c>
      <c r="M1101" s="51">
        <f t="shared" si="725"/>
        <v>0</v>
      </c>
      <c r="N1101" s="51">
        <f t="shared" si="725"/>
        <v>7635668.3099999996</v>
      </c>
      <c r="O1101" s="52">
        <f t="shared" si="725"/>
        <v>0</v>
      </c>
      <c r="P1101" s="52">
        <f t="shared" si="725"/>
        <v>0</v>
      </c>
      <c r="Q1101" s="52">
        <f t="shared" si="725"/>
        <v>0</v>
      </c>
      <c r="R1101" s="52">
        <f t="shared" si="725"/>
        <v>0</v>
      </c>
      <c r="S1101" s="52">
        <f t="shared" si="725"/>
        <v>0</v>
      </c>
      <c r="T1101" s="52">
        <f t="shared" si="725"/>
        <v>0</v>
      </c>
      <c r="U1101" s="52">
        <f t="shared" si="725"/>
        <v>0</v>
      </c>
      <c r="V1101" s="52">
        <f t="shared" si="725"/>
        <v>0</v>
      </c>
      <c r="W1101" s="52">
        <f t="shared" si="725"/>
        <v>0</v>
      </c>
      <c r="X1101" s="52">
        <f t="shared" si="725"/>
        <v>0</v>
      </c>
      <c r="Y1101" s="52">
        <f t="shared" si="725"/>
        <v>0</v>
      </c>
      <c r="Z1101" s="52">
        <f t="shared" si="725"/>
        <v>0</v>
      </c>
      <c r="AA1101" s="52">
        <f t="shared" si="725"/>
        <v>0</v>
      </c>
      <c r="AB1101" s="52">
        <f t="shared" si="725"/>
        <v>0</v>
      </c>
    </row>
    <row r="1102" spans="1:28" ht="110.25" outlineLevel="3">
      <c r="A1102" s="2" t="s">
        <v>9</v>
      </c>
      <c r="B1102" s="23" t="s">
        <v>325</v>
      </c>
      <c r="C1102" s="23" t="s">
        <v>347</v>
      </c>
      <c r="D1102" s="23" t="s">
        <v>10</v>
      </c>
      <c r="E1102" s="23" t="s">
        <v>2</v>
      </c>
      <c r="F1102" s="23"/>
      <c r="G1102" s="24">
        <f>SUM(G1103+G1106+G1108)</f>
        <v>6904053.1799999997</v>
      </c>
      <c r="H1102" s="24">
        <f>SUM(H1103+H1106+H1108)</f>
        <v>0</v>
      </c>
      <c r="I1102" s="36">
        <f>SUM(I1103+I1106+I1108)</f>
        <v>6904053.1799999997</v>
      </c>
      <c r="J1102" s="36">
        <f t="shared" ref="J1102:AB1102" si="726">SUM(J1103+J1106+J1108)</f>
        <v>0</v>
      </c>
      <c r="K1102" s="36">
        <f t="shared" si="726"/>
        <v>0</v>
      </c>
      <c r="L1102" s="36">
        <f t="shared" si="726"/>
        <v>6867987.7799999993</v>
      </c>
      <c r="M1102" s="36">
        <f t="shared" si="726"/>
        <v>0</v>
      </c>
      <c r="N1102" s="36">
        <f t="shared" si="726"/>
        <v>6867987.7799999993</v>
      </c>
      <c r="O1102" s="28">
        <f t="shared" si="726"/>
        <v>0</v>
      </c>
      <c r="P1102" s="28">
        <f t="shared" si="726"/>
        <v>0</v>
      </c>
      <c r="Q1102" s="28">
        <f t="shared" si="726"/>
        <v>0</v>
      </c>
      <c r="R1102" s="28">
        <f t="shared" si="726"/>
        <v>0</v>
      </c>
      <c r="S1102" s="28">
        <f t="shared" si="726"/>
        <v>0</v>
      </c>
      <c r="T1102" s="28">
        <f t="shared" si="726"/>
        <v>0</v>
      </c>
      <c r="U1102" s="28">
        <f t="shared" si="726"/>
        <v>0</v>
      </c>
      <c r="V1102" s="28">
        <f t="shared" si="726"/>
        <v>0</v>
      </c>
      <c r="W1102" s="28">
        <f t="shared" si="726"/>
        <v>0</v>
      </c>
      <c r="X1102" s="28">
        <f t="shared" si="726"/>
        <v>0</v>
      </c>
      <c r="Y1102" s="28">
        <f t="shared" si="726"/>
        <v>0</v>
      </c>
      <c r="Z1102" s="28">
        <f t="shared" si="726"/>
        <v>0</v>
      </c>
      <c r="AA1102" s="28">
        <f t="shared" si="726"/>
        <v>0</v>
      </c>
      <c r="AB1102" s="28">
        <f t="shared" si="726"/>
        <v>0</v>
      </c>
    </row>
    <row r="1103" spans="1:28" ht="31.5" outlineLevel="4">
      <c r="A1103" s="2" t="s">
        <v>67</v>
      </c>
      <c r="B1103" s="23" t="s">
        <v>325</v>
      </c>
      <c r="C1103" s="23" t="s">
        <v>347</v>
      </c>
      <c r="D1103" s="23" t="s">
        <v>68</v>
      </c>
      <c r="E1103" s="23" t="s">
        <v>2</v>
      </c>
      <c r="F1103" s="23"/>
      <c r="G1103" s="24">
        <f>SUM(G1104:G1105)</f>
        <v>5102803.6899999995</v>
      </c>
      <c r="H1103" s="24">
        <f>SUM(H1104:H1105)</f>
        <v>0</v>
      </c>
      <c r="I1103" s="36">
        <f>SUM(I1104:I1105)</f>
        <v>5102803.6899999995</v>
      </c>
      <c r="J1103" s="36">
        <f t="shared" ref="J1103:AB1103" si="727">SUM(J1104:J1105)</f>
        <v>0</v>
      </c>
      <c r="K1103" s="36">
        <f t="shared" si="727"/>
        <v>0</v>
      </c>
      <c r="L1103" s="36">
        <f t="shared" si="727"/>
        <v>5075103.6899999995</v>
      </c>
      <c r="M1103" s="36">
        <f t="shared" si="727"/>
        <v>0</v>
      </c>
      <c r="N1103" s="36">
        <f t="shared" si="727"/>
        <v>5075103.6899999995</v>
      </c>
      <c r="O1103" s="28">
        <f t="shared" si="727"/>
        <v>0</v>
      </c>
      <c r="P1103" s="28">
        <f t="shared" si="727"/>
        <v>0</v>
      </c>
      <c r="Q1103" s="28">
        <f t="shared" si="727"/>
        <v>0</v>
      </c>
      <c r="R1103" s="28">
        <f t="shared" si="727"/>
        <v>0</v>
      </c>
      <c r="S1103" s="28">
        <f t="shared" si="727"/>
        <v>0</v>
      </c>
      <c r="T1103" s="28">
        <f t="shared" si="727"/>
        <v>0</v>
      </c>
      <c r="U1103" s="28">
        <f t="shared" si="727"/>
        <v>0</v>
      </c>
      <c r="V1103" s="28">
        <f t="shared" si="727"/>
        <v>0</v>
      </c>
      <c r="W1103" s="28">
        <f t="shared" si="727"/>
        <v>0</v>
      </c>
      <c r="X1103" s="28">
        <f t="shared" si="727"/>
        <v>0</v>
      </c>
      <c r="Y1103" s="28">
        <f t="shared" si="727"/>
        <v>0</v>
      </c>
      <c r="Z1103" s="28">
        <f t="shared" si="727"/>
        <v>0</v>
      </c>
      <c r="AA1103" s="28">
        <f t="shared" si="727"/>
        <v>0</v>
      </c>
      <c r="AB1103" s="28">
        <f t="shared" si="727"/>
        <v>0</v>
      </c>
    </row>
    <row r="1104" spans="1:28" outlineLevel="5">
      <c r="A1104" s="2" t="s">
        <v>13</v>
      </c>
      <c r="B1104" s="23" t="s">
        <v>325</v>
      </c>
      <c r="C1104" s="23" t="s">
        <v>347</v>
      </c>
      <c r="D1104" s="23" t="s">
        <v>68</v>
      </c>
      <c r="E1104" s="23" t="s">
        <v>14</v>
      </c>
      <c r="F1104" s="23"/>
      <c r="G1104" s="24">
        <f>SUM(I1104:K1104)-H1104</f>
        <v>5071804.63</v>
      </c>
      <c r="H1104" s="24"/>
      <c r="I1104" s="36">
        <v>5071804.63</v>
      </c>
      <c r="J1104" s="8">
        <f>SUM(Q1104)</f>
        <v>0</v>
      </c>
      <c r="K1104" s="9">
        <f>SUM(S1104+U1104+W1104+Y1104+AA1104)</f>
        <v>0</v>
      </c>
      <c r="L1104" s="28">
        <f>SUM(N1104:P1104)-M1104</f>
        <v>5044104.63</v>
      </c>
      <c r="M1104" s="38"/>
      <c r="N1104" s="37">
        <v>5044104.63</v>
      </c>
      <c r="O1104" s="8">
        <f>SUM(R1104)</f>
        <v>0</v>
      </c>
      <c r="P1104" s="9">
        <f>SUM(T1104+V1104+X1104+Z1104+AB1104)</f>
        <v>0</v>
      </c>
      <c r="Q1104" s="9"/>
      <c r="R1104" s="9"/>
      <c r="S1104" s="9"/>
      <c r="T1104" s="9"/>
      <c r="U1104" s="9"/>
      <c r="V1104" s="9"/>
      <c r="W1104" s="9"/>
      <c r="X1104" s="9"/>
      <c r="Y1104" s="9"/>
      <c r="Z1104" s="9"/>
      <c r="AA1104" s="9"/>
      <c r="AB1104" s="9"/>
    </row>
    <row r="1105" spans="1:28" ht="47.25" outlineLevel="5">
      <c r="A1105" s="2" t="s">
        <v>23</v>
      </c>
      <c r="B1105" s="23" t="s">
        <v>325</v>
      </c>
      <c r="C1105" s="23" t="s">
        <v>347</v>
      </c>
      <c r="D1105" s="23" t="s">
        <v>68</v>
      </c>
      <c r="E1105" s="23" t="s">
        <v>24</v>
      </c>
      <c r="F1105" s="23"/>
      <c r="G1105" s="24">
        <f>SUM(I1105:K1105)-H1105</f>
        <v>30999.06</v>
      </c>
      <c r="H1105" s="24"/>
      <c r="I1105" s="36">
        <v>30999.06</v>
      </c>
      <c r="J1105" s="8">
        <f>SUM(Q1105)</f>
        <v>0</v>
      </c>
      <c r="K1105" s="9">
        <f>SUM(S1105+U1105+W1105+Y1105+AA1105)</f>
        <v>0</v>
      </c>
      <c r="L1105" s="28">
        <f>SUM(N1105:P1105)-M1105</f>
        <v>30999.06</v>
      </c>
      <c r="M1105" s="38"/>
      <c r="N1105" s="37">
        <v>30999.06</v>
      </c>
      <c r="O1105" s="8">
        <f>SUM(R1105)</f>
        <v>0</v>
      </c>
      <c r="P1105" s="9">
        <f>SUM(T1105+V1105+X1105+Z1105+AB1105)</f>
        <v>0</v>
      </c>
      <c r="Q1105" s="9"/>
      <c r="R1105" s="9"/>
      <c r="S1105" s="9"/>
      <c r="T1105" s="9"/>
      <c r="U1105" s="9"/>
      <c r="V1105" s="9"/>
      <c r="W1105" s="9"/>
      <c r="X1105" s="9"/>
      <c r="Y1105" s="9"/>
      <c r="Z1105" s="9"/>
      <c r="AA1105" s="9"/>
      <c r="AB1105" s="9"/>
    </row>
    <row r="1106" spans="1:28" ht="47.25" outlineLevel="4">
      <c r="A1106" s="2" t="s">
        <v>348</v>
      </c>
      <c r="B1106" s="23" t="s">
        <v>325</v>
      </c>
      <c r="C1106" s="23" t="s">
        <v>347</v>
      </c>
      <c r="D1106" s="23" t="s">
        <v>349</v>
      </c>
      <c r="E1106" s="23" t="s">
        <v>2</v>
      </c>
      <c r="F1106" s="23"/>
      <c r="G1106" s="24">
        <f>SUM(G1107)</f>
        <v>1817</v>
      </c>
      <c r="H1106" s="24">
        <f>SUM(H1107)</f>
        <v>0</v>
      </c>
      <c r="I1106" s="36">
        <f>SUM(I1107)</f>
        <v>1817</v>
      </c>
      <c r="J1106" s="36">
        <f t="shared" ref="J1106:AB1106" si="728">SUM(J1107)</f>
        <v>0</v>
      </c>
      <c r="K1106" s="36">
        <f t="shared" si="728"/>
        <v>0</v>
      </c>
      <c r="L1106" s="36">
        <f t="shared" si="728"/>
        <v>1817</v>
      </c>
      <c r="M1106" s="36">
        <f t="shared" si="728"/>
        <v>0</v>
      </c>
      <c r="N1106" s="36">
        <f t="shared" si="728"/>
        <v>1817</v>
      </c>
      <c r="O1106" s="28">
        <f t="shared" si="728"/>
        <v>0</v>
      </c>
      <c r="P1106" s="28">
        <f t="shared" si="728"/>
        <v>0</v>
      </c>
      <c r="Q1106" s="28">
        <f t="shared" si="728"/>
        <v>0</v>
      </c>
      <c r="R1106" s="28">
        <f t="shared" si="728"/>
        <v>0</v>
      </c>
      <c r="S1106" s="28">
        <f t="shared" si="728"/>
        <v>0</v>
      </c>
      <c r="T1106" s="28">
        <f t="shared" si="728"/>
        <v>0</v>
      </c>
      <c r="U1106" s="28">
        <f t="shared" si="728"/>
        <v>0</v>
      </c>
      <c r="V1106" s="28">
        <f t="shared" si="728"/>
        <v>0</v>
      </c>
      <c r="W1106" s="28">
        <f t="shared" si="728"/>
        <v>0</v>
      </c>
      <c r="X1106" s="28">
        <f t="shared" si="728"/>
        <v>0</v>
      </c>
      <c r="Y1106" s="28">
        <f t="shared" si="728"/>
        <v>0</v>
      </c>
      <c r="Z1106" s="28">
        <f t="shared" si="728"/>
        <v>0</v>
      </c>
      <c r="AA1106" s="28">
        <f t="shared" si="728"/>
        <v>0</v>
      </c>
      <c r="AB1106" s="28">
        <f t="shared" si="728"/>
        <v>0</v>
      </c>
    </row>
    <row r="1107" spans="1:28" outlineLevel="5">
      <c r="A1107" s="2" t="s">
        <v>37</v>
      </c>
      <c r="B1107" s="23" t="s">
        <v>325</v>
      </c>
      <c r="C1107" s="23" t="s">
        <v>347</v>
      </c>
      <c r="D1107" s="23" t="s">
        <v>349</v>
      </c>
      <c r="E1107" s="23" t="s">
        <v>38</v>
      </c>
      <c r="F1107" s="23"/>
      <c r="G1107" s="24">
        <f>SUM(I1107:K1107)-H1107</f>
        <v>1817</v>
      </c>
      <c r="H1107" s="24"/>
      <c r="I1107" s="36">
        <v>1817</v>
      </c>
      <c r="J1107" s="8">
        <f>SUM(Q1107)</f>
        <v>0</v>
      </c>
      <c r="K1107" s="9">
        <f>SUM(S1107+U1107+W1107+Y1107+AA1107)</f>
        <v>0</v>
      </c>
      <c r="L1107" s="28">
        <f>SUM(N1107:P1107)-M1107</f>
        <v>1817</v>
      </c>
      <c r="M1107" s="38"/>
      <c r="N1107" s="37">
        <v>1817</v>
      </c>
      <c r="O1107" s="8">
        <f>SUM(R1107)</f>
        <v>0</v>
      </c>
      <c r="P1107" s="9">
        <f>SUM(T1107+V1107+X1107+Z1107+AB1107)</f>
        <v>0</v>
      </c>
      <c r="Q1107" s="9"/>
      <c r="R1107" s="9"/>
      <c r="S1107" s="9"/>
      <c r="T1107" s="9"/>
      <c r="U1107" s="9"/>
      <c r="V1107" s="9"/>
      <c r="W1107" s="9"/>
      <c r="X1107" s="9"/>
      <c r="Y1107" s="9"/>
      <c r="Z1107" s="9"/>
      <c r="AA1107" s="9"/>
      <c r="AB1107" s="9"/>
    </row>
    <row r="1108" spans="1:28" ht="78.75" outlineLevel="4">
      <c r="A1108" s="2" t="s">
        <v>69</v>
      </c>
      <c r="B1108" s="23" t="s">
        <v>325</v>
      </c>
      <c r="C1108" s="23" t="s">
        <v>347</v>
      </c>
      <c r="D1108" s="23" t="s">
        <v>70</v>
      </c>
      <c r="E1108" s="23" t="s">
        <v>2</v>
      </c>
      <c r="F1108" s="23"/>
      <c r="G1108" s="24">
        <f>SUM(G1109)</f>
        <v>1799432.49</v>
      </c>
      <c r="H1108" s="24">
        <f>SUM(H1109)</f>
        <v>0</v>
      </c>
      <c r="I1108" s="36">
        <f>SUM(I1109)</f>
        <v>1799432.49</v>
      </c>
      <c r="J1108" s="36">
        <f t="shared" ref="J1108:AB1108" si="729">SUM(J1109)</f>
        <v>0</v>
      </c>
      <c r="K1108" s="36">
        <f t="shared" si="729"/>
        <v>0</v>
      </c>
      <c r="L1108" s="36">
        <f t="shared" si="729"/>
        <v>1791067.09</v>
      </c>
      <c r="M1108" s="36">
        <f t="shared" si="729"/>
        <v>0</v>
      </c>
      <c r="N1108" s="36">
        <f t="shared" si="729"/>
        <v>1791067.09</v>
      </c>
      <c r="O1108" s="28">
        <f t="shared" si="729"/>
        <v>0</v>
      </c>
      <c r="P1108" s="28">
        <f t="shared" si="729"/>
        <v>0</v>
      </c>
      <c r="Q1108" s="28">
        <f t="shared" si="729"/>
        <v>0</v>
      </c>
      <c r="R1108" s="28">
        <f t="shared" si="729"/>
        <v>0</v>
      </c>
      <c r="S1108" s="28">
        <f t="shared" si="729"/>
        <v>0</v>
      </c>
      <c r="T1108" s="28">
        <f t="shared" si="729"/>
        <v>0</v>
      </c>
      <c r="U1108" s="28">
        <f t="shared" si="729"/>
        <v>0</v>
      </c>
      <c r="V1108" s="28">
        <f t="shared" si="729"/>
        <v>0</v>
      </c>
      <c r="W1108" s="28">
        <f t="shared" si="729"/>
        <v>0</v>
      </c>
      <c r="X1108" s="28">
        <f t="shared" si="729"/>
        <v>0</v>
      </c>
      <c r="Y1108" s="28">
        <f t="shared" si="729"/>
        <v>0</v>
      </c>
      <c r="Z1108" s="28">
        <f t="shared" si="729"/>
        <v>0</v>
      </c>
      <c r="AA1108" s="28">
        <f t="shared" si="729"/>
        <v>0</v>
      </c>
      <c r="AB1108" s="28">
        <f t="shared" si="729"/>
        <v>0</v>
      </c>
    </row>
    <row r="1109" spans="1:28" ht="31.5" outlineLevel="5">
      <c r="A1109" s="2" t="s">
        <v>17</v>
      </c>
      <c r="B1109" s="23" t="s">
        <v>325</v>
      </c>
      <c r="C1109" s="23" t="s">
        <v>347</v>
      </c>
      <c r="D1109" s="23" t="s">
        <v>70</v>
      </c>
      <c r="E1109" s="23" t="s">
        <v>18</v>
      </c>
      <c r="F1109" s="23"/>
      <c r="G1109" s="24">
        <f>SUM(I1109:K1109)-H1109</f>
        <v>1799432.49</v>
      </c>
      <c r="H1109" s="24"/>
      <c r="I1109" s="36">
        <v>1799432.49</v>
      </c>
      <c r="J1109" s="8">
        <f>SUM(Q1109)</f>
        <v>0</v>
      </c>
      <c r="K1109" s="9">
        <f>SUM(S1109+U1109+W1109+Y1109+AA1109)</f>
        <v>0</v>
      </c>
      <c r="L1109" s="28">
        <f>SUM(N1109:P1109)-M1109</f>
        <v>1791067.09</v>
      </c>
      <c r="M1109" s="38"/>
      <c r="N1109" s="37">
        <v>1791067.09</v>
      </c>
      <c r="O1109" s="8">
        <f>SUM(R1109)</f>
        <v>0</v>
      </c>
      <c r="P1109" s="9">
        <f>SUM(T1109+V1109+X1109+Z1109+AB1109)</f>
        <v>0</v>
      </c>
      <c r="Q1109" s="9"/>
      <c r="R1109" s="9"/>
      <c r="S1109" s="9"/>
      <c r="T1109" s="9"/>
      <c r="U1109" s="9"/>
      <c r="V1109" s="9"/>
      <c r="W1109" s="9"/>
      <c r="X1109" s="9"/>
      <c r="Y1109" s="9"/>
      <c r="Z1109" s="9"/>
      <c r="AA1109" s="9"/>
      <c r="AB1109" s="9"/>
    </row>
    <row r="1110" spans="1:28" ht="47.25" outlineLevel="3">
      <c r="A1110" s="2" t="s">
        <v>25</v>
      </c>
      <c r="B1110" s="23" t="s">
        <v>325</v>
      </c>
      <c r="C1110" s="23" t="s">
        <v>347</v>
      </c>
      <c r="D1110" s="23" t="s">
        <v>26</v>
      </c>
      <c r="E1110" s="23" t="s">
        <v>2</v>
      </c>
      <c r="F1110" s="23"/>
      <c r="G1110" s="24">
        <f>SUM(G1111)</f>
        <v>779172.13</v>
      </c>
      <c r="H1110" s="24">
        <f>SUM(H1111)</f>
        <v>0</v>
      </c>
      <c r="I1110" s="36">
        <f>SUM(I1111)</f>
        <v>779172.13</v>
      </c>
      <c r="J1110" s="36">
        <f t="shared" ref="J1110:O1110" si="730">SUM(J1111)</f>
        <v>0</v>
      </c>
      <c r="K1110" s="36">
        <f t="shared" si="730"/>
        <v>0</v>
      </c>
      <c r="L1110" s="36">
        <f t="shared" si="730"/>
        <v>767680.53</v>
      </c>
      <c r="M1110" s="36">
        <f t="shared" si="730"/>
        <v>0</v>
      </c>
      <c r="N1110" s="36">
        <f t="shared" si="730"/>
        <v>767680.53</v>
      </c>
      <c r="O1110" s="28">
        <f t="shared" si="730"/>
        <v>0</v>
      </c>
      <c r="P1110" s="28">
        <f t="shared" ref="P1110:AB1110" si="731">SUM(P1111)</f>
        <v>0</v>
      </c>
      <c r="Q1110" s="28">
        <f t="shared" si="731"/>
        <v>0</v>
      </c>
      <c r="R1110" s="28">
        <f t="shared" si="731"/>
        <v>0</v>
      </c>
      <c r="S1110" s="28">
        <f t="shared" si="731"/>
        <v>0</v>
      </c>
      <c r="T1110" s="28">
        <f t="shared" si="731"/>
        <v>0</v>
      </c>
      <c r="U1110" s="28">
        <f t="shared" si="731"/>
        <v>0</v>
      </c>
      <c r="V1110" s="28">
        <f t="shared" si="731"/>
        <v>0</v>
      </c>
      <c r="W1110" s="28">
        <f t="shared" si="731"/>
        <v>0</v>
      </c>
      <c r="X1110" s="28">
        <f t="shared" si="731"/>
        <v>0</v>
      </c>
      <c r="Y1110" s="28">
        <f t="shared" si="731"/>
        <v>0</v>
      </c>
      <c r="Z1110" s="28">
        <f t="shared" si="731"/>
        <v>0</v>
      </c>
      <c r="AA1110" s="28">
        <f t="shared" si="731"/>
        <v>0</v>
      </c>
      <c r="AB1110" s="28">
        <f t="shared" si="731"/>
        <v>0</v>
      </c>
    </row>
    <row r="1111" spans="1:28" ht="31.5" outlineLevel="4">
      <c r="A1111" s="2" t="s">
        <v>27</v>
      </c>
      <c r="B1111" s="23" t="s">
        <v>325</v>
      </c>
      <c r="C1111" s="23" t="s">
        <v>347</v>
      </c>
      <c r="D1111" s="23" t="s">
        <v>28</v>
      </c>
      <c r="E1111" s="23" t="s">
        <v>2</v>
      </c>
      <c r="F1111" s="23"/>
      <c r="G1111" s="24">
        <f>SUM(G1112:G1116)</f>
        <v>779172.13</v>
      </c>
      <c r="H1111" s="24">
        <f>SUM(H1112:H1116)</f>
        <v>0</v>
      </c>
      <c r="I1111" s="36">
        <f>SUM(I1112:I1116)</f>
        <v>779172.13</v>
      </c>
      <c r="J1111" s="36">
        <f t="shared" ref="J1111:O1111" si="732">SUM(J1112:J1116)</f>
        <v>0</v>
      </c>
      <c r="K1111" s="36">
        <f t="shared" si="732"/>
        <v>0</v>
      </c>
      <c r="L1111" s="36">
        <f t="shared" si="732"/>
        <v>767680.53</v>
      </c>
      <c r="M1111" s="36">
        <f t="shared" si="732"/>
        <v>0</v>
      </c>
      <c r="N1111" s="36">
        <f t="shared" si="732"/>
        <v>767680.53</v>
      </c>
      <c r="O1111" s="28">
        <f t="shared" si="732"/>
        <v>0</v>
      </c>
      <c r="P1111" s="28">
        <f t="shared" ref="P1111:AB1111" si="733">SUM(P1112:P1116)</f>
        <v>0</v>
      </c>
      <c r="Q1111" s="28">
        <f t="shared" si="733"/>
        <v>0</v>
      </c>
      <c r="R1111" s="28">
        <f t="shared" si="733"/>
        <v>0</v>
      </c>
      <c r="S1111" s="28">
        <f t="shared" si="733"/>
        <v>0</v>
      </c>
      <c r="T1111" s="28">
        <f t="shared" si="733"/>
        <v>0</v>
      </c>
      <c r="U1111" s="28">
        <f t="shared" si="733"/>
        <v>0</v>
      </c>
      <c r="V1111" s="28">
        <f t="shared" si="733"/>
        <v>0</v>
      </c>
      <c r="W1111" s="28">
        <f t="shared" si="733"/>
        <v>0</v>
      </c>
      <c r="X1111" s="28">
        <f t="shared" si="733"/>
        <v>0</v>
      </c>
      <c r="Y1111" s="28">
        <f t="shared" si="733"/>
        <v>0</v>
      </c>
      <c r="Z1111" s="28">
        <f t="shared" si="733"/>
        <v>0</v>
      </c>
      <c r="AA1111" s="28">
        <f t="shared" si="733"/>
        <v>0</v>
      </c>
      <c r="AB1111" s="28">
        <f t="shared" si="733"/>
        <v>0</v>
      </c>
    </row>
    <row r="1112" spans="1:28" outlineLevel="5">
      <c r="A1112" s="2" t="s">
        <v>29</v>
      </c>
      <c r="B1112" s="23" t="s">
        <v>325</v>
      </c>
      <c r="C1112" s="23" t="s">
        <v>347</v>
      </c>
      <c r="D1112" s="23" t="s">
        <v>28</v>
      </c>
      <c r="E1112" s="23" t="s">
        <v>30</v>
      </c>
      <c r="F1112" s="23"/>
      <c r="G1112" s="24">
        <f>SUM(I1112:K1112)-H1112</f>
        <v>130713.23</v>
      </c>
      <c r="H1112" s="24"/>
      <c r="I1112" s="36">
        <v>130713.23</v>
      </c>
      <c r="J1112" s="8">
        <f>SUM(Q1112)</f>
        <v>0</v>
      </c>
      <c r="K1112" s="9">
        <f>SUM(S1112+U1112+W1112+Y1112+AA1112)</f>
        <v>0</v>
      </c>
      <c r="L1112" s="28">
        <f>SUM(N1112:P1112)-M1112</f>
        <v>119221.63</v>
      </c>
      <c r="M1112" s="38"/>
      <c r="N1112" s="37">
        <v>119221.63</v>
      </c>
      <c r="O1112" s="8">
        <f>SUM(R1112)</f>
        <v>0</v>
      </c>
      <c r="P1112" s="9">
        <f>SUM(T1112+V1112+X1112+Z1112+AB1112)</f>
        <v>0</v>
      </c>
      <c r="Q1112" s="9"/>
      <c r="R1112" s="9"/>
      <c r="S1112" s="9"/>
      <c r="T1112" s="9"/>
      <c r="U1112" s="9"/>
      <c r="V1112" s="9"/>
      <c r="W1112" s="9"/>
      <c r="X1112" s="9"/>
      <c r="Y1112" s="9"/>
      <c r="Z1112" s="9"/>
      <c r="AA1112" s="9"/>
      <c r="AB1112" s="9"/>
    </row>
    <row r="1113" spans="1:28" ht="31.5" outlineLevel="5">
      <c r="A1113" s="2" t="s">
        <v>73</v>
      </c>
      <c r="B1113" s="23" t="s">
        <v>325</v>
      </c>
      <c r="C1113" s="23" t="s">
        <v>347</v>
      </c>
      <c r="D1113" s="23" t="s">
        <v>28</v>
      </c>
      <c r="E1113" s="23" t="s">
        <v>74</v>
      </c>
      <c r="F1113" s="23"/>
      <c r="G1113" s="24">
        <f>SUM(I1113:K1113)-H1113</f>
        <v>3467</v>
      </c>
      <c r="H1113" s="24"/>
      <c r="I1113" s="36">
        <v>3467</v>
      </c>
      <c r="J1113" s="8">
        <f>SUM(Q1113)</f>
        <v>0</v>
      </c>
      <c r="K1113" s="9">
        <f>SUM(S1113+U1113+W1113+Y1113+AA1113)</f>
        <v>0</v>
      </c>
      <c r="L1113" s="28">
        <f>SUM(N1113:P1113)-M1113</f>
        <v>3467</v>
      </c>
      <c r="M1113" s="38"/>
      <c r="N1113" s="37">
        <v>3467</v>
      </c>
      <c r="O1113" s="8">
        <f>SUM(R1113)</f>
        <v>0</v>
      </c>
      <c r="P1113" s="9">
        <f>SUM(T1113+V1113+X1113+Z1113+AB1113)</f>
        <v>0</v>
      </c>
      <c r="Q1113" s="9"/>
      <c r="R1113" s="9"/>
      <c r="S1113" s="9"/>
      <c r="T1113" s="9"/>
      <c r="U1113" s="9"/>
      <c r="V1113" s="9"/>
      <c r="W1113" s="9"/>
      <c r="X1113" s="9"/>
      <c r="Y1113" s="9"/>
      <c r="Z1113" s="9"/>
      <c r="AA1113" s="9"/>
      <c r="AB1113" s="9"/>
    </row>
    <row r="1114" spans="1:28" outlineLevel="5">
      <c r="A1114" s="2" t="s">
        <v>37</v>
      </c>
      <c r="B1114" s="23" t="s">
        <v>325</v>
      </c>
      <c r="C1114" s="23" t="s">
        <v>347</v>
      </c>
      <c r="D1114" s="23" t="s">
        <v>28</v>
      </c>
      <c r="E1114" s="23" t="s">
        <v>38</v>
      </c>
      <c r="F1114" s="23"/>
      <c r="G1114" s="24">
        <f>SUM(I1114:K1114)-H1114</f>
        <v>329146.76</v>
      </c>
      <c r="H1114" s="24"/>
      <c r="I1114" s="36">
        <v>329146.76</v>
      </c>
      <c r="J1114" s="8">
        <f>SUM(Q1114)</f>
        <v>0</v>
      </c>
      <c r="K1114" s="9">
        <f>SUM(S1114+U1114+W1114+Y1114+AA1114)</f>
        <v>0</v>
      </c>
      <c r="L1114" s="28">
        <f>SUM(N1114:P1114)-M1114</f>
        <v>329146.76</v>
      </c>
      <c r="M1114" s="38"/>
      <c r="N1114" s="37">
        <v>329146.76</v>
      </c>
      <c r="O1114" s="8">
        <f>SUM(R1114)</f>
        <v>0</v>
      </c>
      <c r="P1114" s="9">
        <f>SUM(T1114+V1114+X1114+Z1114+AB1114)</f>
        <v>0</v>
      </c>
      <c r="Q1114" s="9"/>
      <c r="R1114" s="9"/>
      <c r="S1114" s="9"/>
      <c r="T1114" s="9"/>
      <c r="U1114" s="9"/>
      <c r="V1114" s="9"/>
      <c r="W1114" s="9"/>
      <c r="X1114" s="9"/>
      <c r="Y1114" s="9"/>
      <c r="Z1114" s="9"/>
      <c r="AA1114" s="9"/>
      <c r="AB1114" s="9"/>
    </row>
    <row r="1115" spans="1:28" ht="31.5" outlineLevel="5">
      <c r="A1115" s="2" t="s">
        <v>55</v>
      </c>
      <c r="B1115" s="23" t="s">
        <v>325</v>
      </c>
      <c r="C1115" s="23" t="s">
        <v>347</v>
      </c>
      <c r="D1115" s="23" t="s">
        <v>28</v>
      </c>
      <c r="E1115" s="23" t="s">
        <v>56</v>
      </c>
      <c r="F1115" s="23"/>
      <c r="G1115" s="24">
        <f>SUM(I1115:K1115)-H1115</f>
        <v>21592</v>
      </c>
      <c r="H1115" s="24"/>
      <c r="I1115" s="36">
        <v>21592</v>
      </c>
      <c r="J1115" s="8">
        <f>SUM(Q1115)</f>
        <v>0</v>
      </c>
      <c r="K1115" s="9">
        <f>SUM(S1115+U1115+W1115+Y1115+AA1115)</f>
        <v>0</v>
      </c>
      <c r="L1115" s="28">
        <f>SUM(N1115:P1115)-M1115</f>
        <v>21592</v>
      </c>
      <c r="M1115" s="38"/>
      <c r="N1115" s="37">
        <v>21592</v>
      </c>
      <c r="O1115" s="8">
        <f>SUM(R1115)</f>
        <v>0</v>
      </c>
      <c r="P1115" s="9">
        <f>SUM(T1115+V1115+X1115+Z1115+AB1115)</f>
        <v>0</v>
      </c>
      <c r="Q1115" s="9"/>
      <c r="R1115" s="9"/>
      <c r="S1115" s="9"/>
      <c r="T1115" s="9"/>
      <c r="U1115" s="9"/>
      <c r="V1115" s="9"/>
      <c r="W1115" s="9"/>
      <c r="X1115" s="9"/>
      <c r="Y1115" s="9"/>
      <c r="Z1115" s="9"/>
      <c r="AA1115" s="9"/>
      <c r="AB1115" s="9"/>
    </row>
    <row r="1116" spans="1:28" ht="35.25" customHeight="1" outlineLevel="5">
      <c r="A1116" s="2" t="s">
        <v>31</v>
      </c>
      <c r="B1116" s="23" t="s">
        <v>325</v>
      </c>
      <c r="C1116" s="23" t="s">
        <v>347</v>
      </c>
      <c r="D1116" s="23" t="s">
        <v>28</v>
      </c>
      <c r="E1116" s="23" t="s">
        <v>32</v>
      </c>
      <c r="F1116" s="23"/>
      <c r="G1116" s="24">
        <f>SUM(I1116:K1116)-H1116</f>
        <v>294253.14</v>
      </c>
      <c r="H1116" s="24"/>
      <c r="I1116" s="36">
        <v>294253.14</v>
      </c>
      <c r="J1116" s="8">
        <f>SUM(Q1116)</f>
        <v>0</v>
      </c>
      <c r="K1116" s="9">
        <f>SUM(S1116+U1116+W1116+Y1116+AA1116)</f>
        <v>0</v>
      </c>
      <c r="L1116" s="28">
        <f>SUM(N1116:P1116)-M1116</f>
        <v>294253.14</v>
      </c>
      <c r="M1116" s="38"/>
      <c r="N1116" s="37">
        <v>294253.14</v>
      </c>
      <c r="O1116" s="8">
        <f>SUM(R1116)</f>
        <v>0</v>
      </c>
      <c r="P1116" s="9">
        <f>SUM(T1116+V1116+X1116+Z1116+AB1116)</f>
        <v>0</v>
      </c>
      <c r="Q1116" s="9"/>
      <c r="R1116" s="9"/>
      <c r="S1116" s="9"/>
      <c r="T1116" s="9"/>
      <c r="U1116" s="9"/>
      <c r="V1116" s="9"/>
      <c r="W1116" s="9"/>
      <c r="X1116" s="9"/>
      <c r="Y1116" s="9"/>
      <c r="Z1116" s="9"/>
      <c r="AA1116" s="9"/>
      <c r="AB1116" s="9"/>
    </row>
    <row r="1117" spans="1:28" s="7" customFormat="1" ht="129" customHeight="1" outlineLevel="2">
      <c r="A1117" s="6" t="s">
        <v>313</v>
      </c>
      <c r="B1117" s="49" t="s">
        <v>325</v>
      </c>
      <c r="C1117" s="49" t="s">
        <v>314</v>
      </c>
      <c r="D1117" s="49" t="s">
        <v>2</v>
      </c>
      <c r="E1117" s="49" t="s">
        <v>2</v>
      </c>
      <c r="F1117" s="49"/>
      <c r="G1117" s="50">
        <f t="shared" ref="G1117:I1118" si="734">SUM(G1118)</f>
        <v>10422.799999999999</v>
      </c>
      <c r="H1117" s="50">
        <f t="shared" si="734"/>
        <v>0</v>
      </c>
      <c r="I1117" s="51">
        <f t="shared" si="734"/>
        <v>10422.799999999999</v>
      </c>
      <c r="J1117" s="51">
        <f t="shared" ref="J1117:S1118" si="735">SUM(J1118)</f>
        <v>0</v>
      </c>
      <c r="K1117" s="51">
        <f t="shared" si="735"/>
        <v>0</v>
      </c>
      <c r="L1117" s="51">
        <f t="shared" si="735"/>
        <v>10422.799999999999</v>
      </c>
      <c r="M1117" s="51">
        <f t="shared" si="735"/>
        <v>0</v>
      </c>
      <c r="N1117" s="51">
        <f t="shared" si="735"/>
        <v>10422.799999999999</v>
      </c>
      <c r="O1117" s="52">
        <f t="shared" si="735"/>
        <v>0</v>
      </c>
      <c r="P1117" s="52">
        <f t="shared" si="735"/>
        <v>0</v>
      </c>
      <c r="Q1117" s="52">
        <f t="shared" si="735"/>
        <v>0</v>
      </c>
      <c r="R1117" s="52">
        <f t="shared" si="735"/>
        <v>0</v>
      </c>
      <c r="S1117" s="52">
        <f t="shared" si="735"/>
        <v>0</v>
      </c>
      <c r="T1117" s="52">
        <f t="shared" ref="T1117:AB1118" si="736">SUM(T1118)</f>
        <v>0</v>
      </c>
      <c r="U1117" s="52">
        <f t="shared" si="736"/>
        <v>0</v>
      </c>
      <c r="V1117" s="52">
        <f t="shared" si="736"/>
        <v>0</v>
      </c>
      <c r="W1117" s="52">
        <f t="shared" si="736"/>
        <v>0</v>
      </c>
      <c r="X1117" s="52">
        <f t="shared" si="736"/>
        <v>0</v>
      </c>
      <c r="Y1117" s="52">
        <f t="shared" si="736"/>
        <v>0</v>
      </c>
      <c r="Z1117" s="52">
        <f t="shared" si="736"/>
        <v>0</v>
      </c>
      <c r="AA1117" s="52">
        <f t="shared" si="736"/>
        <v>0</v>
      </c>
      <c r="AB1117" s="52">
        <f t="shared" si="736"/>
        <v>0</v>
      </c>
    </row>
    <row r="1118" spans="1:28" ht="110.25" outlineLevel="3">
      <c r="A1118" s="2" t="s">
        <v>9</v>
      </c>
      <c r="B1118" s="23" t="s">
        <v>325</v>
      </c>
      <c r="C1118" s="23" t="s">
        <v>314</v>
      </c>
      <c r="D1118" s="23" t="s">
        <v>10</v>
      </c>
      <c r="E1118" s="23" t="s">
        <v>2</v>
      </c>
      <c r="F1118" s="23"/>
      <c r="G1118" s="24">
        <f t="shared" si="734"/>
        <v>10422.799999999999</v>
      </c>
      <c r="H1118" s="24">
        <f t="shared" si="734"/>
        <v>0</v>
      </c>
      <c r="I1118" s="36">
        <f t="shared" si="734"/>
        <v>10422.799999999999</v>
      </c>
      <c r="J1118" s="36">
        <f t="shared" si="735"/>
        <v>0</v>
      </c>
      <c r="K1118" s="36">
        <f t="shared" si="735"/>
        <v>0</v>
      </c>
      <c r="L1118" s="36">
        <f t="shared" si="735"/>
        <v>10422.799999999999</v>
      </c>
      <c r="M1118" s="36">
        <f t="shared" si="735"/>
        <v>0</v>
      </c>
      <c r="N1118" s="36">
        <f t="shared" si="735"/>
        <v>10422.799999999999</v>
      </c>
      <c r="O1118" s="28">
        <f t="shared" si="735"/>
        <v>0</v>
      </c>
      <c r="P1118" s="28">
        <f t="shared" si="735"/>
        <v>0</v>
      </c>
      <c r="Q1118" s="28">
        <f t="shared" si="735"/>
        <v>0</v>
      </c>
      <c r="R1118" s="28">
        <f t="shared" si="735"/>
        <v>0</v>
      </c>
      <c r="S1118" s="28">
        <f t="shared" si="735"/>
        <v>0</v>
      </c>
      <c r="T1118" s="28">
        <f t="shared" si="736"/>
        <v>0</v>
      </c>
      <c r="U1118" s="28">
        <f t="shared" si="736"/>
        <v>0</v>
      </c>
      <c r="V1118" s="28">
        <f t="shared" si="736"/>
        <v>0</v>
      </c>
      <c r="W1118" s="28">
        <f t="shared" si="736"/>
        <v>0</v>
      </c>
      <c r="X1118" s="28">
        <f t="shared" si="736"/>
        <v>0</v>
      </c>
      <c r="Y1118" s="28">
        <f t="shared" si="736"/>
        <v>0</v>
      </c>
      <c r="Z1118" s="28">
        <f t="shared" si="736"/>
        <v>0</v>
      </c>
      <c r="AA1118" s="28">
        <f t="shared" si="736"/>
        <v>0</v>
      </c>
      <c r="AB1118" s="28">
        <f t="shared" si="736"/>
        <v>0</v>
      </c>
    </row>
    <row r="1119" spans="1:28" ht="63" outlineLevel="4">
      <c r="A1119" s="2" t="s">
        <v>35</v>
      </c>
      <c r="B1119" s="23" t="s">
        <v>325</v>
      </c>
      <c r="C1119" s="23" t="s">
        <v>314</v>
      </c>
      <c r="D1119" s="23" t="s">
        <v>36</v>
      </c>
      <c r="E1119" s="23" t="s">
        <v>2</v>
      </c>
      <c r="F1119" s="23"/>
      <c r="G1119" s="24">
        <f>SUM(G1120:G1121)</f>
        <v>10422.799999999999</v>
      </c>
      <c r="H1119" s="24">
        <f>SUM(H1120:H1121)</f>
        <v>0</v>
      </c>
      <c r="I1119" s="36">
        <f>SUM(I1120:I1121)</f>
        <v>10422.799999999999</v>
      </c>
      <c r="J1119" s="36">
        <f t="shared" ref="J1119:AB1119" si="737">SUM(J1120:J1121)</f>
        <v>0</v>
      </c>
      <c r="K1119" s="36">
        <f t="shared" si="737"/>
        <v>0</v>
      </c>
      <c r="L1119" s="36">
        <f t="shared" si="737"/>
        <v>10422.799999999999</v>
      </c>
      <c r="M1119" s="36">
        <f t="shared" si="737"/>
        <v>0</v>
      </c>
      <c r="N1119" s="36">
        <f t="shared" si="737"/>
        <v>10422.799999999999</v>
      </c>
      <c r="O1119" s="28">
        <f t="shared" si="737"/>
        <v>0</v>
      </c>
      <c r="P1119" s="28">
        <f t="shared" si="737"/>
        <v>0</v>
      </c>
      <c r="Q1119" s="28">
        <f t="shared" si="737"/>
        <v>0</v>
      </c>
      <c r="R1119" s="28">
        <f t="shared" si="737"/>
        <v>0</v>
      </c>
      <c r="S1119" s="28">
        <f t="shared" si="737"/>
        <v>0</v>
      </c>
      <c r="T1119" s="28">
        <f t="shared" si="737"/>
        <v>0</v>
      </c>
      <c r="U1119" s="28">
        <f t="shared" si="737"/>
        <v>0</v>
      </c>
      <c r="V1119" s="28">
        <f t="shared" si="737"/>
        <v>0</v>
      </c>
      <c r="W1119" s="28">
        <f t="shared" si="737"/>
        <v>0</v>
      </c>
      <c r="X1119" s="28">
        <f t="shared" si="737"/>
        <v>0</v>
      </c>
      <c r="Y1119" s="28">
        <f t="shared" si="737"/>
        <v>0</v>
      </c>
      <c r="Z1119" s="28">
        <f t="shared" si="737"/>
        <v>0</v>
      </c>
      <c r="AA1119" s="28">
        <f t="shared" si="737"/>
        <v>0</v>
      </c>
      <c r="AB1119" s="28">
        <f t="shared" si="737"/>
        <v>0</v>
      </c>
    </row>
    <row r="1120" spans="1:28" ht="31.5" outlineLevel="5">
      <c r="A1120" s="2" t="s">
        <v>350</v>
      </c>
      <c r="B1120" s="23" t="s">
        <v>325</v>
      </c>
      <c r="C1120" s="23" t="s">
        <v>314</v>
      </c>
      <c r="D1120" s="23" t="s">
        <v>36</v>
      </c>
      <c r="E1120" s="23" t="s">
        <v>351</v>
      </c>
      <c r="F1120" s="23"/>
      <c r="G1120" s="24">
        <f>SUM(I1120:K1120)-H1120</f>
        <v>5000</v>
      </c>
      <c r="H1120" s="24"/>
      <c r="I1120" s="36">
        <v>5000</v>
      </c>
      <c r="J1120" s="8">
        <f>SUM(Q1120)</f>
        <v>0</v>
      </c>
      <c r="K1120" s="9">
        <f>SUM(S1120+U1120+W1120+Y1120+AA1120)</f>
        <v>0</v>
      </c>
      <c r="L1120" s="28">
        <f>SUM(N1120:P1120)-M1120</f>
        <v>5000</v>
      </c>
      <c r="M1120" s="38"/>
      <c r="N1120" s="37">
        <v>5000</v>
      </c>
      <c r="O1120" s="8">
        <f>SUM(R1120)</f>
        <v>0</v>
      </c>
      <c r="P1120" s="9">
        <f>SUM(T1120+V1120+X1120+Z1120+AB1120)</f>
        <v>0</v>
      </c>
      <c r="Q1120" s="9"/>
      <c r="R1120" s="9"/>
      <c r="S1120" s="9"/>
      <c r="T1120" s="9"/>
      <c r="U1120" s="9"/>
      <c r="V1120" s="9"/>
      <c r="W1120" s="9"/>
      <c r="X1120" s="9"/>
      <c r="Y1120" s="9"/>
      <c r="Z1120" s="9"/>
      <c r="AA1120" s="9"/>
      <c r="AB1120" s="9"/>
    </row>
    <row r="1121" spans="1:28" outlineLevel="5">
      <c r="A1121" s="2" t="s">
        <v>37</v>
      </c>
      <c r="B1121" s="23" t="s">
        <v>325</v>
      </c>
      <c r="C1121" s="23" t="s">
        <v>314</v>
      </c>
      <c r="D1121" s="23" t="s">
        <v>36</v>
      </c>
      <c r="E1121" s="23" t="s">
        <v>38</v>
      </c>
      <c r="F1121" s="23"/>
      <c r="G1121" s="24">
        <f>SUM(I1121:K1121)-H1121</f>
        <v>5422.8</v>
      </c>
      <c r="H1121" s="24"/>
      <c r="I1121" s="36">
        <v>5422.8</v>
      </c>
      <c r="J1121" s="8">
        <f>SUM(Q1121)</f>
        <v>0</v>
      </c>
      <c r="K1121" s="9">
        <f>SUM(S1121+U1121+W1121+Y1121+AA1121)</f>
        <v>0</v>
      </c>
      <c r="L1121" s="28">
        <f>SUM(N1121:P1121)-M1121</f>
        <v>5422.8</v>
      </c>
      <c r="M1121" s="38"/>
      <c r="N1121" s="37">
        <v>5422.8</v>
      </c>
      <c r="O1121" s="8">
        <f>SUM(R1121)</f>
        <v>0</v>
      </c>
      <c r="P1121" s="9">
        <f>SUM(T1121+V1121+X1121+Z1121+AB1121)</f>
        <v>0</v>
      </c>
      <c r="Q1121" s="9"/>
      <c r="R1121" s="9"/>
      <c r="S1121" s="9"/>
      <c r="T1121" s="9"/>
      <c r="U1121" s="9"/>
      <c r="V1121" s="9"/>
      <c r="W1121" s="9"/>
      <c r="X1121" s="9"/>
      <c r="Y1121" s="9"/>
      <c r="Z1121" s="9"/>
      <c r="AA1121" s="9"/>
      <c r="AB1121" s="9"/>
    </row>
    <row r="1122" spans="1:28" s="4" customFormat="1" ht="31.5">
      <c r="A1122" s="3" t="s">
        <v>352</v>
      </c>
      <c r="B1122" s="41" t="s">
        <v>353</v>
      </c>
      <c r="C1122" s="41" t="s">
        <v>4</v>
      </c>
      <c r="D1122" s="41" t="s">
        <v>2</v>
      </c>
      <c r="E1122" s="41" t="s">
        <v>2</v>
      </c>
      <c r="F1122" s="41"/>
      <c r="G1122" s="42">
        <f t="shared" ref="G1122:AB1122" si="738">SUM(G1123+G1272)</f>
        <v>50660294.789999999</v>
      </c>
      <c r="H1122" s="42">
        <f t="shared" si="738"/>
        <v>7219997.2999999998</v>
      </c>
      <c r="I1122" s="42">
        <f t="shared" si="738"/>
        <v>7237599.8499999996</v>
      </c>
      <c r="J1122" s="42">
        <f t="shared" si="738"/>
        <v>34242534.280000009</v>
      </c>
      <c r="K1122" s="42">
        <f t="shared" si="738"/>
        <v>16400157.960000003</v>
      </c>
      <c r="L1122" s="42">
        <f t="shared" si="738"/>
        <v>49733816.689999998</v>
      </c>
      <c r="M1122" s="42">
        <f t="shared" si="738"/>
        <v>6997978.46</v>
      </c>
      <c r="N1122" s="42">
        <f t="shared" si="738"/>
        <v>7015581.0099999998</v>
      </c>
      <c r="O1122" s="42">
        <f t="shared" si="738"/>
        <v>33674238.210000001</v>
      </c>
      <c r="P1122" s="42">
        <f t="shared" si="738"/>
        <v>16041975.930000002</v>
      </c>
      <c r="Q1122" s="42">
        <f t="shared" si="738"/>
        <v>34242534.280000009</v>
      </c>
      <c r="R1122" s="42">
        <f t="shared" si="738"/>
        <v>33674238.210000001</v>
      </c>
      <c r="S1122" s="42">
        <f t="shared" si="738"/>
        <v>3508165.05</v>
      </c>
      <c r="T1122" s="42">
        <f t="shared" si="738"/>
        <v>3441736.86</v>
      </c>
      <c r="U1122" s="42">
        <f t="shared" si="738"/>
        <v>2853844.7699999996</v>
      </c>
      <c r="V1122" s="42">
        <f t="shared" si="738"/>
        <v>2783083.85</v>
      </c>
      <c r="W1122" s="42">
        <f t="shared" si="738"/>
        <v>4549103.8299999991</v>
      </c>
      <c r="X1122" s="42">
        <f t="shared" si="738"/>
        <v>4486290.93</v>
      </c>
      <c r="Y1122" s="42">
        <f t="shared" si="738"/>
        <v>3385226.91</v>
      </c>
      <c r="Z1122" s="42">
        <f t="shared" si="738"/>
        <v>3373557.67</v>
      </c>
      <c r="AA1122" s="42">
        <f t="shared" si="738"/>
        <v>2103817.4</v>
      </c>
      <c r="AB1122" s="42">
        <f t="shared" si="738"/>
        <v>1957306.62</v>
      </c>
    </row>
    <row r="1123" spans="1:28" s="4" customFormat="1" outlineLevel="1">
      <c r="A1123" s="5" t="s">
        <v>354</v>
      </c>
      <c r="B1123" s="45" t="s">
        <v>355</v>
      </c>
      <c r="C1123" s="45" t="s">
        <v>4</v>
      </c>
      <c r="D1123" s="45" t="s">
        <v>2</v>
      </c>
      <c r="E1123" s="45" t="s">
        <v>2</v>
      </c>
      <c r="F1123" s="45"/>
      <c r="G1123" s="46">
        <f>SUM(G1124+G1257+G1264+G1268+G1139+G1146+G1182+G1192+G1196+G1202+G1223+G1227+G1249+G1253+G1131+G1186)</f>
        <v>48952561.339999996</v>
      </c>
      <c r="H1123" s="46">
        <f t="shared" ref="H1123:AB1123" si="739">SUM(H1124+H1257+H1264+H1268+H1139+H1146+H1182+H1192+H1196+H1202+H1223+H1227+H1249+H1253+H1131+H1186)</f>
        <v>7219997.2999999998</v>
      </c>
      <c r="I1123" s="46">
        <f t="shared" si="739"/>
        <v>5529866.3999999994</v>
      </c>
      <c r="J1123" s="46">
        <f t="shared" si="739"/>
        <v>34242534.280000009</v>
      </c>
      <c r="K1123" s="46">
        <f t="shared" si="739"/>
        <v>16400157.960000003</v>
      </c>
      <c r="L1123" s="46">
        <f t="shared" si="739"/>
        <v>48026083.239999995</v>
      </c>
      <c r="M1123" s="46">
        <f t="shared" si="739"/>
        <v>6997978.46</v>
      </c>
      <c r="N1123" s="46">
        <f t="shared" si="739"/>
        <v>5307847.5599999996</v>
      </c>
      <c r="O1123" s="46">
        <f t="shared" si="739"/>
        <v>33674238.210000001</v>
      </c>
      <c r="P1123" s="46">
        <f t="shared" si="739"/>
        <v>16041975.930000002</v>
      </c>
      <c r="Q1123" s="46">
        <f t="shared" si="739"/>
        <v>34242534.280000009</v>
      </c>
      <c r="R1123" s="46">
        <f t="shared" si="739"/>
        <v>33674238.210000001</v>
      </c>
      <c r="S1123" s="46">
        <f t="shared" si="739"/>
        <v>3508165.05</v>
      </c>
      <c r="T1123" s="46">
        <f t="shared" si="739"/>
        <v>3441736.86</v>
      </c>
      <c r="U1123" s="46">
        <f t="shared" si="739"/>
        <v>2853844.7699999996</v>
      </c>
      <c r="V1123" s="46">
        <f t="shared" si="739"/>
        <v>2783083.85</v>
      </c>
      <c r="W1123" s="46">
        <f t="shared" si="739"/>
        <v>4549103.8299999991</v>
      </c>
      <c r="X1123" s="46">
        <f t="shared" si="739"/>
        <v>4486290.93</v>
      </c>
      <c r="Y1123" s="46">
        <f t="shared" si="739"/>
        <v>3385226.91</v>
      </c>
      <c r="Z1123" s="46">
        <f t="shared" si="739"/>
        <v>3373557.67</v>
      </c>
      <c r="AA1123" s="46">
        <f t="shared" si="739"/>
        <v>2103817.4</v>
      </c>
      <c r="AB1123" s="46">
        <f t="shared" si="739"/>
        <v>1957306.62</v>
      </c>
    </row>
    <row r="1124" spans="1:28" s="7" customFormat="1" ht="63" outlineLevel="1">
      <c r="A1124" s="6" t="s">
        <v>613</v>
      </c>
      <c r="B1124" s="80" t="s">
        <v>355</v>
      </c>
      <c r="C1124" s="80" t="s">
        <v>614</v>
      </c>
      <c r="D1124" s="80" t="s">
        <v>2</v>
      </c>
      <c r="E1124" s="80" t="s">
        <v>2</v>
      </c>
      <c r="F1124" s="49"/>
      <c r="G1124" s="50">
        <f>SUM(G1125)</f>
        <v>65100</v>
      </c>
      <c r="H1124" s="50">
        <f t="shared" ref="H1124:AB1126" si="740">SUM(H1125)</f>
        <v>0</v>
      </c>
      <c r="I1124" s="50">
        <f t="shared" si="740"/>
        <v>0</v>
      </c>
      <c r="J1124" s="50">
        <f t="shared" si="740"/>
        <v>0</v>
      </c>
      <c r="K1124" s="50">
        <f t="shared" si="740"/>
        <v>65100</v>
      </c>
      <c r="L1124" s="50">
        <f t="shared" si="740"/>
        <v>65100</v>
      </c>
      <c r="M1124" s="50">
        <f t="shared" si="740"/>
        <v>0</v>
      </c>
      <c r="N1124" s="50">
        <f t="shared" si="740"/>
        <v>0</v>
      </c>
      <c r="O1124" s="50">
        <f t="shared" si="740"/>
        <v>0</v>
      </c>
      <c r="P1124" s="50">
        <f t="shared" si="740"/>
        <v>65100</v>
      </c>
      <c r="Q1124" s="50">
        <f t="shared" si="740"/>
        <v>0</v>
      </c>
      <c r="R1124" s="50">
        <f t="shared" si="740"/>
        <v>0</v>
      </c>
      <c r="S1124" s="50">
        <f t="shared" si="740"/>
        <v>0</v>
      </c>
      <c r="T1124" s="50">
        <f t="shared" si="740"/>
        <v>0</v>
      </c>
      <c r="U1124" s="50">
        <f t="shared" si="740"/>
        <v>0</v>
      </c>
      <c r="V1124" s="50">
        <f t="shared" si="740"/>
        <v>0</v>
      </c>
      <c r="W1124" s="50">
        <f t="shared" si="740"/>
        <v>65100</v>
      </c>
      <c r="X1124" s="50">
        <f t="shared" si="740"/>
        <v>65100</v>
      </c>
      <c r="Y1124" s="50">
        <f t="shared" si="740"/>
        <v>0</v>
      </c>
      <c r="Z1124" s="50">
        <f t="shared" si="740"/>
        <v>0</v>
      </c>
      <c r="AA1124" s="50">
        <f t="shared" si="740"/>
        <v>0</v>
      </c>
      <c r="AB1124" s="50">
        <f t="shared" si="740"/>
        <v>0</v>
      </c>
    </row>
    <row r="1125" spans="1:28" s="4" customFormat="1" ht="31.5" outlineLevel="1">
      <c r="A1125" s="2" t="s">
        <v>611</v>
      </c>
      <c r="B1125" s="22" t="s">
        <v>355</v>
      </c>
      <c r="C1125" s="22" t="s">
        <v>614</v>
      </c>
      <c r="D1125" s="23">
        <v>300</v>
      </c>
      <c r="E1125" s="22" t="s">
        <v>2</v>
      </c>
      <c r="F1125" s="45"/>
      <c r="G1125" s="24">
        <f>SUM(G1126)</f>
        <v>65100</v>
      </c>
      <c r="H1125" s="24">
        <f t="shared" si="740"/>
        <v>0</v>
      </c>
      <c r="I1125" s="24">
        <f t="shared" si="740"/>
        <v>0</v>
      </c>
      <c r="J1125" s="24">
        <f t="shared" si="740"/>
        <v>0</v>
      </c>
      <c r="K1125" s="24">
        <f t="shared" si="740"/>
        <v>65100</v>
      </c>
      <c r="L1125" s="24">
        <f t="shared" si="740"/>
        <v>65100</v>
      </c>
      <c r="M1125" s="24">
        <f t="shared" si="740"/>
        <v>0</v>
      </c>
      <c r="N1125" s="24">
        <f t="shared" si="740"/>
        <v>0</v>
      </c>
      <c r="O1125" s="24">
        <f t="shared" si="740"/>
        <v>0</v>
      </c>
      <c r="P1125" s="24">
        <f t="shared" si="740"/>
        <v>65100</v>
      </c>
      <c r="Q1125" s="24">
        <f t="shared" si="740"/>
        <v>0</v>
      </c>
      <c r="R1125" s="24">
        <f t="shared" si="740"/>
        <v>0</v>
      </c>
      <c r="S1125" s="24">
        <f t="shared" si="740"/>
        <v>0</v>
      </c>
      <c r="T1125" s="24">
        <f t="shared" si="740"/>
        <v>0</v>
      </c>
      <c r="U1125" s="24">
        <f t="shared" si="740"/>
        <v>0</v>
      </c>
      <c r="V1125" s="24">
        <f t="shared" si="740"/>
        <v>0</v>
      </c>
      <c r="W1125" s="24">
        <f t="shared" si="740"/>
        <v>65100</v>
      </c>
      <c r="X1125" s="24">
        <f t="shared" si="740"/>
        <v>65100</v>
      </c>
      <c r="Y1125" s="24">
        <f t="shared" si="740"/>
        <v>0</v>
      </c>
      <c r="Z1125" s="24">
        <f t="shared" si="740"/>
        <v>0</v>
      </c>
      <c r="AA1125" s="24">
        <f t="shared" si="740"/>
        <v>0</v>
      </c>
      <c r="AB1125" s="24">
        <f t="shared" si="740"/>
        <v>0</v>
      </c>
    </row>
    <row r="1126" spans="1:28" s="4" customFormat="1" outlineLevel="1">
      <c r="A1126" s="2" t="s">
        <v>610</v>
      </c>
      <c r="B1126" s="22" t="s">
        <v>355</v>
      </c>
      <c r="C1126" s="22" t="s">
        <v>614</v>
      </c>
      <c r="D1126" s="23">
        <v>350</v>
      </c>
      <c r="E1126" s="22" t="s">
        <v>2</v>
      </c>
      <c r="F1126" s="45"/>
      <c r="G1126" s="24">
        <f>SUM(G1127)</f>
        <v>65100</v>
      </c>
      <c r="H1126" s="24">
        <f t="shared" si="740"/>
        <v>0</v>
      </c>
      <c r="I1126" s="24">
        <f t="shared" si="740"/>
        <v>0</v>
      </c>
      <c r="J1126" s="24">
        <f t="shared" si="740"/>
        <v>0</v>
      </c>
      <c r="K1126" s="24">
        <f t="shared" si="740"/>
        <v>65100</v>
      </c>
      <c r="L1126" s="24">
        <f t="shared" si="740"/>
        <v>65100</v>
      </c>
      <c r="M1126" s="24">
        <f t="shared" si="740"/>
        <v>0</v>
      </c>
      <c r="N1126" s="24">
        <f t="shared" si="740"/>
        <v>0</v>
      </c>
      <c r="O1126" s="24">
        <f t="shared" si="740"/>
        <v>0</v>
      </c>
      <c r="P1126" s="54">
        <f t="shared" si="740"/>
        <v>65100</v>
      </c>
      <c r="Q1126" s="24">
        <f t="shared" si="740"/>
        <v>0</v>
      </c>
      <c r="R1126" s="24">
        <f t="shared" si="740"/>
        <v>0</v>
      </c>
      <c r="S1126" s="24">
        <f t="shared" si="740"/>
        <v>0</v>
      </c>
      <c r="T1126" s="24">
        <f t="shared" si="740"/>
        <v>0</v>
      </c>
      <c r="U1126" s="24">
        <f t="shared" si="740"/>
        <v>0</v>
      </c>
      <c r="V1126" s="24">
        <f t="shared" si="740"/>
        <v>0</v>
      </c>
      <c r="W1126" s="24">
        <f t="shared" si="740"/>
        <v>65100</v>
      </c>
      <c r="X1126" s="24">
        <f t="shared" si="740"/>
        <v>65100</v>
      </c>
      <c r="Y1126" s="24">
        <f t="shared" si="740"/>
        <v>0</v>
      </c>
      <c r="Z1126" s="24">
        <f t="shared" si="740"/>
        <v>0</v>
      </c>
      <c r="AA1126" s="24">
        <f t="shared" si="740"/>
        <v>0</v>
      </c>
      <c r="AB1126" s="24">
        <f t="shared" si="740"/>
        <v>0</v>
      </c>
    </row>
    <row r="1127" spans="1:28" s="17" customFormat="1" ht="31.5" outlineLevel="1">
      <c r="A1127" s="2" t="s">
        <v>612</v>
      </c>
      <c r="B1127" s="22" t="s">
        <v>355</v>
      </c>
      <c r="C1127" s="22" t="s">
        <v>614</v>
      </c>
      <c r="D1127" s="23">
        <v>350</v>
      </c>
      <c r="E1127" s="23">
        <v>296</v>
      </c>
      <c r="F1127" s="23" t="s">
        <v>1095</v>
      </c>
      <c r="G1127" s="24">
        <f>SUM(I1127:K1127)-H1127</f>
        <v>65100</v>
      </c>
      <c r="H1127" s="24"/>
      <c r="I1127" s="25"/>
      <c r="J1127" s="10">
        <f>SUM(Q1127)</f>
        <v>0</v>
      </c>
      <c r="K1127" s="11">
        <f>SUM(S1127+U1127+W1127+Y1127+AA1127)</f>
        <v>65100</v>
      </c>
      <c r="L1127" s="26">
        <f>SUM(N1127:P1127)-M1127</f>
        <v>65100</v>
      </c>
      <c r="M1127" s="64"/>
      <c r="N1127" s="55"/>
      <c r="O1127" s="35">
        <f>SUM(R1127)</f>
        <v>0</v>
      </c>
      <c r="P1127" s="11">
        <f>SUM(T1127+V1127+X1127+Z1127+AB1127)</f>
        <v>65100</v>
      </c>
      <c r="Q1127" s="292"/>
      <c r="R1127" s="54"/>
      <c r="S1127" s="54"/>
      <c r="T1127" s="54"/>
      <c r="U1127" s="54"/>
      <c r="V1127" s="54"/>
      <c r="W1127" s="54">
        <v>65100</v>
      </c>
      <c r="X1127" s="54">
        <v>65100</v>
      </c>
      <c r="Y1127" s="54"/>
      <c r="Z1127" s="24"/>
      <c r="AA1127" s="24"/>
      <c r="AB1127" s="24"/>
    </row>
    <row r="1128" spans="1:28" s="271" customFormat="1" outlineLevel="1">
      <c r="A1128" s="263" t="s">
        <v>1087</v>
      </c>
      <c r="B1128" s="274"/>
      <c r="C1128" s="274"/>
      <c r="D1128" s="92"/>
      <c r="E1128" s="92"/>
      <c r="F1128" s="92"/>
      <c r="G1128" s="265"/>
      <c r="H1128" s="266"/>
      <c r="I1128" s="78"/>
      <c r="J1128" s="267"/>
      <c r="K1128" s="268"/>
      <c r="L1128" s="78"/>
      <c r="M1128" s="270"/>
      <c r="N1128" s="78"/>
      <c r="O1128" s="267"/>
      <c r="P1128" s="268"/>
      <c r="Q1128" s="78"/>
      <c r="R1128" s="78"/>
      <c r="S1128" s="78"/>
      <c r="T1128" s="78"/>
      <c r="U1128" s="78"/>
      <c r="V1128" s="78"/>
      <c r="W1128" s="78">
        <v>50000</v>
      </c>
      <c r="X1128" s="78">
        <v>50000</v>
      </c>
      <c r="Y1128" s="78"/>
      <c r="Z1128" s="275"/>
      <c r="AA1128" s="265"/>
      <c r="AB1128" s="265"/>
    </row>
    <row r="1129" spans="1:28" s="271" customFormat="1" outlineLevel="1">
      <c r="A1129" s="263" t="s">
        <v>1088</v>
      </c>
      <c r="B1129" s="274"/>
      <c r="C1129" s="274"/>
      <c r="D1129" s="92"/>
      <c r="E1129" s="92"/>
      <c r="F1129" s="92"/>
      <c r="G1129" s="265"/>
      <c r="H1129" s="266"/>
      <c r="I1129" s="78"/>
      <c r="J1129" s="267"/>
      <c r="K1129" s="268"/>
      <c r="L1129" s="78"/>
      <c r="M1129" s="270"/>
      <c r="N1129" s="78"/>
      <c r="O1129" s="267"/>
      <c r="P1129" s="268"/>
      <c r="Q1129" s="78"/>
      <c r="R1129" s="78"/>
      <c r="S1129" s="78"/>
      <c r="T1129" s="78"/>
      <c r="U1129" s="78"/>
      <c r="V1129" s="78"/>
      <c r="W1129" s="78">
        <v>3763.44</v>
      </c>
      <c r="X1129" s="78">
        <v>3763.44</v>
      </c>
      <c r="Y1129" s="78"/>
      <c r="Z1129" s="275"/>
      <c r="AA1129" s="265"/>
      <c r="AB1129" s="265"/>
    </row>
    <row r="1130" spans="1:28" s="271" customFormat="1" outlineLevel="1">
      <c r="A1130" s="263" t="s">
        <v>1089</v>
      </c>
      <c r="B1130" s="274"/>
      <c r="C1130" s="274"/>
      <c r="D1130" s="92"/>
      <c r="E1130" s="92"/>
      <c r="F1130" s="92"/>
      <c r="G1130" s="265"/>
      <c r="H1130" s="266"/>
      <c r="I1130" s="78"/>
      <c r="J1130" s="267"/>
      <c r="K1130" s="268"/>
      <c r="L1130" s="78"/>
      <c r="M1130" s="270"/>
      <c r="N1130" s="78"/>
      <c r="O1130" s="267"/>
      <c r="P1130" s="268"/>
      <c r="Q1130" s="78"/>
      <c r="R1130" s="78"/>
      <c r="S1130" s="78"/>
      <c r="T1130" s="78"/>
      <c r="U1130" s="78"/>
      <c r="V1130" s="78"/>
      <c r="W1130" s="78">
        <v>11336.56</v>
      </c>
      <c r="X1130" s="78">
        <v>11336.56</v>
      </c>
      <c r="Y1130" s="78"/>
      <c r="Z1130" s="275"/>
      <c r="AA1130" s="265"/>
      <c r="AB1130" s="265"/>
    </row>
    <row r="1131" spans="1:28" s="17" customFormat="1" ht="94.5" outlineLevel="1">
      <c r="A1131" s="14" t="s">
        <v>620</v>
      </c>
      <c r="B1131" s="80" t="s">
        <v>355</v>
      </c>
      <c r="C1131" s="80" t="s">
        <v>619</v>
      </c>
      <c r="D1131" s="80" t="s">
        <v>2</v>
      </c>
      <c r="E1131" s="80" t="s">
        <v>2</v>
      </c>
      <c r="F1131" s="23"/>
      <c r="G1131" s="50">
        <f>SUM(G1132)</f>
        <v>555755.30000000005</v>
      </c>
      <c r="H1131" s="50">
        <f t="shared" ref="H1131:AB1132" si="741">SUM(H1132)</f>
        <v>0</v>
      </c>
      <c r="I1131" s="72">
        <f t="shared" si="741"/>
        <v>0</v>
      </c>
      <c r="J1131" s="72">
        <f t="shared" si="741"/>
        <v>0</v>
      </c>
      <c r="K1131" s="72">
        <f t="shared" si="741"/>
        <v>555755.30000000005</v>
      </c>
      <c r="L1131" s="72">
        <f t="shared" si="741"/>
        <v>555755.30000000005</v>
      </c>
      <c r="M1131" s="72">
        <f t="shared" si="741"/>
        <v>0</v>
      </c>
      <c r="N1131" s="72">
        <f t="shared" si="741"/>
        <v>0</v>
      </c>
      <c r="O1131" s="72">
        <f t="shared" si="741"/>
        <v>0</v>
      </c>
      <c r="P1131" s="72">
        <f t="shared" si="741"/>
        <v>555755.30000000005</v>
      </c>
      <c r="Q1131" s="72">
        <f t="shared" si="741"/>
        <v>0</v>
      </c>
      <c r="R1131" s="72">
        <f t="shared" si="741"/>
        <v>0</v>
      </c>
      <c r="S1131" s="72">
        <f t="shared" si="741"/>
        <v>303030.3</v>
      </c>
      <c r="T1131" s="72">
        <f t="shared" si="741"/>
        <v>303030.3</v>
      </c>
      <c r="U1131" s="72">
        <f t="shared" si="741"/>
        <v>0</v>
      </c>
      <c r="V1131" s="72">
        <f t="shared" si="741"/>
        <v>0</v>
      </c>
      <c r="W1131" s="72">
        <f t="shared" si="741"/>
        <v>0</v>
      </c>
      <c r="X1131" s="72">
        <f t="shared" si="741"/>
        <v>0</v>
      </c>
      <c r="Y1131" s="72">
        <f t="shared" si="741"/>
        <v>0</v>
      </c>
      <c r="Z1131" s="50">
        <f t="shared" si="741"/>
        <v>0</v>
      </c>
      <c r="AA1131" s="50">
        <f t="shared" si="741"/>
        <v>252725</v>
      </c>
      <c r="AB1131" s="50">
        <f t="shared" si="741"/>
        <v>252725</v>
      </c>
    </row>
    <row r="1132" spans="1:28" s="17" customFormat="1" ht="47.25" outlineLevel="1">
      <c r="A1132" s="12" t="s">
        <v>459</v>
      </c>
      <c r="B1132" s="22" t="s">
        <v>355</v>
      </c>
      <c r="C1132" s="22" t="s">
        <v>619</v>
      </c>
      <c r="D1132" s="22" t="s">
        <v>26</v>
      </c>
      <c r="E1132" s="22" t="s">
        <v>2</v>
      </c>
      <c r="F1132" s="23"/>
      <c r="G1132" s="24">
        <f>SUM(G1133)</f>
        <v>555755.30000000005</v>
      </c>
      <c r="H1132" s="24">
        <f t="shared" si="741"/>
        <v>0</v>
      </c>
      <c r="I1132" s="24">
        <f t="shared" si="741"/>
        <v>0</v>
      </c>
      <c r="J1132" s="24">
        <f t="shared" si="741"/>
        <v>0</v>
      </c>
      <c r="K1132" s="24">
        <f t="shared" si="741"/>
        <v>555755.30000000005</v>
      </c>
      <c r="L1132" s="24">
        <f t="shared" si="741"/>
        <v>555755.30000000005</v>
      </c>
      <c r="M1132" s="24">
        <f t="shared" si="741"/>
        <v>0</v>
      </c>
      <c r="N1132" s="24">
        <f t="shared" si="741"/>
        <v>0</v>
      </c>
      <c r="O1132" s="24">
        <f t="shared" si="741"/>
        <v>0</v>
      </c>
      <c r="P1132" s="24">
        <f t="shared" si="741"/>
        <v>555755.30000000005</v>
      </c>
      <c r="Q1132" s="24">
        <f t="shared" si="741"/>
        <v>0</v>
      </c>
      <c r="R1132" s="24">
        <f t="shared" si="741"/>
        <v>0</v>
      </c>
      <c r="S1132" s="24">
        <f t="shared" si="741"/>
        <v>303030.3</v>
      </c>
      <c r="T1132" s="24">
        <f t="shared" si="741"/>
        <v>303030.3</v>
      </c>
      <c r="U1132" s="24">
        <f t="shared" si="741"/>
        <v>0</v>
      </c>
      <c r="V1132" s="24">
        <f t="shared" si="741"/>
        <v>0</v>
      </c>
      <c r="W1132" s="24">
        <f t="shared" si="741"/>
        <v>0</v>
      </c>
      <c r="X1132" s="24">
        <f t="shared" si="741"/>
        <v>0</v>
      </c>
      <c r="Y1132" s="24">
        <f t="shared" si="741"/>
        <v>0</v>
      </c>
      <c r="Z1132" s="24">
        <f t="shared" si="741"/>
        <v>0</v>
      </c>
      <c r="AA1132" s="24">
        <f t="shared" si="741"/>
        <v>252725</v>
      </c>
      <c r="AB1132" s="24">
        <f t="shared" si="741"/>
        <v>252725</v>
      </c>
    </row>
    <row r="1133" spans="1:28" s="17" customFormat="1" ht="31.5" outlineLevel="1">
      <c r="A1133" s="12" t="s">
        <v>460</v>
      </c>
      <c r="B1133" s="22" t="s">
        <v>355</v>
      </c>
      <c r="C1133" s="22" t="s">
        <v>619</v>
      </c>
      <c r="D1133" s="22" t="s">
        <v>28</v>
      </c>
      <c r="E1133" s="22" t="s">
        <v>2</v>
      </c>
      <c r="F1133" s="23"/>
      <c r="G1133" s="24">
        <f>SUM(G1134:G1135)</f>
        <v>555755.30000000005</v>
      </c>
      <c r="H1133" s="24">
        <f t="shared" ref="H1133:AB1133" si="742">SUM(H1134:H1135)</f>
        <v>0</v>
      </c>
      <c r="I1133" s="24">
        <f t="shared" si="742"/>
        <v>0</v>
      </c>
      <c r="J1133" s="24">
        <f t="shared" si="742"/>
        <v>0</v>
      </c>
      <c r="K1133" s="24">
        <f t="shared" si="742"/>
        <v>555755.30000000005</v>
      </c>
      <c r="L1133" s="24">
        <f t="shared" si="742"/>
        <v>555755.30000000005</v>
      </c>
      <c r="M1133" s="24">
        <f t="shared" si="742"/>
        <v>0</v>
      </c>
      <c r="N1133" s="24">
        <f t="shared" si="742"/>
        <v>0</v>
      </c>
      <c r="O1133" s="24">
        <f t="shared" si="742"/>
        <v>0</v>
      </c>
      <c r="P1133" s="24">
        <f t="shared" si="742"/>
        <v>555755.30000000005</v>
      </c>
      <c r="Q1133" s="24">
        <f t="shared" si="742"/>
        <v>0</v>
      </c>
      <c r="R1133" s="24">
        <f t="shared" si="742"/>
        <v>0</v>
      </c>
      <c r="S1133" s="24">
        <f t="shared" si="742"/>
        <v>303030.3</v>
      </c>
      <c r="T1133" s="24">
        <f t="shared" si="742"/>
        <v>303030.3</v>
      </c>
      <c r="U1133" s="24">
        <f t="shared" si="742"/>
        <v>0</v>
      </c>
      <c r="V1133" s="24">
        <f t="shared" si="742"/>
        <v>0</v>
      </c>
      <c r="W1133" s="24">
        <f t="shared" si="742"/>
        <v>0</v>
      </c>
      <c r="X1133" s="24">
        <f t="shared" si="742"/>
        <v>0</v>
      </c>
      <c r="Y1133" s="24">
        <f t="shared" si="742"/>
        <v>0</v>
      </c>
      <c r="Z1133" s="24">
        <f t="shared" si="742"/>
        <v>0</v>
      </c>
      <c r="AA1133" s="24">
        <f t="shared" si="742"/>
        <v>252725</v>
      </c>
      <c r="AB1133" s="24">
        <f t="shared" si="742"/>
        <v>252725</v>
      </c>
    </row>
    <row r="1134" spans="1:28" s="17" customFormat="1" ht="31.5" outlineLevel="1">
      <c r="A1134" s="12" t="s">
        <v>495</v>
      </c>
      <c r="B1134" s="22" t="s">
        <v>355</v>
      </c>
      <c r="C1134" s="22" t="s">
        <v>619</v>
      </c>
      <c r="D1134" s="22" t="s">
        <v>28</v>
      </c>
      <c r="E1134" s="22" t="s">
        <v>56</v>
      </c>
      <c r="F1134" s="23"/>
      <c r="G1134" s="24">
        <f>SUM(I1134:K1134)-H1134</f>
        <v>445427.3</v>
      </c>
      <c r="H1134" s="24"/>
      <c r="I1134" s="36"/>
      <c r="J1134" s="8">
        <f>SUM(Q1134)</f>
        <v>0</v>
      </c>
      <c r="K1134" s="9">
        <f>SUM(S1134+U1134+W1134+Y1134+AA1134)</f>
        <v>445427.3</v>
      </c>
      <c r="L1134" s="28">
        <f>SUM(N1134:P1134)-M1134</f>
        <v>445427.3</v>
      </c>
      <c r="M1134" s="59"/>
      <c r="N1134" s="37"/>
      <c r="O1134" s="8">
        <f>SUM(R1134)</f>
        <v>0</v>
      </c>
      <c r="P1134" s="9">
        <f>SUM(T1134+V1134+X1134+Z1134+AB1134)</f>
        <v>445427.3</v>
      </c>
      <c r="Q1134" s="84"/>
      <c r="R1134" s="24"/>
      <c r="S1134" s="24">
        <v>303030.3</v>
      </c>
      <c r="T1134" s="24">
        <v>303030.3</v>
      </c>
      <c r="U1134" s="24"/>
      <c r="V1134" s="24"/>
      <c r="W1134" s="24"/>
      <c r="X1134" s="24"/>
      <c r="Y1134" s="24"/>
      <c r="Z1134" s="24"/>
      <c r="AA1134" s="24">
        <v>142397</v>
      </c>
      <c r="AB1134" s="24">
        <v>142397</v>
      </c>
    </row>
    <row r="1135" spans="1:28" s="17" customFormat="1" ht="47.25" outlineLevel="1">
      <c r="A1135" s="12" t="s">
        <v>461</v>
      </c>
      <c r="B1135" s="22" t="s">
        <v>355</v>
      </c>
      <c r="C1135" s="22" t="s">
        <v>637</v>
      </c>
      <c r="D1135" s="22">
        <v>244</v>
      </c>
      <c r="E1135" s="22">
        <v>346</v>
      </c>
      <c r="F1135" s="23" t="s">
        <v>1096</v>
      </c>
      <c r="G1135" s="24">
        <f>SUM(I1135:K1135)-H1135</f>
        <v>110328</v>
      </c>
      <c r="H1135" s="24"/>
      <c r="I1135" s="36"/>
      <c r="J1135" s="8">
        <f>SUM(Q1135)</f>
        <v>0</v>
      </c>
      <c r="K1135" s="9">
        <f>SUM(S1135+U1135+W1135+Y1135+AA1135)</f>
        <v>110328</v>
      </c>
      <c r="L1135" s="28">
        <f>SUM(N1135:P1135)-M1135</f>
        <v>110328</v>
      </c>
      <c r="M1135" s="59"/>
      <c r="N1135" s="37"/>
      <c r="O1135" s="8">
        <f>SUM(R1135)</f>
        <v>0</v>
      </c>
      <c r="P1135" s="9">
        <f>SUM(T1135+V1135+X1135+Z1135+AB1135)</f>
        <v>110328</v>
      </c>
      <c r="Q1135" s="84"/>
      <c r="R1135" s="24"/>
      <c r="S1135" s="24"/>
      <c r="T1135" s="24"/>
      <c r="U1135" s="24"/>
      <c r="V1135" s="24"/>
      <c r="W1135" s="24"/>
      <c r="X1135" s="24"/>
      <c r="Y1135" s="24"/>
      <c r="Z1135" s="24"/>
      <c r="AA1135" s="24">
        <v>110328</v>
      </c>
      <c r="AB1135" s="24">
        <v>110328</v>
      </c>
    </row>
    <row r="1136" spans="1:28" s="271" customFormat="1" outlineLevel="1">
      <c r="A1136" s="263" t="s">
        <v>1087</v>
      </c>
      <c r="B1136" s="274"/>
      <c r="C1136" s="274"/>
      <c r="D1136" s="274"/>
      <c r="E1136" s="274"/>
      <c r="F1136" s="92"/>
      <c r="G1136" s="265">
        <f t="shared" ref="G1136:G1138" si="743">SUM(I1136:K1136)-H1136</f>
        <v>511500</v>
      </c>
      <c r="H1136" s="265"/>
      <c r="I1136" s="266"/>
      <c r="J1136" s="267">
        <f t="shared" ref="J1136:J1138" si="744">SUM(Q1136)</f>
        <v>0</v>
      </c>
      <c r="K1136" s="268">
        <f t="shared" ref="K1136:K1138" si="745">SUM(S1136+U1136+W1136+Y1136+AA1136)</f>
        <v>511500</v>
      </c>
      <c r="L1136" s="78">
        <f t="shared" ref="L1136:L1138" si="746">SUM(N1136:P1136)-M1136</f>
        <v>511500</v>
      </c>
      <c r="M1136" s="270"/>
      <c r="N1136" s="266"/>
      <c r="O1136" s="267">
        <f t="shared" ref="O1136:O1138" si="747">SUM(R1136)</f>
        <v>0</v>
      </c>
      <c r="P1136" s="268">
        <f t="shared" ref="P1136:P1138" si="748">SUM(T1136+V1136+X1136+Z1136+AB1136)</f>
        <v>511500</v>
      </c>
      <c r="Q1136" s="275"/>
      <c r="R1136" s="265"/>
      <c r="S1136" s="265">
        <v>279000</v>
      </c>
      <c r="T1136" s="265">
        <v>279000</v>
      </c>
      <c r="U1136" s="265"/>
      <c r="V1136" s="265"/>
      <c r="W1136" s="265"/>
      <c r="X1136" s="265"/>
      <c r="Y1136" s="265"/>
      <c r="Z1136" s="265"/>
      <c r="AA1136" s="265">
        <v>232500</v>
      </c>
      <c r="AB1136" s="265">
        <v>232500</v>
      </c>
    </row>
    <row r="1137" spans="1:28" s="271" customFormat="1" outlineLevel="1">
      <c r="A1137" s="263" t="s">
        <v>1088</v>
      </c>
      <c r="B1137" s="274"/>
      <c r="C1137" s="274"/>
      <c r="D1137" s="274"/>
      <c r="E1137" s="274"/>
      <c r="F1137" s="92"/>
      <c r="G1137" s="265">
        <f t="shared" si="743"/>
        <v>38500</v>
      </c>
      <c r="H1137" s="265"/>
      <c r="I1137" s="266"/>
      <c r="J1137" s="267">
        <f t="shared" si="744"/>
        <v>0</v>
      </c>
      <c r="K1137" s="268">
        <f t="shared" si="745"/>
        <v>38500</v>
      </c>
      <c r="L1137" s="78">
        <f t="shared" si="746"/>
        <v>38500</v>
      </c>
      <c r="M1137" s="270"/>
      <c r="N1137" s="266"/>
      <c r="O1137" s="267">
        <f t="shared" si="747"/>
        <v>0</v>
      </c>
      <c r="P1137" s="268">
        <f t="shared" si="748"/>
        <v>38500</v>
      </c>
      <c r="Q1137" s="275"/>
      <c r="R1137" s="265"/>
      <c r="S1137" s="265">
        <v>21000</v>
      </c>
      <c r="T1137" s="265">
        <v>21000</v>
      </c>
      <c r="U1137" s="265"/>
      <c r="V1137" s="265"/>
      <c r="W1137" s="265"/>
      <c r="X1137" s="265"/>
      <c r="Y1137" s="265"/>
      <c r="Z1137" s="265"/>
      <c r="AA1137" s="265">
        <v>17500</v>
      </c>
      <c r="AB1137" s="265">
        <v>17500</v>
      </c>
    </row>
    <row r="1138" spans="1:28" s="271" customFormat="1" outlineLevel="1">
      <c r="A1138" s="263" t="s">
        <v>1089</v>
      </c>
      <c r="B1138" s="274"/>
      <c r="C1138" s="274"/>
      <c r="D1138" s="274"/>
      <c r="E1138" s="274"/>
      <c r="F1138" s="92"/>
      <c r="G1138" s="265">
        <f t="shared" si="743"/>
        <v>5755.3</v>
      </c>
      <c r="H1138" s="265"/>
      <c r="I1138" s="266"/>
      <c r="J1138" s="267">
        <f t="shared" si="744"/>
        <v>0</v>
      </c>
      <c r="K1138" s="268">
        <f t="shared" si="745"/>
        <v>5755.3</v>
      </c>
      <c r="L1138" s="78">
        <f t="shared" si="746"/>
        <v>5755.3</v>
      </c>
      <c r="M1138" s="270"/>
      <c r="N1138" s="266"/>
      <c r="O1138" s="267">
        <f t="shared" si="747"/>
        <v>0</v>
      </c>
      <c r="P1138" s="268">
        <f t="shared" si="748"/>
        <v>5755.3</v>
      </c>
      <c r="Q1138" s="275"/>
      <c r="R1138" s="265"/>
      <c r="S1138" s="265">
        <v>3030.3</v>
      </c>
      <c r="T1138" s="265">
        <v>3030.3</v>
      </c>
      <c r="U1138" s="265"/>
      <c r="V1138" s="265"/>
      <c r="W1138" s="265"/>
      <c r="X1138" s="265"/>
      <c r="Y1138" s="265"/>
      <c r="Z1138" s="265"/>
      <c r="AA1138" s="265">
        <v>2725</v>
      </c>
      <c r="AB1138" s="265">
        <v>2725</v>
      </c>
    </row>
    <row r="1139" spans="1:28" s="7" customFormat="1" ht="94.5" outlineLevel="1">
      <c r="A1139" s="14" t="s">
        <v>542</v>
      </c>
      <c r="B1139" s="80" t="s">
        <v>355</v>
      </c>
      <c r="C1139" s="80" t="s">
        <v>543</v>
      </c>
      <c r="D1139" s="80" t="s">
        <v>2</v>
      </c>
      <c r="E1139" s="80" t="s">
        <v>2</v>
      </c>
      <c r="F1139" s="49"/>
      <c r="G1139" s="50">
        <f>SUM(G1140)</f>
        <v>15203.55</v>
      </c>
      <c r="H1139" s="50">
        <f t="shared" ref="H1139:AB1141" si="749">SUM(H1140)</f>
        <v>0</v>
      </c>
      <c r="I1139" s="72">
        <f t="shared" si="749"/>
        <v>0</v>
      </c>
      <c r="J1139" s="72">
        <f t="shared" si="749"/>
        <v>15203.55</v>
      </c>
      <c r="K1139" s="72">
        <f t="shared" si="749"/>
        <v>0</v>
      </c>
      <c r="L1139" s="72">
        <f t="shared" si="749"/>
        <v>15203.55</v>
      </c>
      <c r="M1139" s="72">
        <f t="shared" si="749"/>
        <v>0</v>
      </c>
      <c r="N1139" s="72">
        <f t="shared" si="749"/>
        <v>0</v>
      </c>
      <c r="O1139" s="72">
        <f t="shared" si="749"/>
        <v>15203.55</v>
      </c>
      <c r="P1139" s="72">
        <f t="shared" si="749"/>
        <v>0</v>
      </c>
      <c r="Q1139" s="50">
        <f t="shared" si="749"/>
        <v>15203.55</v>
      </c>
      <c r="R1139" s="50">
        <f t="shared" si="749"/>
        <v>15203.55</v>
      </c>
      <c r="S1139" s="50">
        <f t="shared" si="749"/>
        <v>0</v>
      </c>
      <c r="T1139" s="50">
        <f t="shared" si="749"/>
        <v>0</v>
      </c>
      <c r="U1139" s="50">
        <f t="shared" si="749"/>
        <v>0</v>
      </c>
      <c r="V1139" s="50">
        <f t="shared" si="749"/>
        <v>0</v>
      </c>
      <c r="W1139" s="50">
        <f t="shared" si="749"/>
        <v>0</v>
      </c>
      <c r="X1139" s="50">
        <f t="shared" si="749"/>
        <v>0</v>
      </c>
      <c r="Y1139" s="50">
        <f t="shared" si="749"/>
        <v>0</v>
      </c>
      <c r="Z1139" s="50">
        <f t="shared" si="749"/>
        <v>0</v>
      </c>
      <c r="AA1139" s="50">
        <f t="shared" si="749"/>
        <v>0</v>
      </c>
      <c r="AB1139" s="50">
        <f t="shared" si="749"/>
        <v>0</v>
      </c>
    </row>
    <row r="1140" spans="1:28" s="4" customFormat="1" ht="47.25" outlineLevel="1">
      <c r="A1140" s="12" t="s">
        <v>459</v>
      </c>
      <c r="B1140" s="22" t="s">
        <v>355</v>
      </c>
      <c r="C1140" s="22" t="s">
        <v>543</v>
      </c>
      <c r="D1140" s="22" t="s">
        <v>26</v>
      </c>
      <c r="E1140" s="22" t="s">
        <v>2</v>
      </c>
      <c r="F1140" s="45"/>
      <c r="G1140" s="24">
        <f>SUM(G1141)</f>
        <v>15203.55</v>
      </c>
      <c r="H1140" s="24">
        <f t="shared" si="749"/>
        <v>0</v>
      </c>
      <c r="I1140" s="24">
        <f t="shared" si="749"/>
        <v>0</v>
      </c>
      <c r="J1140" s="24">
        <f t="shared" si="749"/>
        <v>15203.55</v>
      </c>
      <c r="K1140" s="24">
        <f t="shared" si="749"/>
        <v>0</v>
      </c>
      <c r="L1140" s="24">
        <f t="shared" si="749"/>
        <v>15203.55</v>
      </c>
      <c r="M1140" s="24">
        <f t="shared" si="749"/>
        <v>0</v>
      </c>
      <c r="N1140" s="24">
        <f t="shared" si="749"/>
        <v>0</v>
      </c>
      <c r="O1140" s="24">
        <f t="shared" si="749"/>
        <v>15203.55</v>
      </c>
      <c r="P1140" s="24">
        <f t="shared" si="749"/>
        <v>0</v>
      </c>
      <c r="Q1140" s="24">
        <f t="shared" si="749"/>
        <v>15203.55</v>
      </c>
      <c r="R1140" s="24">
        <f t="shared" si="749"/>
        <v>15203.55</v>
      </c>
      <c r="S1140" s="24">
        <f t="shared" si="749"/>
        <v>0</v>
      </c>
      <c r="T1140" s="24">
        <f t="shared" si="749"/>
        <v>0</v>
      </c>
      <c r="U1140" s="24">
        <f t="shared" si="749"/>
        <v>0</v>
      </c>
      <c r="V1140" s="24">
        <f t="shared" si="749"/>
        <v>0</v>
      </c>
      <c r="W1140" s="24">
        <f t="shared" si="749"/>
        <v>0</v>
      </c>
      <c r="X1140" s="24">
        <f t="shared" si="749"/>
        <v>0</v>
      </c>
      <c r="Y1140" s="24">
        <f t="shared" si="749"/>
        <v>0</v>
      </c>
      <c r="Z1140" s="24">
        <f t="shared" si="749"/>
        <v>0</v>
      </c>
      <c r="AA1140" s="24">
        <f t="shared" si="749"/>
        <v>0</v>
      </c>
      <c r="AB1140" s="24">
        <f t="shared" si="749"/>
        <v>0</v>
      </c>
    </row>
    <row r="1141" spans="1:28" s="4" customFormat="1" ht="31.5" outlineLevel="1">
      <c r="A1141" s="12" t="s">
        <v>460</v>
      </c>
      <c r="B1141" s="22" t="s">
        <v>355</v>
      </c>
      <c r="C1141" s="22" t="s">
        <v>543</v>
      </c>
      <c r="D1141" s="22" t="s">
        <v>28</v>
      </c>
      <c r="E1141" s="22" t="s">
        <v>2</v>
      </c>
      <c r="F1141" s="45"/>
      <c r="G1141" s="24">
        <f>SUM(G1142)</f>
        <v>15203.55</v>
      </c>
      <c r="H1141" s="24">
        <f t="shared" si="749"/>
        <v>0</v>
      </c>
      <c r="I1141" s="24">
        <f t="shared" si="749"/>
        <v>0</v>
      </c>
      <c r="J1141" s="24">
        <f t="shared" si="749"/>
        <v>15203.55</v>
      </c>
      <c r="K1141" s="24">
        <f t="shared" si="749"/>
        <v>0</v>
      </c>
      <c r="L1141" s="24">
        <f t="shared" si="749"/>
        <v>15203.55</v>
      </c>
      <c r="M1141" s="24">
        <f t="shared" si="749"/>
        <v>0</v>
      </c>
      <c r="N1141" s="24">
        <f t="shared" si="749"/>
        <v>0</v>
      </c>
      <c r="O1141" s="24">
        <f t="shared" si="749"/>
        <v>15203.55</v>
      </c>
      <c r="P1141" s="24">
        <f t="shared" si="749"/>
        <v>0</v>
      </c>
      <c r="Q1141" s="24">
        <f t="shared" si="749"/>
        <v>15203.55</v>
      </c>
      <c r="R1141" s="24">
        <f t="shared" si="749"/>
        <v>15203.55</v>
      </c>
      <c r="S1141" s="24">
        <f t="shared" si="749"/>
        <v>0</v>
      </c>
      <c r="T1141" s="24">
        <f t="shared" si="749"/>
        <v>0</v>
      </c>
      <c r="U1141" s="24">
        <f t="shared" si="749"/>
        <v>0</v>
      </c>
      <c r="V1141" s="24">
        <f t="shared" si="749"/>
        <v>0</v>
      </c>
      <c r="W1141" s="24">
        <f t="shared" si="749"/>
        <v>0</v>
      </c>
      <c r="X1141" s="24">
        <f t="shared" si="749"/>
        <v>0</v>
      </c>
      <c r="Y1141" s="24">
        <f t="shared" si="749"/>
        <v>0</v>
      </c>
      <c r="Z1141" s="24">
        <f t="shared" si="749"/>
        <v>0</v>
      </c>
      <c r="AA1141" s="24">
        <f t="shared" si="749"/>
        <v>0</v>
      </c>
      <c r="AB1141" s="24">
        <f t="shared" si="749"/>
        <v>0</v>
      </c>
    </row>
    <row r="1142" spans="1:28" s="17" customFormat="1" ht="31.5" outlineLevel="1">
      <c r="A1142" s="12" t="s">
        <v>495</v>
      </c>
      <c r="B1142" s="22" t="s">
        <v>355</v>
      </c>
      <c r="C1142" s="22" t="s">
        <v>543</v>
      </c>
      <c r="D1142" s="22" t="s">
        <v>28</v>
      </c>
      <c r="E1142" s="22" t="s">
        <v>56</v>
      </c>
      <c r="F1142" s="23" t="s">
        <v>1098</v>
      </c>
      <c r="G1142" s="24">
        <f>SUM(I1142:K1142)-H1142</f>
        <v>15203.55</v>
      </c>
      <c r="H1142" s="24"/>
      <c r="I1142" s="36"/>
      <c r="J1142" s="8">
        <f>SUM(Q1142)</f>
        <v>15203.55</v>
      </c>
      <c r="K1142" s="9">
        <f>SUM(S1142+U1142+W1142+Y1142+AA1142)</f>
        <v>0</v>
      </c>
      <c r="L1142" s="28">
        <f>SUM(N1142:P1142)-M1142</f>
        <v>15203.55</v>
      </c>
      <c r="M1142" s="59"/>
      <c r="N1142" s="37"/>
      <c r="O1142" s="8">
        <f>SUM(R1142)</f>
        <v>15203.55</v>
      </c>
      <c r="P1142" s="9">
        <f>SUM(T1142+V1142+X1142+Z1142+AB1142)</f>
        <v>0</v>
      </c>
      <c r="Q1142" s="24">
        <v>15203.55</v>
      </c>
      <c r="R1142" s="24">
        <v>15203.55</v>
      </c>
      <c r="S1142" s="24"/>
      <c r="T1142" s="24"/>
      <c r="U1142" s="24"/>
      <c r="V1142" s="24"/>
      <c r="W1142" s="24"/>
      <c r="X1142" s="24"/>
      <c r="Y1142" s="24"/>
      <c r="Z1142" s="24"/>
      <c r="AA1142" s="24"/>
      <c r="AB1142" s="24"/>
    </row>
    <row r="1143" spans="1:28" s="271" customFormat="1" outlineLevel="1">
      <c r="A1143" s="263" t="s">
        <v>1087</v>
      </c>
      <c r="B1143" s="274"/>
      <c r="C1143" s="274"/>
      <c r="D1143" s="274"/>
      <c r="E1143" s="274"/>
      <c r="F1143" s="92"/>
      <c r="G1143" s="265">
        <f t="shared" ref="G1143:G1145" si="750">SUM(I1143:K1143)-H1143</f>
        <v>15551.85</v>
      </c>
      <c r="H1143" s="265"/>
      <c r="I1143" s="266"/>
      <c r="J1143" s="267">
        <f t="shared" ref="J1143:J1145" si="751">SUM(Q1143)</f>
        <v>15551.85</v>
      </c>
      <c r="K1143" s="268">
        <f t="shared" ref="K1143:K1145" si="752">SUM(S1143+U1143+W1143+Y1143+AA1143)</f>
        <v>0</v>
      </c>
      <c r="L1143" s="78">
        <f t="shared" ref="L1143:L1145" si="753">SUM(N1143:P1143)-M1143</f>
        <v>15551.85</v>
      </c>
      <c r="M1143" s="270"/>
      <c r="N1143" s="266"/>
      <c r="O1143" s="267">
        <f t="shared" ref="O1143:O1145" si="754">SUM(R1143)</f>
        <v>15551.85</v>
      </c>
      <c r="P1143" s="268">
        <f t="shared" ref="P1143:P1145" si="755">SUM(T1143+V1143+X1143+Z1143+AB1143)</f>
        <v>0</v>
      </c>
      <c r="Q1143" s="266">
        <v>15551.85</v>
      </c>
      <c r="R1143" s="266">
        <v>15551.85</v>
      </c>
      <c r="S1143" s="265"/>
      <c r="T1143" s="265"/>
      <c r="U1143" s="265"/>
      <c r="V1143" s="265"/>
      <c r="W1143" s="265"/>
      <c r="X1143" s="265"/>
      <c r="Y1143" s="265"/>
      <c r="Z1143" s="265"/>
      <c r="AA1143" s="265"/>
      <c r="AB1143" s="265"/>
    </row>
    <row r="1144" spans="1:28" s="271" customFormat="1" outlineLevel="1">
      <c r="A1144" s="263" t="s">
        <v>1088</v>
      </c>
      <c r="B1144" s="274"/>
      <c r="C1144" s="274"/>
      <c r="D1144" s="274"/>
      <c r="E1144" s="274"/>
      <c r="F1144" s="92"/>
      <c r="G1144" s="265">
        <f t="shared" si="750"/>
        <v>1170.57</v>
      </c>
      <c r="H1144" s="265"/>
      <c r="I1144" s="266"/>
      <c r="J1144" s="267">
        <f t="shared" si="751"/>
        <v>1170.57</v>
      </c>
      <c r="K1144" s="268">
        <f t="shared" si="752"/>
        <v>0</v>
      </c>
      <c r="L1144" s="78">
        <f t="shared" si="753"/>
        <v>1170.57</v>
      </c>
      <c r="M1144" s="270"/>
      <c r="N1144" s="266"/>
      <c r="O1144" s="267">
        <f t="shared" si="754"/>
        <v>1170.57</v>
      </c>
      <c r="P1144" s="268">
        <f t="shared" si="755"/>
        <v>0</v>
      </c>
      <c r="Q1144" s="266">
        <v>1170.57</v>
      </c>
      <c r="R1144" s="266">
        <v>1170.57</v>
      </c>
      <c r="S1144" s="265"/>
      <c r="T1144" s="265"/>
      <c r="U1144" s="265"/>
      <c r="V1144" s="265"/>
      <c r="W1144" s="265"/>
      <c r="X1144" s="265"/>
      <c r="Y1144" s="265"/>
      <c r="Z1144" s="265"/>
      <c r="AA1144" s="265"/>
      <c r="AB1144" s="265"/>
    </row>
    <row r="1145" spans="1:28" s="271" customFormat="1" outlineLevel="1">
      <c r="A1145" s="263" t="s">
        <v>1089</v>
      </c>
      <c r="B1145" s="274"/>
      <c r="C1145" s="274"/>
      <c r="D1145" s="274"/>
      <c r="E1145" s="274"/>
      <c r="F1145" s="92"/>
      <c r="G1145" s="265">
        <f t="shared" si="750"/>
        <v>880.13</v>
      </c>
      <c r="H1145" s="265"/>
      <c r="I1145" s="266"/>
      <c r="J1145" s="267">
        <f t="shared" si="751"/>
        <v>880.13</v>
      </c>
      <c r="K1145" s="268">
        <f t="shared" si="752"/>
        <v>0</v>
      </c>
      <c r="L1145" s="78">
        <f t="shared" si="753"/>
        <v>880.13</v>
      </c>
      <c r="M1145" s="270"/>
      <c r="N1145" s="266"/>
      <c r="O1145" s="267">
        <f t="shared" si="754"/>
        <v>880.13</v>
      </c>
      <c r="P1145" s="268">
        <f t="shared" si="755"/>
        <v>0</v>
      </c>
      <c r="Q1145" s="266">
        <v>880.13</v>
      </c>
      <c r="R1145" s="266">
        <v>880.13</v>
      </c>
      <c r="S1145" s="265"/>
      <c r="T1145" s="265"/>
      <c r="U1145" s="265"/>
      <c r="V1145" s="265"/>
      <c r="W1145" s="265"/>
      <c r="X1145" s="265"/>
      <c r="Y1145" s="265"/>
      <c r="Z1145" s="265"/>
      <c r="AA1145" s="265"/>
      <c r="AB1145" s="265"/>
    </row>
    <row r="1146" spans="1:28" s="7" customFormat="1" ht="47.25" outlineLevel="1">
      <c r="A1146" s="14" t="s">
        <v>544</v>
      </c>
      <c r="B1146" s="80" t="s">
        <v>355</v>
      </c>
      <c r="C1146" s="80" t="s">
        <v>217</v>
      </c>
      <c r="D1146" s="80" t="s">
        <v>2</v>
      </c>
      <c r="E1146" s="80" t="s">
        <v>2</v>
      </c>
      <c r="F1146" s="49"/>
      <c r="G1146" s="50">
        <f>SUM(G1147+G1155+G1172)</f>
        <v>33483270.870000001</v>
      </c>
      <c r="H1146" s="50">
        <f t="shared" ref="H1146:AB1146" si="756">SUM(H1147+H1155+H1172)</f>
        <v>0</v>
      </c>
      <c r="I1146" s="50">
        <f t="shared" si="756"/>
        <v>0</v>
      </c>
      <c r="J1146" s="50">
        <f t="shared" si="756"/>
        <v>19536137.27</v>
      </c>
      <c r="K1146" s="50">
        <f t="shared" si="756"/>
        <v>13947133.600000001</v>
      </c>
      <c r="L1146" s="50">
        <f t="shared" si="756"/>
        <v>32911306.350000001</v>
      </c>
      <c r="M1146" s="50">
        <f t="shared" si="756"/>
        <v>0</v>
      </c>
      <c r="N1146" s="50">
        <f t="shared" si="756"/>
        <v>0</v>
      </c>
      <c r="O1146" s="50">
        <f t="shared" si="756"/>
        <v>19311390.48</v>
      </c>
      <c r="P1146" s="50">
        <f t="shared" si="756"/>
        <v>13599915.870000001</v>
      </c>
      <c r="Q1146" s="50">
        <f t="shared" si="756"/>
        <v>19536137.27</v>
      </c>
      <c r="R1146" s="50">
        <f t="shared" si="756"/>
        <v>19311390.48</v>
      </c>
      <c r="S1146" s="50">
        <f t="shared" si="756"/>
        <v>2586604.25</v>
      </c>
      <c r="T1146" s="50">
        <f t="shared" si="756"/>
        <v>2520185.06</v>
      </c>
      <c r="U1146" s="50">
        <f t="shared" si="756"/>
        <v>2803844.7699999996</v>
      </c>
      <c r="V1146" s="50">
        <f t="shared" si="756"/>
        <v>2741465.75</v>
      </c>
      <c r="W1146" s="50">
        <f t="shared" si="756"/>
        <v>4140973.53</v>
      </c>
      <c r="X1146" s="50">
        <f t="shared" si="756"/>
        <v>4080734.03</v>
      </c>
      <c r="Y1146" s="50">
        <f t="shared" si="756"/>
        <v>2569618.6500000004</v>
      </c>
      <c r="Z1146" s="50">
        <f t="shared" si="756"/>
        <v>2557949.41</v>
      </c>
      <c r="AA1146" s="50">
        <f t="shared" si="756"/>
        <v>1846092.4</v>
      </c>
      <c r="AB1146" s="50">
        <f t="shared" si="756"/>
        <v>1699581.62</v>
      </c>
    </row>
    <row r="1147" spans="1:28" s="17" customFormat="1" ht="110.25" outlineLevel="1">
      <c r="A1147" s="12" t="s">
        <v>453</v>
      </c>
      <c r="B1147" s="22" t="s">
        <v>355</v>
      </c>
      <c r="C1147" s="22" t="s">
        <v>217</v>
      </c>
      <c r="D1147" s="22" t="s">
        <v>10</v>
      </c>
      <c r="E1147" s="22" t="s">
        <v>2</v>
      </c>
      <c r="F1147" s="23"/>
      <c r="G1147" s="24">
        <f>SUM(G1148+G1151+G1153)</f>
        <v>23421217.960000001</v>
      </c>
      <c r="H1147" s="24">
        <f t="shared" ref="H1147:AB1147" si="757">SUM(H1148+H1151+H1153)</f>
        <v>0</v>
      </c>
      <c r="I1147" s="24">
        <f t="shared" si="757"/>
        <v>0</v>
      </c>
      <c r="J1147" s="24">
        <f t="shared" si="757"/>
        <v>13853654.630000001</v>
      </c>
      <c r="K1147" s="24">
        <f t="shared" si="757"/>
        <v>9567563.3300000019</v>
      </c>
      <c r="L1147" s="24">
        <f t="shared" si="757"/>
        <v>23325949.900000002</v>
      </c>
      <c r="M1147" s="24">
        <f t="shared" si="757"/>
        <v>0</v>
      </c>
      <c r="N1147" s="24">
        <f t="shared" si="757"/>
        <v>0</v>
      </c>
      <c r="O1147" s="24">
        <f t="shared" si="757"/>
        <v>13853169.890000001</v>
      </c>
      <c r="P1147" s="24">
        <f t="shared" si="757"/>
        <v>9472780.0100000016</v>
      </c>
      <c r="Q1147" s="24">
        <f t="shared" si="757"/>
        <v>13853654.630000001</v>
      </c>
      <c r="R1147" s="24">
        <f t="shared" si="757"/>
        <v>13853169.890000001</v>
      </c>
      <c r="S1147" s="24">
        <f t="shared" si="757"/>
        <v>1907790.51</v>
      </c>
      <c r="T1147" s="24">
        <f t="shared" si="757"/>
        <v>1907790.51</v>
      </c>
      <c r="U1147" s="24">
        <f t="shared" si="757"/>
        <v>1392263.6300000001</v>
      </c>
      <c r="V1147" s="24">
        <f t="shared" si="757"/>
        <v>1376014.66</v>
      </c>
      <c r="W1147" s="24">
        <f t="shared" si="757"/>
        <v>3063340.3899999997</v>
      </c>
      <c r="X1147" s="24">
        <f t="shared" si="757"/>
        <v>3046059.65</v>
      </c>
      <c r="Y1147" s="24">
        <f t="shared" si="757"/>
        <v>1984451.4000000001</v>
      </c>
      <c r="Z1147" s="24">
        <f t="shared" si="757"/>
        <v>1983241.9100000001</v>
      </c>
      <c r="AA1147" s="24">
        <f t="shared" si="757"/>
        <v>1219717.3999999999</v>
      </c>
      <c r="AB1147" s="24">
        <f t="shared" si="757"/>
        <v>1159673.28</v>
      </c>
    </row>
    <row r="1148" spans="1:28" s="17" customFormat="1" ht="31.5" outlineLevel="1">
      <c r="A1148" s="12" t="s">
        <v>545</v>
      </c>
      <c r="B1148" s="22" t="s">
        <v>355</v>
      </c>
      <c r="C1148" s="22" t="s">
        <v>217</v>
      </c>
      <c r="D1148" s="22" t="s">
        <v>68</v>
      </c>
      <c r="E1148" s="22" t="s">
        <v>2</v>
      </c>
      <c r="F1148" s="23"/>
      <c r="G1148" s="24">
        <f>SUM(G1149:G1150)</f>
        <v>17984315.16</v>
      </c>
      <c r="H1148" s="24">
        <f t="shared" ref="H1148:AB1148" si="758">SUM(H1149:H1150)</f>
        <v>0</v>
      </c>
      <c r="I1148" s="24">
        <f t="shared" si="758"/>
        <v>0</v>
      </c>
      <c r="J1148" s="24">
        <f t="shared" si="758"/>
        <v>10650638.040000001</v>
      </c>
      <c r="K1148" s="24">
        <f t="shared" si="758"/>
        <v>7333677.120000001</v>
      </c>
      <c r="L1148" s="24">
        <f t="shared" si="758"/>
        <v>17924899.82</v>
      </c>
      <c r="M1148" s="24">
        <f t="shared" si="758"/>
        <v>0</v>
      </c>
      <c r="N1148" s="24">
        <f t="shared" si="758"/>
        <v>0</v>
      </c>
      <c r="O1148" s="24">
        <f t="shared" si="758"/>
        <v>10650638.040000001</v>
      </c>
      <c r="P1148" s="24">
        <f t="shared" si="758"/>
        <v>7274261.7800000003</v>
      </c>
      <c r="Q1148" s="24">
        <f t="shared" si="758"/>
        <v>10650638.040000001</v>
      </c>
      <c r="R1148" s="24">
        <f t="shared" si="758"/>
        <v>10650638.040000001</v>
      </c>
      <c r="S1148" s="24">
        <f t="shared" si="758"/>
        <v>1465330.19</v>
      </c>
      <c r="T1148" s="24">
        <f t="shared" si="758"/>
        <v>1465330.19</v>
      </c>
      <c r="U1148" s="24">
        <f t="shared" si="758"/>
        <v>1057729.3600000001</v>
      </c>
      <c r="V1148" s="24">
        <f t="shared" si="758"/>
        <v>1056846.92</v>
      </c>
      <c r="W1148" s="24">
        <f t="shared" si="758"/>
        <v>2352795.2999999998</v>
      </c>
      <c r="X1148" s="24">
        <f t="shared" si="758"/>
        <v>2339963.7399999998</v>
      </c>
      <c r="Y1148" s="24">
        <f t="shared" si="758"/>
        <v>1521434.87</v>
      </c>
      <c r="Z1148" s="24">
        <f t="shared" si="758"/>
        <v>1521434.87</v>
      </c>
      <c r="AA1148" s="24">
        <f t="shared" si="758"/>
        <v>936387.4</v>
      </c>
      <c r="AB1148" s="24">
        <f t="shared" si="758"/>
        <v>890686.06</v>
      </c>
    </row>
    <row r="1149" spans="1:28" s="17" customFormat="1" outlineLevel="1">
      <c r="A1149" s="12" t="s">
        <v>455</v>
      </c>
      <c r="B1149" s="22" t="s">
        <v>355</v>
      </c>
      <c r="C1149" s="22" t="s">
        <v>217</v>
      </c>
      <c r="D1149" s="22" t="s">
        <v>68</v>
      </c>
      <c r="E1149" s="22" t="s">
        <v>14</v>
      </c>
      <c r="F1149" s="23"/>
      <c r="G1149" s="24">
        <f>SUM(I1149:K1149)-H1149</f>
        <v>17907702.390000001</v>
      </c>
      <c r="H1149" s="24"/>
      <c r="I1149" s="36"/>
      <c r="J1149" s="8">
        <f>SUM(Q1149)</f>
        <v>10581821.970000001</v>
      </c>
      <c r="K1149" s="9">
        <f>SUM(S1149+U1149+W1149+Y1149+AA1149)</f>
        <v>7325880.4200000009</v>
      </c>
      <c r="L1149" s="28">
        <f>SUM(N1149:P1149)-M1149</f>
        <v>17848287.050000001</v>
      </c>
      <c r="M1149" s="59"/>
      <c r="N1149" s="37"/>
      <c r="O1149" s="8">
        <f>SUM(R1149)</f>
        <v>10581821.970000001</v>
      </c>
      <c r="P1149" s="9">
        <f>SUM(T1149+V1149+X1149+Z1149+AB1149)</f>
        <v>7266465.0800000001</v>
      </c>
      <c r="Q1149" s="24">
        <v>10581821.970000001</v>
      </c>
      <c r="R1149" s="24">
        <v>10581821.970000001</v>
      </c>
      <c r="S1149" s="24">
        <v>1465330.19</v>
      </c>
      <c r="T1149" s="24">
        <v>1465330.19</v>
      </c>
      <c r="U1149" s="24">
        <v>1057729.3600000001</v>
      </c>
      <c r="V1149" s="24">
        <v>1056846.92</v>
      </c>
      <c r="W1149" s="24">
        <v>2350897.44</v>
      </c>
      <c r="X1149" s="24">
        <v>2338065.88</v>
      </c>
      <c r="Y1149" s="24">
        <v>1515536.03</v>
      </c>
      <c r="Z1149" s="24">
        <v>1515536.03</v>
      </c>
      <c r="AA1149" s="24">
        <v>936387.4</v>
      </c>
      <c r="AB1149" s="24">
        <v>890686.06</v>
      </c>
    </row>
    <row r="1150" spans="1:28" s="17" customFormat="1" ht="47.25" outlineLevel="1">
      <c r="A1150" s="12" t="s">
        <v>456</v>
      </c>
      <c r="B1150" s="22" t="s">
        <v>355</v>
      </c>
      <c r="C1150" s="22" t="s">
        <v>217</v>
      </c>
      <c r="D1150" s="22" t="s">
        <v>68</v>
      </c>
      <c r="E1150" s="22" t="s">
        <v>24</v>
      </c>
      <c r="F1150" s="23"/>
      <c r="G1150" s="24">
        <f>SUM(I1150:K1150)-H1150</f>
        <v>76612.77</v>
      </c>
      <c r="H1150" s="24"/>
      <c r="I1150" s="36"/>
      <c r="J1150" s="8">
        <f>SUM(Q1150)</f>
        <v>68816.070000000007</v>
      </c>
      <c r="K1150" s="9">
        <f>SUM(S1150+U1150+W1150+Y1150+AA1150)</f>
        <v>7796.7</v>
      </c>
      <c r="L1150" s="28">
        <f>SUM(N1150:P1150)-M1150</f>
        <v>76612.77</v>
      </c>
      <c r="M1150" s="59"/>
      <c r="N1150" s="37"/>
      <c r="O1150" s="8">
        <f>SUM(R1150)</f>
        <v>68816.070000000007</v>
      </c>
      <c r="P1150" s="9">
        <f>SUM(T1150+V1150+X1150+Z1150+AB1150)</f>
        <v>7796.7</v>
      </c>
      <c r="Q1150" s="24">
        <v>68816.070000000007</v>
      </c>
      <c r="R1150" s="24">
        <v>68816.070000000007</v>
      </c>
      <c r="S1150" s="24"/>
      <c r="T1150" s="24"/>
      <c r="U1150" s="24"/>
      <c r="V1150" s="24"/>
      <c r="W1150" s="24">
        <v>1897.86</v>
      </c>
      <c r="X1150" s="24">
        <v>1897.86</v>
      </c>
      <c r="Y1150" s="24">
        <v>5898.84</v>
      </c>
      <c r="Z1150" s="24">
        <v>5898.84</v>
      </c>
      <c r="AA1150" s="24"/>
      <c r="AB1150" s="24"/>
    </row>
    <row r="1151" spans="1:28" s="4" customFormat="1" ht="47.25" outlineLevel="1">
      <c r="A1151" s="12" t="s">
        <v>546</v>
      </c>
      <c r="B1151" s="22" t="s">
        <v>355</v>
      </c>
      <c r="C1151" s="22" t="s">
        <v>217</v>
      </c>
      <c r="D1151" s="22" t="s">
        <v>349</v>
      </c>
      <c r="E1151" s="22" t="s">
        <v>2</v>
      </c>
      <c r="F1151" s="45"/>
      <c r="G1151" s="24">
        <f>SUM(G1152)</f>
        <v>10945</v>
      </c>
      <c r="H1151" s="24">
        <f t="shared" ref="H1151:AB1151" si="759">SUM(H1152)</f>
        <v>0</v>
      </c>
      <c r="I1151" s="24">
        <f t="shared" si="759"/>
        <v>0</v>
      </c>
      <c r="J1151" s="24">
        <f t="shared" si="759"/>
        <v>6830</v>
      </c>
      <c r="K1151" s="24">
        <f t="shared" si="759"/>
        <v>4115</v>
      </c>
      <c r="L1151" s="24">
        <f t="shared" si="759"/>
        <v>10936.6</v>
      </c>
      <c r="M1151" s="24">
        <f t="shared" si="759"/>
        <v>0</v>
      </c>
      <c r="N1151" s="24">
        <f t="shared" si="759"/>
        <v>0</v>
      </c>
      <c r="O1151" s="24">
        <f t="shared" si="759"/>
        <v>6821.6</v>
      </c>
      <c r="P1151" s="24">
        <f t="shared" si="759"/>
        <v>4115</v>
      </c>
      <c r="Q1151" s="24">
        <f t="shared" si="759"/>
        <v>6830</v>
      </c>
      <c r="R1151" s="24">
        <f t="shared" si="759"/>
        <v>6821.6</v>
      </c>
      <c r="S1151" s="24">
        <f t="shared" si="759"/>
        <v>0</v>
      </c>
      <c r="T1151" s="24">
        <f t="shared" si="759"/>
        <v>0</v>
      </c>
      <c r="U1151" s="24">
        <f t="shared" si="759"/>
        <v>0</v>
      </c>
      <c r="V1151" s="24">
        <f t="shared" si="759"/>
        <v>0</v>
      </c>
      <c r="W1151" s="24">
        <f t="shared" si="759"/>
        <v>0</v>
      </c>
      <c r="X1151" s="24">
        <f t="shared" si="759"/>
        <v>0</v>
      </c>
      <c r="Y1151" s="24">
        <f t="shared" si="759"/>
        <v>4115</v>
      </c>
      <c r="Z1151" s="24">
        <f t="shared" si="759"/>
        <v>4115</v>
      </c>
      <c r="AA1151" s="24">
        <f t="shared" si="759"/>
        <v>0</v>
      </c>
      <c r="AB1151" s="24">
        <f t="shared" si="759"/>
        <v>0</v>
      </c>
    </row>
    <row r="1152" spans="1:28" s="17" customFormat="1" outlineLevel="1">
      <c r="A1152" s="12" t="s">
        <v>476</v>
      </c>
      <c r="B1152" s="22" t="s">
        <v>355</v>
      </c>
      <c r="C1152" s="22" t="s">
        <v>217</v>
      </c>
      <c r="D1152" s="22" t="s">
        <v>349</v>
      </c>
      <c r="E1152" s="22" t="s">
        <v>38</v>
      </c>
      <c r="F1152" s="23"/>
      <c r="G1152" s="24">
        <f>SUM(I1152:K1152)-H1152</f>
        <v>10945</v>
      </c>
      <c r="H1152" s="24"/>
      <c r="I1152" s="36"/>
      <c r="J1152" s="8">
        <f>SUM(Q1152)</f>
        <v>6830</v>
      </c>
      <c r="K1152" s="9">
        <f>SUM(S1152+U1152+W1152+Y1152+AA1152)</f>
        <v>4115</v>
      </c>
      <c r="L1152" s="28">
        <f>SUM(N1152:P1152)-M1152</f>
        <v>10936.6</v>
      </c>
      <c r="M1152" s="59"/>
      <c r="N1152" s="37"/>
      <c r="O1152" s="8">
        <f>SUM(R1152)</f>
        <v>6821.6</v>
      </c>
      <c r="P1152" s="9">
        <f>SUM(T1152+V1152+X1152+Z1152+AB1152)</f>
        <v>4115</v>
      </c>
      <c r="Q1152" s="24">
        <v>6830</v>
      </c>
      <c r="R1152" s="24">
        <v>6821.6</v>
      </c>
      <c r="S1152" s="24"/>
      <c r="T1152" s="24"/>
      <c r="U1152" s="24"/>
      <c r="V1152" s="24"/>
      <c r="W1152" s="24"/>
      <c r="X1152" s="24"/>
      <c r="Y1152" s="24">
        <v>4115</v>
      </c>
      <c r="Z1152" s="24">
        <v>4115</v>
      </c>
      <c r="AA1152" s="24"/>
      <c r="AB1152" s="24"/>
    </row>
    <row r="1153" spans="1:28" s="4" customFormat="1" ht="78.75" outlineLevel="1">
      <c r="A1153" s="12" t="s">
        <v>547</v>
      </c>
      <c r="B1153" s="22" t="s">
        <v>355</v>
      </c>
      <c r="C1153" s="22" t="s">
        <v>217</v>
      </c>
      <c r="D1153" s="22" t="s">
        <v>70</v>
      </c>
      <c r="E1153" s="22" t="s">
        <v>2</v>
      </c>
      <c r="F1153" s="45"/>
      <c r="G1153" s="24">
        <f>SUM(G1154)</f>
        <v>5425957.7999999998</v>
      </c>
      <c r="H1153" s="24">
        <f t="shared" ref="H1153:AB1153" si="760">SUM(H1154)</f>
        <v>0</v>
      </c>
      <c r="I1153" s="24">
        <f t="shared" si="760"/>
        <v>0</v>
      </c>
      <c r="J1153" s="24">
        <f t="shared" si="760"/>
        <v>3196186.59</v>
      </c>
      <c r="K1153" s="24">
        <f t="shared" si="760"/>
        <v>2229771.21</v>
      </c>
      <c r="L1153" s="24">
        <f t="shared" si="760"/>
        <v>5390113.4800000004</v>
      </c>
      <c r="M1153" s="24">
        <f t="shared" si="760"/>
        <v>0</v>
      </c>
      <c r="N1153" s="24">
        <f t="shared" si="760"/>
        <v>0</v>
      </c>
      <c r="O1153" s="24">
        <f t="shared" si="760"/>
        <v>3195710.25</v>
      </c>
      <c r="P1153" s="24">
        <f t="shared" si="760"/>
        <v>2194403.2300000004</v>
      </c>
      <c r="Q1153" s="24">
        <f t="shared" si="760"/>
        <v>3196186.59</v>
      </c>
      <c r="R1153" s="24">
        <f t="shared" si="760"/>
        <v>3195710.25</v>
      </c>
      <c r="S1153" s="24">
        <f t="shared" si="760"/>
        <v>442460.32</v>
      </c>
      <c r="T1153" s="24">
        <f t="shared" si="760"/>
        <v>442460.32</v>
      </c>
      <c r="U1153" s="24">
        <f t="shared" si="760"/>
        <v>334534.27</v>
      </c>
      <c r="V1153" s="24">
        <f t="shared" si="760"/>
        <v>319167.74</v>
      </c>
      <c r="W1153" s="24">
        <f t="shared" si="760"/>
        <v>710545.09</v>
      </c>
      <c r="X1153" s="24">
        <f t="shared" si="760"/>
        <v>706095.91</v>
      </c>
      <c r="Y1153" s="24">
        <f t="shared" si="760"/>
        <v>458901.53</v>
      </c>
      <c r="Z1153" s="24">
        <f t="shared" si="760"/>
        <v>457692.04</v>
      </c>
      <c r="AA1153" s="24">
        <f t="shared" si="760"/>
        <v>283330</v>
      </c>
      <c r="AB1153" s="24">
        <f t="shared" si="760"/>
        <v>268987.21999999997</v>
      </c>
    </row>
    <row r="1154" spans="1:28" s="17" customFormat="1" ht="31.5" outlineLevel="1">
      <c r="A1154" s="12" t="s">
        <v>458</v>
      </c>
      <c r="B1154" s="22" t="s">
        <v>355</v>
      </c>
      <c r="C1154" s="22" t="s">
        <v>217</v>
      </c>
      <c r="D1154" s="22" t="s">
        <v>70</v>
      </c>
      <c r="E1154" s="22" t="s">
        <v>18</v>
      </c>
      <c r="F1154" s="23"/>
      <c r="G1154" s="24">
        <f>SUM(I1154:K1154)-H1154</f>
        <v>5425957.7999999998</v>
      </c>
      <c r="H1154" s="24"/>
      <c r="I1154" s="36"/>
      <c r="J1154" s="8">
        <f>SUM(Q1154)</f>
        <v>3196186.59</v>
      </c>
      <c r="K1154" s="9">
        <f>SUM(S1154+U1154+W1154+Y1154+AA1154)</f>
        <v>2229771.21</v>
      </c>
      <c r="L1154" s="28">
        <f>SUM(N1154:P1154)-M1154</f>
        <v>5390113.4800000004</v>
      </c>
      <c r="M1154" s="59"/>
      <c r="N1154" s="37"/>
      <c r="O1154" s="8">
        <f>SUM(R1154)</f>
        <v>3195710.25</v>
      </c>
      <c r="P1154" s="9">
        <f>SUM(T1154+V1154+X1154+Z1154+AB1154)</f>
        <v>2194403.2300000004</v>
      </c>
      <c r="Q1154" s="24">
        <v>3196186.59</v>
      </c>
      <c r="R1154" s="24">
        <v>3195710.25</v>
      </c>
      <c r="S1154" s="24">
        <v>442460.32</v>
      </c>
      <c r="T1154" s="24">
        <v>442460.32</v>
      </c>
      <c r="U1154" s="24">
        <v>334534.27</v>
      </c>
      <c r="V1154" s="24">
        <v>319167.74</v>
      </c>
      <c r="W1154" s="24">
        <v>710545.09</v>
      </c>
      <c r="X1154" s="24">
        <v>706095.91</v>
      </c>
      <c r="Y1154" s="24">
        <v>458901.53</v>
      </c>
      <c r="Z1154" s="24">
        <v>457692.04</v>
      </c>
      <c r="AA1154" s="24">
        <v>283330</v>
      </c>
      <c r="AB1154" s="24">
        <v>268987.21999999997</v>
      </c>
    </row>
    <row r="1155" spans="1:28" s="4" customFormat="1" ht="47.25" outlineLevel="1">
      <c r="A1155" s="12" t="s">
        <v>459</v>
      </c>
      <c r="B1155" s="22" t="s">
        <v>355</v>
      </c>
      <c r="C1155" s="22" t="s">
        <v>217</v>
      </c>
      <c r="D1155" s="22" t="s">
        <v>26</v>
      </c>
      <c r="E1155" s="22" t="s">
        <v>2</v>
      </c>
      <c r="F1155" s="45"/>
      <c r="G1155" s="24">
        <f>SUM(G1156+G1170)</f>
        <v>10029594.66</v>
      </c>
      <c r="H1155" s="24">
        <f t="shared" ref="H1155:AB1155" si="761">SUM(H1156+H1170)</f>
        <v>0</v>
      </c>
      <c r="I1155" s="24">
        <f t="shared" si="761"/>
        <v>0</v>
      </c>
      <c r="J1155" s="24">
        <f t="shared" si="761"/>
        <v>5681216.6399999997</v>
      </c>
      <c r="K1155" s="24">
        <f t="shared" si="761"/>
        <v>4348378.0199999996</v>
      </c>
      <c r="L1155" s="24">
        <f t="shared" si="761"/>
        <v>9554648.1999999993</v>
      </c>
      <c r="M1155" s="24">
        <f t="shared" si="761"/>
        <v>0</v>
      </c>
      <c r="N1155" s="24">
        <f t="shared" si="761"/>
        <v>0</v>
      </c>
      <c r="O1155" s="24">
        <f t="shared" si="761"/>
        <v>5456954.5899999999</v>
      </c>
      <c r="P1155" s="24">
        <f t="shared" si="761"/>
        <v>4097693.6100000003</v>
      </c>
      <c r="Q1155" s="24">
        <f t="shared" si="761"/>
        <v>5681216.6399999997</v>
      </c>
      <c r="R1155" s="24">
        <f t="shared" si="761"/>
        <v>5456954.5899999999</v>
      </c>
      <c r="S1155" s="24">
        <f t="shared" si="761"/>
        <v>652897.29</v>
      </c>
      <c r="T1155" s="24">
        <f t="shared" si="761"/>
        <v>586478.1</v>
      </c>
      <c r="U1155" s="24">
        <f t="shared" si="761"/>
        <v>1409055.3399999999</v>
      </c>
      <c r="V1155" s="24">
        <f t="shared" si="761"/>
        <v>1362925.29</v>
      </c>
      <c r="W1155" s="24">
        <f t="shared" si="761"/>
        <v>1076633.1400000001</v>
      </c>
      <c r="X1155" s="24">
        <f t="shared" si="761"/>
        <v>1034174.38</v>
      </c>
      <c r="Y1155" s="24">
        <f t="shared" si="761"/>
        <v>584917.25</v>
      </c>
      <c r="Z1155" s="24">
        <f t="shared" si="761"/>
        <v>574457.5</v>
      </c>
      <c r="AA1155" s="24">
        <f t="shared" si="761"/>
        <v>624875</v>
      </c>
      <c r="AB1155" s="24">
        <f t="shared" si="761"/>
        <v>539658.34</v>
      </c>
    </row>
    <row r="1156" spans="1:28" s="4" customFormat="1" ht="31.5" outlineLevel="1">
      <c r="A1156" s="12" t="s">
        <v>460</v>
      </c>
      <c r="B1156" s="22" t="s">
        <v>355</v>
      </c>
      <c r="C1156" s="22" t="s">
        <v>217</v>
      </c>
      <c r="D1156" s="22" t="s">
        <v>28</v>
      </c>
      <c r="E1156" s="22" t="s">
        <v>2</v>
      </c>
      <c r="F1156" s="45"/>
      <c r="G1156" s="24">
        <f>SUM(G1157:G1169)</f>
        <v>7076650.1900000004</v>
      </c>
      <c r="H1156" s="24">
        <f t="shared" ref="H1156:AB1156" si="762">SUM(H1157:H1169)</f>
        <v>0</v>
      </c>
      <c r="I1156" s="24">
        <f t="shared" si="762"/>
        <v>0</v>
      </c>
      <c r="J1156" s="24">
        <f t="shared" si="762"/>
        <v>4141921.8099999996</v>
      </c>
      <c r="K1156" s="24">
        <f t="shared" si="762"/>
        <v>2934728.38</v>
      </c>
      <c r="L1156" s="24">
        <f t="shared" si="762"/>
        <v>6806359</v>
      </c>
      <c r="M1156" s="24">
        <f t="shared" si="762"/>
        <v>0</v>
      </c>
      <c r="N1156" s="24">
        <f t="shared" si="762"/>
        <v>0</v>
      </c>
      <c r="O1156" s="24">
        <f t="shared" si="762"/>
        <v>3980152.1199999996</v>
      </c>
      <c r="P1156" s="24">
        <f t="shared" si="762"/>
        <v>2826206.88</v>
      </c>
      <c r="Q1156" s="24">
        <f t="shared" si="762"/>
        <v>4141921.8099999996</v>
      </c>
      <c r="R1156" s="24">
        <f t="shared" si="762"/>
        <v>3980152.1199999996</v>
      </c>
      <c r="S1156" s="24">
        <f t="shared" si="762"/>
        <v>383273.75</v>
      </c>
      <c r="T1156" s="24">
        <f t="shared" si="762"/>
        <v>371423.93</v>
      </c>
      <c r="U1156" s="24">
        <f t="shared" si="762"/>
        <v>513029.24</v>
      </c>
      <c r="V1156" s="24">
        <f t="shared" si="762"/>
        <v>475004.44</v>
      </c>
      <c r="W1156" s="24">
        <f t="shared" si="762"/>
        <v>1008633.1400000001</v>
      </c>
      <c r="X1156" s="24">
        <f t="shared" si="762"/>
        <v>966727.54</v>
      </c>
      <c r="Y1156" s="24">
        <f t="shared" si="762"/>
        <v>504917.25</v>
      </c>
      <c r="Z1156" s="24">
        <f t="shared" si="762"/>
        <v>500681.7</v>
      </c>
      <c r="AA1156" s="24">
        <f t="shared" si="762"/>
        <v>524875</v>
      </c>
      <c r="AB1156" s="24">
        <f t="shared" si="762"/>
        <v>512369.27</v>
      </c>
    </row>
    <row r="1157" spans="1:28" s="17" customFormat="1" outlineLevel="1">
      <c r="A1157" s="12" t="s">
        <v>548</v>
      </c>
      <c r="B1157" s="22" t="s">
        <v>355</v>
      </c>
      <c r="C1157" s="22" t="s">
        <v>217</v>
      </c>
      <c r="D1157" s="22" t="s">
        <v>28</v>
      </c>
      <c r="E1157" s="22" t="s">
        <v>30</v>
      </c>
      <c r="F1157" s="23"/>
      <c r="G1157" s="24">
        <f t="shared" ref="G1157:G1169" si="763">SUM(I1157:K1157)-H1157</f>
        <v>165939.85999999999</v>
      </c>
      <c r="H1157" s="24"/>
      <c r="I1157" s="36"/>
      <c r="J1157" s="8">
        <f t="shared" ref="J1157:J1169" si="764">SUM(Q1157)</f>
        <v>98505.19</v>
      </c>
      <c r="K1157" s="9">
        <f t="shared" ref="K1157:K1169" si="765">SUM(S1157+U1157+W1157+Y1157+AA1157)</f>
        <v>67434.67</v>
      </c>
      <c r="L1157" s="28">
        <f t="shared" ref="L1157:L1169" si="766">SUM(N1157:P1157)-M1157</f>
        <v>156831.09999999998</v>
      </c>
      <c r="M1157" s="59"/>
      <c r="N1157" s="37"/>
      <c r="O1157" s="8">
        <f t="shared" ref="O1157:O1169" si="767">SUM(R1157)</f>
        <v>93274.18</v>
      </c>
      <c r="P1157" s="9">
        <f t="shared" ref="P1157:P1169" si="768">SUM(T1157+V1157+X1157+Z1157+AB1157)</f>
        <v>63556.92</v>
      </c>
      <c r="Q1157" s="24">
        <v>98505.19</v>
      </c>
      <c r="R1157" s="24">
        <v>93274.18</v>
      </c>
      <c r="S1157" s="24">
        <v>14336.94</v>
      </c>
      <c r="T1157" s="24">
        <v>13764.02</v>
      </c>
      <c r="U1157" s="24">
        <v>9352</v>
      </c>
      <c r="V1157" s="24">
        <v>9352</v>
      </c>
      <c r="W1157" s="24">
        <v>15000</v>
      </c>
      <c r="X1157" s="24">
        <v>14044.8</v>
      </c>
      <c r="Y1157" s="24">
        <v>10970</v>
      </c>
      <c r="Z1157" s="24">
        <v>9126.1</v>
      </c>
      <c r="AA1157" s="24">
        <v>17775.73</v>
      </c>
      <c r="AB1157" s="24">
        <v>17270</v>
      </c>
    </row>
    <row r="1158" spans="1:28" s="17" customFormat="1" outlineLevel="1">
      <c r="A1158" s="12" t="s">
        <v>549</v>
      </c>
      <c r="B1158" s="22" t="s">
        <v>355</v>
      </c>
      <c r="C1158" s="22" t="s">
        <v>217</v>
      </c>
      <c r="D1158" s="22" t="s">
        <v>28</v>
      </c>
      <c r="E1158" s="22" t="s">
        <v>168</v>
      </c>
      <c r="F1158" s="23"/>
      <c r="G1158" s="24">
        <f t="shared" si="763"/>
        <v>43500</v>
      </c>
      <c r="H1158" s="24"/>
      <c r="I1158" s="36"/>
      <c r="J1158" s="8">
        <f t="shared" si="764"/>
        <v>28500</v>
      </c>
      <c r="K1158" s="9">
        <f t="shared" si="765"/>
        <v>15000</v>
      </c>
      <c r="L1158" s="28">
        <f t="shared" si="766"/>
        <v>43500</v>
      </c>
      <c r="M1158" s="59"/>
      <c r="N1158" s="37"/>
      <c r="O1158" s="8">
        <f t="shared" si="767"/>
        <v>28500</v>
      </c>
      <c r="P1158" s="9">
        <f t="shared" si="768"/>
        <v>15000</v>
      </c>
      <c r="Q1158" s="24">
        <v>28500</v>
      </c>
      <c r="R1158" s="24">
        <v>28500</v>
      </c>
      <c r="S1158" s="24">
        <v>2000</v>
      </c>
      <c r="T1158" s="24">
        <v>2000</v>
      </c>
      <c r="U1158" s="24"/>
      <c r="V1158" s="24"/>
      <c r="W1158" s="24">
        <v>13000</v>
      </c>
      <c r="X1158" s="24">
        <v>13000</v>
      </c>
      <c r="Y1158" s="24"/>
      <c r="Z1158" s="24"/>
      <c r="AA1158" s="24"/>
      <c r="AB1158" s="24"/>
    </row>
    <row r="1159" spans="1:28" s="17" customFormat="1" outlineLevel="1">
      <c r="A1159" s="12" t="s">
        <v>510</v>
      </c>
      <c r="B1159" s="22" t="s">
        <v>355</v>
      </c>
      <c r="C1159" s="22" t="s">
        <v>217</v>
      </c>
      <c r="D1159" s="22" t="s">
        <v>28</v>
      </c>
      <c r="E1159" s="22" t="s">
        <v>92</v>
      </c>
      <c r="F1159" s="23"/>
      <c r="G1159" s="24">
        <f t="shared" si="763"/>
        <v>76563.44</v>
      </c>
      <c r="H1159" s="24"/>
      <c r="I1159" s="36"/>
      <c r="J1159" s="8">
        <f t="shared" si="764"/>
        <v>40643.599999999999</v>
      </c>
      <c r="K1159" s="9">
        <f t="shared" si="765"/>
        <v>35919.839999999997</v>
      </c>
      <c r="L1159" s="28">
        <f t="shared" si="766"/>
        <v>71303.929999999993</v>
      </c>
      <c r="M1159" s="59"/>
      <c r="N1159" s="37"/>
      <c r="O1159" s="8">
        <f t="shared" si="767"/>
        <v>40643.599999999999</v>
      </c>
      <c r="P1159" s="9">
        <f t="shared" si="768"/>
        <v>30660.33</v>
      </c>
      <c r="Q1159" s="24">
        <v>40643.599999999999</v>
      </c>
      <c r="R1159" s="24">
        <v>40643.599999999999</v>
      </c>
      <c r="S1159" s="24">
        <v>7000</v>
      </c>
      <c r="T1159" s="24">
        <v>1785.45</v>
      </c>
      <c r="U1159" s="24">
        <v>28352</v>
      </c>
      <c r="V1159" s="24">
        <v>28352</v>
      </c>
      <c r="W1159" s="24"/>
      <c r="X1159" s="24"/>
      <c r="Y1159" s="24">
        <v>567.84</v>
      </c>
      <c r="Z1159" s="24">
        <v>522.88</v>
      </c>
      <c r="AA1159" s="24"/>
      <c r="AB1159" s="24"/>
    </row>
    <row r="1160" spans="1:28" s="17" customFormat="1" ht="63" outlineLevel="1">
      <c r="A1160" s="12" t="s">
        <v>621</v>
      </c>
      <c r="B1160" s="22" t="s">
        <v>355</v>
      </c>
      <c r="C1160" s="22" t="s">
        <v>217</v>
      </c>
      <c r="D1160" s="22" t="s">
        <v>28</v>
      </c>
      <c r="E1160" s="22">
        <v>224</v>
      </c>
      <c r="F1160" s="23"/>
      <c r="G1160" s="24">
        <f>SUM(I1160:K1160)-H1160</f>
        <v>80679.33</v>
      </c>
      <c r="H1160" s="24"/>
      <c r="I1160" s="36"/>
      <c r="J1160" s="8">
        <f>SUM(Q1160)</f>
        <v>0</v>
      </c>
      <c r="K1160" s="9">
        <f>SUM(S1160+U1160+W1160+Y1160+AA1160)</f>
        <v>80679.33</v>
      </c>
      <c r="L1160" s="28">
        <f>SUM(N1160:P1160)-M1160</f>
        <v>80679.33</v>
      </c>
      <c r="M1160" s="59"/>
      <c r="N1160" s="37"/>
      <c r="O1160" s="8">
        <f>SUM(R1160)</f>
        <v>0</v>
      </c>
      <c r="P1160" s="9">
        <f>SUM(T1160+V1160+X1160+Z1160+AB1160)</f>
        <v>80679.33</v>
      </c>
      <c r="Q1160" s="24"/>
      <c r="R1160" s="24"/>
      <c r="S1160" s="24">
        <v>80679.33</v>
      </c>
      <c r="T1160" s="24">
        <v>80679.33</v>
      </c>
      <c r="U1160" s="24"/>
      <c r="V1160" s="24"/>
      <c r="W1160" s="24"/>
      <c r="X1160" s="24"/>
      <c r="Y1160" s="24"/>
      <c r="Z1160" s="24"/>
      <c r="AA1160" s="24"/>
      <c r="AB1160" s="24"/>
    </row>
    <row r="1161" spans="1:28" s="17" customFormat="1" ht="31.5" outlineLevel="1">
      <c r="A1161" s="12" t="s">
        <v>464</v>
      </c>
      <c r="B1161" s="22" t="s">
        <v>355</v>
      </c>
      <c r="C1161" s="22" t="s">
        <v>217</v>
      </c>
      <c r="D1161" s="22" t="s">
        <v>28</v>
      </c>
      <c r="E1161" s="22" t="s">
        <v>74</v>
      </c>
      <c r="F1161" s="23"/>
      <c r="G1161" s="24">
        <f t="shared" si="763"/>
        <v>2478603.31</v>
      </c>
      <c r="H1161" s="24"/>
      <c r="I1161" s="36"/>
      <c r="J1161" s="8">
        <f t="shared" si="764"/>
        <v>1682552.24</v>
      </c>
      <c r="K1161" s="9">
        <f t="shared" si="765"/>
        <v>796051.07</v>
      </c>
      <c r="L1161" s="28">
        <f t="shared" si="766"/>
        <v>2428260.84</v>
      </c>
      <c r="M1161" s="59"/>
      <c r="N1161" s="37"/>
      <c r="O1161" s="8">
        <f t="shared" si="767"/>
        <v>1679882.92</v>
      </c>
      <c r="P1161" s="9">
        <f t="shared" si="768"/>
        <v>748377.92</v>
      </c>
      <c r="Q1161" s="24">
        <v>1682552.24</v>
      </c>
      <c r="R1161" s="24">
        <v>1679882.92</v>
      </c>
      <c r="S1161" s="24">
        <v>128101.48</v>
      </c>
      <c r="T1161" s="24">
        <v>124639.13</v>
      </c>
      <c r="U1161" s="24">
        <v>395862.49</v>
      </c>
      <c r="V1161" s="24">
        <v>357837.69</v>
      </c>
      <c r="W1161" s="24">
        <v>191599.7</v>
      </c>
      <c r="X1161" s="24">
        <v>185413.7</v>
      </c>
      <c r="Y1161" s="24">
        <v>47727.4</v>
      </c>
      <c r="Z1161" s="24">
        <v>47727.4</v>
      </c>
      <c r="AA1161" s="24">
        <v>32760</v>
      </c>
      <c r="AB1161" s="24">
        <v>32760</v>
      </c>
    </row>
    <row r="1162" spans="1:28" s="17" customFormat="1" outlineLevel="1">
      <c r="A1162" s="12" t="s">
        <v>476</v>
      </c>
      <c r="B1162" s="22" t="s">
        <v>355</v>
      </c>
      <c r="C1162" s="22" t="s">
        <v>217</v>
      </c>
      <c r="D1162" s="22" t="s">
        <v>28</v>
      </c>
      <c r="E1162" s="22" t="s">
        <v>38</v>
      </c>
      <c r="F1162" s="23"/>
      <c r="G1162" s="24">
        <f t="shared" si="763"/>
        <v>1072537.94</v>
      </c>
      <c r="H1162" s="24"/>
      <c r="I1162" s="36"/>
      <c r="J1162" s="8">
        <f t="shared" si="764"/>
        <v>370354.6</v>
      </c>
      <c r="K1162" s="9">
        <f t="shared" si="765"/>
        <v>702183.34000000008</v>
      </c>
      <c r="L1162" s="28">
        <f t="shared" si="766"/>
        <v>1010471.9400000001</v>
      </c>
      <c r="M1162" s="59"/>
      <c r="N1162" s="37"/>
      <c r="O1162" s="8">
        <f t="shared" si="767"/>
        <v>342602.6</v>
      </c>
      <c r="P1162" s="9">
        <f t="shared" si="768"/>
        <v>667869.34000000008</v>
      </c>
      <c r="Q1162" s="24">
        <v>370354.6</v>
      </c>
      <c r="R1162" s="24">
        <v>342602.6</v>
      </c>
      <c r="S1162" s="24">
        <v>124242</v>
      </c>
      <c r="T1162" s="24">
        <v>121642</v>
      </c>
      <c r="U1162" s="24">
        <v>57362.5</v>
      </c>
      <c r="V1162" s="24">
        <v>57362.5</v>
      </c>
      <c r="W1162" s="54">
        <v>121248</v>
      </c>
      <c r="X1162" s="54">
        <v>101534</v>
      </c>
      <c r="Y1162" s="24">
        <v>31213.32</v>
      </c>
      <c r="Z1162" s="24">
        <v>31213.32</v>
      </c>
      <c r="AA1162" s="24">
        <v>368117.52</v>
      </c>
      <c r="AB1162" s="24">
        <v>356117.52</v>
      </c>
    </row>
    <row r="1163" spans="1:28" s="17" customFormat="1" outlineLevel="1">
      <c r="A1163" s="12" t="s">
        <v>550</v>
      </c>
      <c r="B1163" s="22" t="s">
        <v>355</v>
      </c>
      <c r="C1163" s="22" t="s">
        <v>217</v>
      </c>
      <c r="D1163" s="22" t="s">
        <v>28</v>
      </c>
      <c r="E1163" s="22" t="s">
        <v>40</v>
      </c>
      <c r="F1163" s="23"/>
      <c r="G1163" s="24">
        <f t="shared" ref="G1163" si="769">SUM(I1163:K1163)-H1163</f>
        <v>8884.8799999999992</v>
      </c>
      <c r="H1163" s="24"/>
      <c r="I1163" s="36"/>
      <c r="J1163" s="8">
        <f t="shared" ref="J1163" si="770">SUM(Q1163)</f>
        <v>8884.8799999999992</v>
      </c>
      <c r="K1163" s="9">
        <f t="shared" ref="K1163" si="771">SUM(S1163+U1163+W1163+Y1163+AA1163)</f>
        <v>0</v>
      </c>
      <c r="L1163" s="28">
        <f t="shared" ref="L1163" si="772">SUM(N1163:P1163)-M1163</f>
        <v>8884.8799999999992</v>
      </c>
      <c r="M1163" s="59"/>
      <c r="N1163" s="37"/>
      <c r="O1163" s="8">
        <f t="shared" ref="O1163" si="773">SUM(R1163)</f>
        <v>8884.8799999999992</v>
      </c>
      <c r="P1163" s="9">
        <f t="shared" ref="P1163" si="774">SUM(T1163+V1163+X1163+Z1163+AB1163)</f>
        <v>0</v>
      </c>
      <c r="Q1163" s="24">
        <v>8884.8799999999992</v>
      </c>
      <c r="R1163" s="24">
        <v>8884.8799999999992</v>
      </c>
      <c r="S1163" s="24"/>
      <c r="T1163" s="24"/>
      <c r="U1163" s="24"/>
      <c r="V1163" s="36"/>
      <c r="W1163" s="59"/>
      <c r="X1163" s="59"/>
      <c r="Y1163" s="84"/>
      <c r="Z1163" s="24"/>
      <c r="AA1163" s="24"/>
      <c r="AB1163" s="24"/>
    </row>
    <row r="1164" spans="1:28" s="17" customFormat="1" ht="31.5" outlineLevel="1">
      <c r="A1164" s="12" t="s">
        <v>495</v>
      </c>
      <c r="B1164" s="22" t="s">
        <v>355</v>
      </c>
      <c r="C1164" s="22" t="s">
        <v>217</v>
      </c>
      <c r="D1164" s="22" t="s">
        <v>28</v>
      </c>
      <c r="E1164" s="22" t="s">
        <v>56</v>
      </c>
      <c r="F1164" s="23"/>
      <c r="G1164" s="24">
        <f t="shared" si="763"/>
        <v>1147556.31</v>
      </c>
      <c r="H1164" s="24"/>
      <c r="I1164" s="36"/>
      <c r="J1164" s="8">
        <f t="shared" si="764"/>
        <v>1121886.31</v>
      </c>
      <c r="K1164" s="9">
        <f>SUM(S1164+U1164+W1164+Y1164+AA1164)</f>
        <v>25670</v>
      </c>
      <c r="L1164" s="28">
        <f t="shared" si="766"/>
        <v>1131472.67</v>
      </c>
      <c r="M1164" s="59"/>
      <c r="N1164" s="37"/>
      <c r="O1164" s="8">
        <f t="shared" si="767"/>
        <v>1105802.67</v>
      </c>
      <c r="P1164" s="9">
        <f>SUM(T1164+V1164+X1164+Z1164+AB1164)</f>
        <v>25670</v>
      </c>
      <c r="Q1164" s="24">
        <v>1121886.31</v>
      </c>
      <c r="R1164" s="24">
        <v>1105802.67</v>
      </c>
      <c r="S1164" s="24">
        <v>8500</v>
      </c>
      <c r="T1164" s="24">
        <v>8500</v>
      </c>
      <c r="U1164" s="24"/>
      <c r="V1164" s="24"/>
      <c r="W1164" s="68">
        <v>17170</v>
      </c>
      <c r="X1164" s="68">
        <v>17170</v>
      </c>
      <c r="Y1164" s="24"/>
      <c r="Z1164" s="24"/>
      <c r="AA1164" s="24"/>
      <c r="AB1164" s="24"/>
    </row>
    <row r="1165" spans="1:28" s="17" customFormat="1" ht="31.5" outlineLevel="1">
      <c r="A1165" s="12" t="s">
        <v>524</v>
      </c>
      <c r="B1165" s="22" t="s">
        <v>355</v>
      </c>
      <c r="C1165" s="22" t="s">
        <v>217</v>
      </c>
      <c r="D1165" s="22" t="s">
        <v>28</v>
      </c>
      <c r="E1165" s="22" t="s">
        <v>94</v>
      </c>
      <c r="F1165" s="23"/>
      <c r="G1165" s="24">
        <f t="shared" si="763"/>
        <v>1084836.3700000001</v>
      </c>
      <c r="H1165" s="24"/>
      <c r="I1165" s="36"/>
      <c r="J1165" s="8">
        <f t="shared" si="764"/>
        <v>76110.48</v>
      </c>
      <c r="K1165" s="9">
        <f t="shared" si="765"/>
        <v>1008725.89</v>
      </c>
      <c r="L1165" s="28">
        <f t="shared" si="766"/>
        <v>1070293.71</v>
      </c>
      <c r="M1165" s="59"/>
      <c r="N1165" s="37"/>
      <c r="O1165" s="8">
        <f t="shared" si="767"/>
        <v>76109.919999999998</v>
      </c>
      <c r="P1165" s="9">
        <f t="shared" si="768"/>
        <v>994183.79</v>
      </c>
      <c r="Q1165" s="24">
        <v>76110.48</v>
      </c>
      <c r="R1165" s="24">
        <v>76109.919999999998</v>
      </c>
      <c r="S1165" s="24"/>
      <c r="T1165" s="24"/>
      <c r="U1165" s="24"/>
      <c r="V1165" s="24"/>
      <c r="W1165" s="24">
        <v>615777.14</v>
      </c>
      <c r="X1165" s="24">
        <v>601235.04</v>
      </c>
      <c r="Y1165" s="24">
        <v>387900</v>
      </c>
      <c r="Z1165" s="24">
        <v>387900</v>
      </c>
      <c r="AA1165" s="24">
        <v>5048.75</v>
      </c>
      <c r="AB1165" s="24">
        <v>5048.75</v>
      </c>
    </row>
    <row r="1166" spans="1:28" s="17" customFormat="1" ht="31.5" outlineLevel="1">
      <c r="A1166" s="12" t="s">
        <v>500</v>
      </c>
      <c r="B1166" s="22" t="s">
        <v>355</v>
      </c>
      <c r="C1166" s="22" t="s">
        <v>217</v>
      </c>
      <c r="D1166" s="22" t="s">
        <v>28</v>
      </c>
      <c r="E1166" s="22" t="s">
        <v>223</v>
      </c>
      <c r="F1166" s="23"/>
      <c r="G1166" s="24">
        <f t="shared" si="763"/>
        <v>50000</v>
      </c>
      <c r="H1166" s="24"/>
      <c r="I1166" s="36"/>
      <c r="J1166" s="8">
        <f t="shared" si="764"/>
        <v>50000</v>
      </c>
      <c r="K1166" s="9">
        <f t="shared" si="765"/>
        <v>0</v>
      </c>
      <c r="L1166" s="28">
        <f t="shared" si="766"/>
        <v>0</v>
      </c>
      <c r="M1166" s="59"/>
      <c r="N1166" s="37"/>
      <c r="O1166" s="8">
        <f t="shared" si="767"/>
        <v>0</v>
      </c>
      <c r="P1166" s="9">
        <f t="shared" si="768"/>
        <v>0</v>
      </c>
      <c r="Q1166" s="24">
        <v>50000</v>
      </c>
      <c r="R1166" s="24"/>
      <c r="S1166" s="24"/>
      <c r="T1166" s="24"/>
      <c r="U1166" s="24"/>
      <c r="V1166" s="24"/>
      <c r="W1166" s="24"/>
      <c r="X1166" s="24"/>
      <c r="Y1166" s="24"/>
      <c r="Z1166" s="24"/>
      <c r="AA1166" s="24"/>
      <c r="AB1166" s="24"/>
    </row>
    <row r="1167" spans="1:28" s="17" customFormat="1" ht="31.5" outlineLevel="1">
      <c r="A1167" s="12" t="s">
        <v>551</v>
      </c>
      <c r="B1167" s="22" t="s">
        <v>355</v>
      </c>
      <c r="C1167" s="22" t="s">
        <v>217</v>
      </c>
      <c r="D1167" s="22" t="s">
        <v>28</v>
      </c>
      <c r="E1167" s="22" t="s">
        <v>233</v>
      </c>
      <c r="F1167" s="23"/>
      <c r="G1167" s="24">
        <f t="shared" si="763"/>
        <v>200000</v>
      </c>
      <c r="H1167" s="24"/>
      <c r="I1167" s="36"/>
      <c r="J1167" s="8">
        <f t="shared" si="764"/>
        <v>200000</v>
      </c>
      <c r="K1167" s="9">
        <f t="shared" si="765"/>
        <v>0</v>
      </c>
      <c r="L1167" s="28">
        <f t="shared" si="766"/>
        <v>200000</v>
      </c>
      <c r="M1167" s="59"/>
      <c r="N1167" s="37"/>
      <c r="O1167" s="8">
        <f t="shared" si="767"/>
        <v>200000</v>
      </c>
      <c r="P1167" s="9">
        <f t="shared" si="768"/>
        <v>0</v>
      </c>
      <c r="Q1167" s="24">
        <v>200000</v>
      </c>
      <c r="R1167" s="24">
        <v>200000</v>
      </c>
      <c r="S1167" s="24"/>
      <c r="T1167" s="24"/>
      <c r="U1167" s="24"/>
      <c r="V1167" s="24"/>
      <c r="W1167" s="24"/>
      <c r="X1167" s="24"/>
      <c r="Y1167" s="24"/>
      <c r="Z1167" s="24"/>
      <c r="AA1167" s="24"/>
      <c r="AB1167" s="24"/>
    </row>
    <row r="1168" spans="1:28" s="17" customFormat="1" ht="47.25" outlineLevel="1">
      <c r="A1168" s="12" t="s">
        <v>461</v>
      </c>
      <c r="B1168" s="22" t="s">
        <v>355</v>
      </c>
      <c r="C1168" s="22" t="s">
        <v>217</v>
      </c>
      <c r="D1168" s="22" t="s">
        <v>28</v>
      </c>
      <c r="E1168" s="22" t="s">
        <v>32</v>
      </c>
      <c r="F1168" s="23"/>
      <c r="G1168" s="24">
        <f t="shared" si="763"/>
        <v>632370.85</v>
      </c>
      <c r="H1168" s="24"/>
      <c r="I1168" s="36"/>
      <c r="J1168" s="8">
        <f t="shared" si="764"/>
        <v>430620.61</v>
      </c>
      <c r="K1168" s="9">
        <f t="shared" si="765"/>
        <v>201750.24</v>
      </c>
      <c r="L1168" s="28">
        <f t="shared" si="766"/>
        <v>569482.69999999995</v>
      </c>
      <c r="M1168" s="59"/>
      <c r="N1168" s="37"/>
      <c r="O1168" s="8">
        <f t="shared" si="767"/>
        <v>370587.45</v>
      </c>
      <c r="P1168" s="9">
        <f t="shared" si="768"/>
        <v>198895.25</v>
      </c>
      <c r="Q1168" s="24">
        <v>430620.61</v>
      </c>
      <c r="R1168" s="24">
        <v>370587.45</v>
      </c>
      <c r="S1168" s="24">
        <v>17100</v>
      </c>
      <c r="T1168" s="24">
        <v>17100</v>
      </c>
      <c r="U1168" s="24">
        <v>22100.25</v>
      </c>
      <c r="V1168" s="24">
        <v>22100.25</v>
      </c>
      <c r="W1168" s="24">
        <v>34838.300000000003</v>
      </c>
      <c r="X1168" s="24">
        <v>34330</v>
      </c>
      <c r="Y1168" s="24">
        <v>26538.69</v>
      </c>
      <c r="Z1168" s="24">
        <v>24192</v>
      </c>
      <c r="AA1168" s="24">
        <v>101173</v>
      </c>
      <c r="AB1168" s="24">
        <v>101173</v>
      </c>
    </row>
    <row r="1169" spans="1:28" s="17" customFormat="1" ht="47.25" outlineLevel="1">
      <c r="A1169" s="12" t="s">
        <v>552</v>
      </c>
      <c r="B1169" s="22" t="s">
        <v>355</v>
      </c>
      <c r="C1169" s="22" t="s">
        <v>217</v>
      </c>
      <c r="D1169" s="22" t="s">
        <v>28</v>
      </c>
      <c r="E1169" s="22" t="s">
        <v>108</v>
      </c>
      <c r="F1169" s="23"/>
      <c r="G1169" s="24">
        <f t="shared" si="763"/>
        <v>35177.9</v>
      </c>
      <c r="H1169" s="24"/>
      <c r="I1169" s="36"/>
      <c r="J1169" s="8">
        <f t="shared" si="764"/>
        <v>33863.9</v>
      </c>
      <c r="K1169" s="9">
        <f t="shared" si="765"/>
        <v>1314</v>
      </c>
      <c r="L1169" s="28">
        <f t="shared" si="766"/>
        <v>35177.9</v>
      </c>
      <c r="M1169" s="59"/>
      <c r="N1169" s="37"/>
      <c r="O1169" s="8">
        <f t="shared" si="767"/>
        <v>33863.9</v>
      </c>
      <c r="P1169" s="9">
        <f t="shared" si="768"/>
        <v>1314</v>
      </c>
      <c r="Q1169" s="24">
        <v>33863.9</v>
      </c>
      <c r="R1169" s="24">
        <v>33863.9</v>
      </c>
      <c r="S1169" s="24">
        <v>1314</v>
      </c>
      <c r="T1169" s="24">
        <v>1314</v>
      </c>
      <c r="U1169" s="24"/>
      <c r="V1169" s="24"/>
      <c r="W1169" s="24"/>
      <c r="X1169" s="24"/>
      <c r="Y1169" s="24"/>
      <c r="Z1169" s="24"/>
      <c r="AA1169" s="24"/>
      <c r="AB1169" s="24"/>
    </row>
    <row r="1170" spans="1:28" s="4" customFormat="1" ht="31.5" outlineLevel="1">
      <c r="A1170" s="12" t="s">
        <v>511</v>
      </c>
      <c r="B1170" s="22" t="s">
        <v>355</v>
      </c>
      <c r="C1170" s="22" t="s">
        <v>217</v>
      </c>
      <c r="D1170" s="22" t="s">
        <v>96</v>
      </c>
      <c r="E1170" s="22" t="s">
        <v>2</v>
      </c>
      <c r="F1170" s="45"/>
      <c r="G1170" s="24">
        <f>SUM(G1171)</f>
        <v>2952944.4699999997</v>
      </c>
      <c r="H1170" s="24">
        <f t="shared" ref="H1170:AB1170" si="775">SUM(H1171)</f>
        <v>0</v>
      </c>
      <c r="I1170" s="24">
        <f t="shared" si="775"/>
        <v>0</v>
      </c>
      <c r="J1170" s="24">
        <f t="shared" si="775"/>
        <v>1539294.83</v>
      </c>
      <c r="K1170" s="24">
        <f t="shared" si="775"/>
        <v>1413649.64</v>
      </c>
      <c r="L1170" s="24">
        <f t="shared" si="775"/>
        <v>2748289.2</v>
      </c>
      <c r="M1170" s="24">
        <f t="shared" si="775"/>
        <v>0</v>
      </c>
      <c r="N1170" s="24">
        <f t="shared" si="775"/>
        <v>0</v>
      </c>
      <c r="O1170" s="24">
        <f t="shared" si="775"/>
        <v>1476802.47</v>
      </c>
      <c r="P1170" s="24">
        <f t="shared" si="775"/>
        <v>1271486.7300000002</v>
      </c>
      <c r="Q1170" s="24">
        <f t="shared" si="775"/>
        <v>1539294.83</v>
      </c>
      <c r="R1170" s="24">
        <f t="shared" si="775"/>
        <v>1476802.47</v>
      </c>
      <c r="S1170" s="24">
        <f t="shared" si="775"/>
        <v>269623.53999999998</v>
      </c>
      <c r="T1170" s="24">
        <f t="shared" si="775"/>
        <v>215054.17</v>
      </c>
      <c r="U1170" s="24">
        <f t="shared" si="775"/>
        <v>896026.1</v>
      </c>
      <c r="V1170" s="24">
        <f t="shared" si="775"/>
        <v>887920.85</v>
      </c>
      <c r="W1170" s="24">
        <f t="shared" si="775"/>
        <v>68000</v>
      </c>
      <c r="X1170" s="24">
        <f t="shared" si="775"/>
        <v>67446.84</v>
      </c>
      <c r="Y1170" s="24">
        <f t="shared" si="775"/>
        <v>80000</v>
      </c>
      <c r="Z1170" s="24">
        <f t="shared" si="775"/>
        <v>73775.8</v>
      </c>
      <c r="AA1170" s="24">
        <f t="shared" si="775"/>
        <v>100000</v>
      </c>
      <c r="AB1170" s="24">
        <f t="shared" si="775"/>
        <v>27289.07</v>
      </c>
    </row>
    <row r="1171" spans="1:28" s="17" customFormat="1" outlineLevel="1">
      <c r="A1171" s="12" t="s">
        <v>510</v>
      </c>
      <c r="B1171" s="22" t="s">
        <v>355</v>
      </c>
      <c r="C1171" s="22" t="s">
        <v>217</v>
      </c>
      <c r="D1171" s="22" t="s">
        <v>96</v>
      </c>
      <c r="E1171" s="22" t="s">
        <v>92</v>
      </c>
      <c r="F1171" s="23"/>
      <c r="G1171" s="24">
        <f>SUM(I1171:K1171)-H1171</f>
        <v>2952944.4699999997</v>
      </c>
      <c r="H1171" s="24"/>
      <c r="I1171" s="36"/>
      <c r="J1171" s="8">
        <f>SUM(Q1171)</f>
        <v>1539294.83</v>
      </c>
      <c r="K1171" s="9">
        <f>SUM(S1171+U1171+W1171+Y1171+AA1171)</f>
        <v>1413649.64</v>
      </c>
      <c r="L1171" s="28">
        <f>SUM(N1171:P1171)-M1171</f>
        <v>2748289.2</v>
      </c>
      <c r="M1171" s="59"/>
      <c r="N1171" s="37"/>
      <c r="O1171" s="8">
        <f>SUM(R1171)</f>
        <v>1476802.47</v>
      </c>
      <c r="P1171" s="9">
        <f>SUM(T1171+V1171+X1171+Z1171+AB1171)</f>
        <v>1271486.7300000002</v>
      </c>
      <c r="Q1171" s="24">
        <v>1539294.83</v>
      </c>
      <c r="R1171" s="24">
        <v>1476802.47</v>
      </c>
      <c r="S1171" s="24">
        <v>269623.53999999998</v>
      </c>
      <c r="T1171" s="24">
        <v>215054.17</v>
      </c>
      <c r="U1171" s="24">
        <v>896026.1</v>
      </c>
      <c r="V1171" s="24">
        <v>887920.85</v>
      </c>
      <c r="W1171" s="24">
        <v>68000</v>
      </c>
      <c r="X1171" s="24">
        <v>67446.84</v>
      </c>
      <c r="Y1171" s="24">
        <v>80000</v>
      </c>
      <c r="Z1171" s="24">
        <v>73775.8</v>
      </c>
      <c r="AA1171" s="24">
        <v>100000</v>
      </c>
      <c r="AB1171" s="24">
        <v>27289.07</v>
      </c>
    </row>
    <row r="1172" spans="1:28" s="4" customFormat="1" ht="31.5" outlineLevel="1">
      <c r="A1172" s="12" t="s">
        <v>505</v>
      </c>
      <c r="B1172" s="22" t="s">
        <v>355</v>
      </c>
      <c r="C1172" s="22" t="s">
        <v>217</v>
      </c>
      <c r="D1172" s="22" t="s">
        <v>42</v>
      </c>
      <c r="E1172" s="22" t="s">
        <v>2</v>
      </c>
      <c r="F1172" s="45"/>
      <c r="G1172" s="24">
        <f>SUM(G1175+G1177+G1179+G1173)</f>
        <v>32458.249999999996</v>
      </c>
      <c r="H1172" s="24">
        <f t="shared" ref="H1172:AB1172" si="776">SUM(H1175+H1177+H1179+H1173)</f>
        <v>0</v>
      </c>
      <c r="I1172" s="24">
        <f t="shared" si="776"/>
        <v>0</v>
      </c>
      <c r="J1172" s="24">
        <f t="shared" si="776"/>
        <v>1266</v>
      </c>
      <c r="K1172" s="24">
        <f t="shared" si="776"/>
        <v>31192.249999999996</v>
      </c>
      <c r="L1172" s="24">
        <f t="shared" si="776"/>
        <v>30708.25</v>
      </c>
      <c r="M1172" s="24">
        <f t="shared" si="776"/>
        <v>0</v>
      </c>
      <c r="N1172" s="24">
        <f t="shared" si="776"/>
        <v>0</v>
      </c>
      <c r="O1172" s="24">
        <f t="shared" si="776"/>
        <v>1266</v>
      </c>
      <c r="P1172" s="24">
        <f t="shared" si="776"/>
        <v>29442.25</v>
      </c>
      <c r="Q1172" s="24">
        <f t="shared" si="776"/>
        <v>1266</v>
      </c>
      <c r="R1172" s="24">
        <f t="shared" si="776"/>
        <v>1266</v>
      </c>
      <c r="S1172" s="24">
        <f t="shared" si="776"/>
        <v>25916.45</v>
      </c>
      <c r="T1172" s="24">
        <f t="shared" si="776"/>
        <v>25916.45</v>
      </c>
      <c r="U1172" s="24">
        <f t="shared" si="776"/>
        <v>2525.8000000000002</v>
      </c>
      <c r="V1172" s="24">
        <f t="shared" si="776"/>
        <v>2525.8000000000002</v>
      </c>
      <c r="W1172" s="24">
        <f t="shared" si="776"/>
        <v>1000</v>
      </c>
      <c r="X1172" s="24">
        <f t="shared" si="776"/>
        <v>500</v>
      </c>
      <c r="Y1172" s="24">
        <f t="shared" si="776"/>
        <v>250</v>
      </c>
      <c r="Z1172" s="24">
        <f t="shared" si="776"/>
        <v>250</v>
      </c>
      <c r="AA1172" s="24">
        <f t="shared" si="776"/>
        <v>1500</v>
      </c>
      <c r="AB1172" s="24">
        <f t="shared" si="776"/>
        <v>250</v>
      </c>
    </row>
    <row r="1173" spans="1:28" s="4" customFormat="1" ht="63" outlineLevel="1">
      <c r="A1173" s="12" t="s">
        <v>579</v>
      </c>
      <c r="B1173" s="22" t="s">
        <v>355</v>
      </c>
      <c r="C1173" s="22" t="s">
        <v>217</v>
      </c>
      <c r="D1173" s="22">
        <v>831</v>
      </c>
      <c r="E1173" s="22" t="s">
        <v>2</v>
      </c>
      <c r="F1173" s="45"/>
      <c r="G1173" s="24">
        <f>SUM(G1174)</f>
        <v>1525.8</v>
      </c>
      <c r="H1173" s="24">
        <f t="shared" ref="H1173:AB1173" si="777">SUM(H1174)</f>
        <v>0</v>
      </c>
      <c r="I1173" s="24">
        <f t="shared" si="777"/>
        <v>0</v>
      </c>
      <c r="J1173" s="24">
        <f t="shared" si="777"/>
        <v>0</v>
      </c>
      <c r="K1173" s="24">
        <f t="shared" si="777"/>
        <v>1525.8</v>
      </c>
      <c r="L1173" s="24">
        <f t="shared" si="777"/>
        <v>1525.8</v>
      </c>
      <c r="M1173" s="24">
        <f t="shared" si="777"/>
        <v>0</v>
      </c>
      <c r="N1173" s="24">
        <f t="shared" si="777"/>
        <v>0</v>
      </c>
      <c r="O1173" s="24">
        <f t="shared" si="777"/>
        <v>0</v>
      </c>
      <c r="P1173" s="24">
        <f t="shared" si="777"/>
        <v>1525.8</v>
      </c>
      <c r="Q1173" s="24">
        <f t="shared" si="777"/>
        <v>0</v>
      </c>
      <c r="R1173" s="24">
        <f t="shared" si="777"/>
        <v>0</v>
      </c>
      <c r="S1173" s="24">
        <f t="shared" si="777"/>
        <v>0</v>
      </c>
      <c r="T1173" s="24">
        <f t="shared" si="777"/>
        <v>0</v>
      </c>
      <c r="U1173" s="24">
        <f t="shared" si="777"/>
        <v>1525.8</v>
      </c>
      <c r="V1173" s="24">
        <f t="shared" si="777"/>
        <v>1525.8</v>
      </c>
      <c r="W1173" s="24">
        <f t="shared" si="777"/>
        <v>0</v>
      </c>
      <c r="X1173" s="24">
        <f t="shared" si="777"/>
        <v>0</v>
      </c>
      <c r="Y1173" s="24">
        <f t="shared" si="777"/>
        <v>0</v>
      </c>
      <c r="Z1173" s="24">
        <f t="shared" si="777"/>
        <v>0</v>
      </c>
      <c r="AA1173" s="24">
        <f t="shared" si="777"/>
        <v>0</v>
      </c>
      <c r="AB1173" s="24">
        <f t="shared" si="777"/>
        <v>0</v>
      </c>
    </row>
    <row r="1174" spans="1:28" s="4" customFormat="1" outlineLevel="1">
      <c r="A1174" s="12" t="s">
        <v>622</v>
      </c>
      <c r="B1174" s="22" t="s">
        <v>355</v>
      </c>
      <c r="C1174" s="22" t="s">
        <v>217</v>
      </c>
      <c r="D1174" s="22">
        <v>831</v>
      </c>
      <c r="E1174" s="22">
        <v>295</v>
      </c>
      <c r="F1174" s="45"/>
      <c r="G1174" s="24">
        <f>SUM(I1174:K1174)-H1174</f>
        <v>1525.8</v>
      </c>
      <c r="H1174" s="24"/>
      <c r="I1174" s="36"/>
      <c r="J1174" s="8">
        <f>SUM(Q1174)</f>
        <v>0</v>
      </c>
      <c r="K1174" s="9">
        <f>SUM(S1174+U1174+W1174+Y1174+AA1174)</f>
        <v>1525.8</v>
      </c>
      <c r="L1174" s="28">
        <f>SUM(N1174:P1174)-M1174</f>
        <v>1525.8</v>
      </c>
      <c r="M1174" s="59"/>
      <c r="N1174" s="28"/>
      <c r="O1174" s="8">
        <f>SUM(R1174)</f>
        <v>0</v>
      </c>
      <c r="P1174" s="9">
        <f>SUM(T1174+V1174+X1174+Z1174+AB1174)</f>
        <v>1525.8</v>
      </c>
      <c r="Q1174" s="24"/>
      <c r="R1174" s="24"/>
      <c r="S1174" s="24"/>
      <c r="T1174" s="24"/>
      <c r="U1174" s="24">
        <v>1525.8</v>
      </c>
      <c r="V1174" s="24">
        <v>1525.8</v>
      </c>
      <c r="W1174" s="24"/>
      <c r="X1174" s="24"/>
      <c r="Y1174" s="24"/>
      <c r="Z1174" s="24"/>
      <c r="AA1174" s="24"/>
      <c r="AB1174" s="24"/>
    </row>
    <row r="1175" spans="1:28" s="4" customFormat="1" ht="31.5" outlineLevel="1">
      <c r="A1175" s="12" t="s">
        <v>553</v>
      </c>
      <c r="B1175" s="22" t="s">
        <v>355</v>
      </c>
      <c r="C1175" s="22" t="s">
        <v>217</v>
      </c>
      <c r="D1175" s="22" t="s">
        <v>44</v>
      </c>
      <c r="E1175" s="22" t="s">
        <v>2</v>
      </c>
      <c r="F1175" s="45"/>
      <c r="G1175" s="24">
        <f>SUM(G1176)</f>
        <v>17799</v>
      </c>
      <c r="H1175" s="24">
        <f t="shared" ref="H1175:AB1175" si="778">SUM(H1176)</f>
        <v>0</v>
      </c>
      <c r="I1175" s="24">
        <f t="shared" si="778"/>
        <v>0</v>
      </c>
      <c r="J1175" s="24">
        <f t="shared" si="778"/>
        <v>75</v>
      </c>
      <c r="K1175" s="24">
        <f t="shared" si="778"/>
        <v>17724</v>
      </c>
      <c r="L1175" s="24">
        <f t="shared" si="778"/>
        <v>17799</v>
      </c>
      <c r="M1175" s="24">
        <f t="shared" si="778"/>
        <v>0</v>
      </c>
      <c r="N1175" s="24">
        <f t="shared" si="778"/>
        <v>0</v>
      </c>
      <c r="O1175" s="24">
        <f t="shared" si="778"/>
        <v>75</v>
      </c>
      <c r="P1175" s="24">
        <f t="shared" si="778"/>
        <v>17724</v>
      </c>
      <c r="Q1175" s="24">
        <f t="shared" si="778"/>
        <v>75</v>
      </c>
      <c r="R1175" s="24">
        <f t="shared" si="778"/>
        <v>75</v>
      </c>
      <c r="S1175" s="24">
        <f t="shared" si="778"/>
        <v>17724</v>
      </c>
      <c r="T1175" s="24">
        <f t="shared" si="778"/>
        <v>17724</v>
      </c>
      <c r="U1175" s="24">
        <f t="shared" si="778"/>
        <v>0</v>
      </c>
      <c r="V1175" s="24">
        <f t="shared" si="778"/>
        <v>0</v>
      </c>
      <c r="W1175" s="24">
        <f t="shared" si="778"/>
        <v>0</v>
      </c>
      <c r="X1175" s="24">
        <f t="shared" si="778"/>
        <v>0</v>
      </c>
      <c r="Y1175" s="24">
        <f t="shared" si="778"/>
        <v>0</v>
      </c>
      <c r="Z1175" s="24">
        <f t="shared" si="778"/>
        <v>0</v>
      </c>
      <c r="AA1175" s="24">
        <f t="shared" si="778"/>
        <v>0</v>
      </c>
      <c r="AB1175" s="24">
        <f t="shared" si="778"/>
        <v>0</v>
      </c>
    </row>
    <row r="1176" spans="1:28" s="17" customFormat="1" outlineLevel="1">
      <c r="A1176" s="12" t="s">
        <v>526</v>
      </c>
      <c r="B1176" s="22" t="s">
        <v>355</v>
      </c>
      <c r="C1176" s="22" t="s">
        <v>217</v>
      </c>
      <c r="D1176" s="22" t="s">
        <v>44</v>
      </c>
      <c r="E1176" s="22" t="s">
        <v>46</v>
      </c>
      <c r="F1176" s="23"/>
      <c r="G1176" s="24">
        <f>SUM(I1176:K1176)-H1176</f>
        <v>17799</v>
      </c>
      <c r="H1176" s="24"/>
      <c r="I1176" s="36"/>
      <c r="J1176" s="8">
        <f>SUM(Q1176)</f>
        <v>75</v>
      </c>
      <c r="K1176" s="9">
        <f>SUM(S1176+U1176+W1176+Y1176+AA1176)</f>
        <v>17724</v>
      </c>
      <c r="L1176" s="28">
        <f>SUM(N1176:P1176)-M1176</f>
        <v>17799</v>
      </c>
      <c r="M1176" s="59"/>
      <c r="N1176" s="37"/>
      <c r="O1176" s="8">
        <f>SUM(R1176)</f>
        <v>75</v>
      </c>
      <c r="P1176" s="9">
        <f>SUM(T1176+V1176+X1176+Z1176+AB1176)</f>
        <v>17724</v>
      </c>
      <c r="Q1176" s="24">
        <v>75</v>
      </c>
      <c r="R1176" s="24">
        <v>75</v>
      </c>
      <c r="S1176" s="24">
        <v>17724</v>
      </c>
      <c r="T1176" s="24">
        <v>17724</v>
      </c>
      <c r="U1176" s="24"/>
      <c r="V1176" s="24"/>
      <c r="W1176" s="24"/>
      <c r="X1176" s="24"/>
      <c r="Y1176" s="24"/>
      <c r="Z1176" s="24"/>
      <c r="AA1176" s="24"/>
      <c r="AB1176" s="24"/>
    </row>
    <row r="1177" spans="1:28" s="4" customFormat="1" ht="31.5" outlineLevel="1">
      <c r="A1177" s="12" t="s">
        <v>525</v>
      </c>
      <c r="B1177" s="22" t="s">
        <v>355</v>
      </c>
      <c r="C1177" s="22" t="s">
        <v>217</v>
      </c>
      <c r="D1177" s="22" t="s">
        <v>48</v>
      </c>
      <c r="E1177" s="22" t="s">
        <v>2</v>
      </c>
      <c r="F1177" s="45"/>
      <c r="G1177" s="24">
        <f>SUM(G1178)</f>
        <v>1691</v>
      </c>
      <c r="H1177" s="24">
        <f t="shared" ref="H1177:AB1177" si="779">SUM(H1178)</f>
        <v>0</v>
      </c>
      <c r="I1177" s="24">
        <f t="shared" si="779"/>
        <v>0</v>
      </c>
      <c r="J1177" s="54">
        <f t="shared" si="779"/>
        <v>1191</v>
      </c>
      <c r="K1177" s="54">
        <f t="shared" si="779"/>
        <v>500</v>
      </c>
      <c r="L1177" s="54">
        <f t="shared" si="779"/>
        <v>1191</v>
      </c>
      <c r="M1177" s="54">
        <f t="shared" si="779"/>
        <v>0</v>
      </c>
      <c r="N1177" s="54">
        <f t="shared" si="779"/>
        <v>0</v>
      </c>
      <c r="O1177" s="54">
        <f t="shared" si="779"/>
        <v>1191</v>
      </c>
      <c r="P1177" s="54">
        <f t="shared" si="779"/>
        <v>0</v>
      </c>
      <c r="Q1177" s="24">
        <f t="shared" si="779"/>
        <v>1191</v>
      </c>
      <c r="R1177" s="24">
        <f t="shared" si="779"/>
        <v>1191</v>
      </c>
      <c r="S1177" s="24">
        <f t="shared" si="779"/>
        <v>0</v>
      </c>
      <c r="T1177" s="24">
        <f t="shared" si="779"/>
        <v>0</v>
      </c>
      <c r="U1177" s="24">
        <f t="shared" si="779"/>
        <v>0</v>
      </c>
      <c r="V1177" s="24">
        <f t="shared" si="779"/>
        <v>0</v>
      </c>
      <c r="W1177" s="24">
        <f t="shared" si="779"/>
        <v>500</v>
      </c>
      <c r="X1177" s="24">
        <f t="shared" si="779"/>
        <v>0</v>
      </c>
      <c r="Y1177" s="24">
        <f t="shared" si="779"/>
        <v>0</v>
      </c>
      <c r="Z1177" s="24">
        <f t="shared" si="779"/>
        <v>0</v>
      </c>
      <c r="AA1177" s="24">
        <f t="shared" si="779"/>
        <v>0</v>
      </c>
      <c r="AB1177" s="24">
        <f t="shared" si="779"/>
        <v>0</v>
      </c>
    </row>
    <row r="1178" spans="1:28" s="17" customFormat="1" outlineLevel="1">
      <c r="A1178" s="12" t="s">
        <v>526</v>
      </c>
      <c r="B1178" s="22" t="s">
        <v>355</v>
      </c>
      <c r="C1178" s="22" t="s">
        <v>217</v>
      </c>
      <c r="D1178" s="22" t="s">
        <v>48</v>
      </c>
      <c r="E1178" s="22" t="s">
        <v>46</v>
      </c>
      <c r="F1178" s="23"/>
      <c r="G1178" s="24">
        <f>SUM(I1178:K1178)-H1178</f>
        <v>1691</v>
      </c>
      <c r="H1178" s="24"/>
      <c r="I1178" s="36"/>
      <c r="J1178" s="8">
        <f>SUM(Q1178)</f>
        <v>1191</v>
      </c>
      <c r="K1178" s="9">
        <f>SUM(S1178+U1178+W1178+Y1178+AA1178)</f>
        <v>500</v>
      </c>
      <c r="L1178" s="28">
        <f>SUM(N1178:P1178)-M1178</f>
        <v>1191</v>
      </c>
      <c r="M1178" s="59"/>
      <c r="N1178" s="28"/>
      <c r="O1178" s="8">
        <f>SUM(R1178)</f>
        <v>1191</v>
      </c>
      <c r="P1178" s="9">
        <f>SUM(T1178+V1178+X1178+Z1178+AB1178)</f>
        <v>0</v>
      </c>
      <c r="Q1178" s="84">
        <v>1191</v>
      </c>
      <c r="R1178" s="24">
        <v>1191</v>
      </c>
      <c r="S1178" s="24"/>
      <c r="T1178" s="24"/>
      <c r="U1178" s="24"/>
      <c r="V1178" s="24"/>
      <c r="W1178" s="24">
        <v>500</v>
      </c>
      <c r="X1178" s="24"/>
      <c r="Y1178" s="24"/>
      <c r="Z1178" s="24"/>
      <c r="AA1178" s="24"/>
      <c r="AB1178" s="24"/>
    </row>
    <row r="1179" spans="1:28" s="17" customFormat="1" outlineLevel="1">
      <c r="A1179" s="12" t="s">
        <v>49</v>
      </c>
      <c r="B1179" s="22" t="s">
        <v>355</v>
      </c>
      <c r="C1179" s="22" t="s">
        <v>217</v>
      </c>
      <c r="D1179" s="22">
        <v>853</v>
      </c>
      <c r="E1179" s="22" t="s">
        <v>2</v>
      </c>
      <c r="F1179" s="23"/>
      <c r="G1179" s="24">
        <f>SUM(G1180:G1181)</f>
        <v>11442.449999999999</v>
      </c>
      <c r="H1179" s="24">
        <f t="shared" ref="H1179:AB1179" si="780">SUM(H1180:H1181)</f>
        <v>0</v>
      </c>
      <c r="I1179" s="24">
        <f t="shared" si="780"/>
        <v>0</v>
      </c>
      <c r="J1179" s="24">
        <f t="shared" si="780"/>
        <v>0</v>
      </c>
      <c r="K1179" s="24">
        <f t="shared" si="780"/>
        <v>11442.449999999999</v>
      </c>
      <c r="L1179" s="24">
        <f t="shared" si="780"/>
        <v>10192.450000000001</v>
      </c>
      <c r="M1179" s="24">
        <f t="shared" si="780"/>
        <v>0</v>
      </c>
      <c r="N1179" s="24">
        <f t="shared" si="780"/>
        <v>0</v>
      </c>
      <c r="O1179" s="24">
        <f t="shared" si="780"/>
        <v>0</v>
      </c>
      <c r="P1179" s="24">
        <f t="shared" si="780"/>
        <v>10192.450000000001</v>
      </c>
      <c r="Q1179" s="24">
        <f t="shared" si="780"/>
        <v>0</v>
      </c>
      <c r="R1179" s="24">
        <f t="shared" si="780"/>
        <v>0</v>
      </c>
      <c r="S1179" s="24">
        <f t="shared" si="780"/>
        <v>8192.4500000000007</v>
      </c>
      <c r="T1179" s="24">
        <f t="shared" si="780"/>
        <v>8192.4500000000007</v>
      </c>
      <c r="U1179" s="24">
        <f t="shared" si="780"/>
        <v>1000</v>
      </c>
      <c r="V1179" s="24">
        <f t="shared" si="780"/>
        <v>1000</v>
      </c>
      <c r="W1179" s="24">
        <f t="shared" si="780"/>
        <v>500</v>
      </c>
      <c r="X1179" s="24">
        <f t="shared" si="780"/>
        <v>500</v>
      </c>
      <c r="Y1179" s="24">
        <f t="shared" si="780"/>
        <v>250</v>
      </c>
      <c r="Z1179" s="24">
        <f t="shared" si="780"/>
        <v>250</v>
      </c>
      <c r="AA1179" s="24">
        <f t="shared" si="780"/>
        <v>1500</v>
      </c>
      <c r="AB1179" s="24">
        <f t="shared" si="780"/>
        <v>250</v>
      </c>
    </row>
    <row r="1180" spans="1:28" s="17" customFormat="1" ht="47.25" outlineLevel="1">
      <c r="A1180" s="12" t="s">
        <v>607</v>
      </c>
      <c r="B1180" s="22" t="s">
        <v>355</v>
      </c>
      <c r="C1180" s="22" t="s">
        <v>217</v>
      </c>
      <c r="D1180" s="22">
        <v>853</v>
      </c>
      <c r="E1180" s="22">
        <v>292</v>
      </c>
      <c r="F1180" s="23"/>
      <c r="G1180" s="24">
        <f>SUM(I1180:K1180)-H1180</f>
        <v>2753.06</v>
      </c>
      <c r="H1180" s="24"/>
      <c r="I1180" s="36"/>
      <c r="J1180" s="8">
        <f>SUM(Q1180)</f>
        <v>0</v>
      </c>
      <c r="K1180" s="9">
        <f>SUM(S1180+U1180+W1180+Y1180+AA1180)</f>
        <v>2753.06</v>
      </c>
      <c r="L1180" s="28">
        <f>SUM(N1180:P1180)-M1180</f>
        <v>2753.06</v>
      </c>
      <c r="M1180" s="59"/>
      <c r="N1180" s="28"/>
      <c r="O1180" s="8">
        <f>SUM(R1180)</f>
        <v>0</v>
      </c>
      <c r="P1180" s="9">
        <f>SUM(T1180+V1180+X1180+Z1180+AB1180)</f>
        <v>2753.06</v>
      </c>
      <c r="Q1180" s="84"/>
      <c r="R1180" s="24"/>
      <c r="S1180" s="24">
        <v>1003.06</v>
      </c>
      <c r="T1180" s="24">
        <v>1003.06</v>
      </c>
      <c r="U1180" s="24">
        <v>1000</v>
      </c>
      <c r="V1180" s="24">
        <v>1000</v>
      </c>
      <c r="W1180" s="24">
        <v>500</v>
      </c>
      <c r="X1180" s="24">
        <v>500</v>
      </c>
      <c r="Y1180" s="24">
        <v>250</v>
      </c>
      <c r="Z1180" s="24">
        <v>250</v>
      </c>
      <c r="AA1180" s="24"/>
      <c r="AB1180" s="24"/>
    </row>
    <row r="1181" spans="1:28" s="17" customFormat="1" outlineLevel="1">
      <c r="A1181" s="12" t="s">
        <v>622</v>
      </c>
      <c r="B1181" s="22" t="s">
        <v>355</v>
      </c>
      <c r="C1181" s="22" t="s">
        <v>217</v>
      </c>
      <c r="D1181" s="22">
        <v>853</v>
      </c>
      <c r="E1181" s="22">
        <v>295</v>
      </c>
      <c r="F1181" s="23"/>
      <c r="G1181" s="24">
        <f>SUM(I1181:K1181)-H1181</f>
        <v>8689.39</v>
      </c>
      <c r="H1181" s="24"/>
      <c r="I1181" s="36"/>
      <c r="J1181" s="8">
        <f>SUM(Q1181)</f>
        <v>0</v>
      </c>
      <c r="K1181" s="9">
        <f>SUM(S1181+U1181+W1181+Y1181+AA1181)</f>
        <v>8689.39</v>
      </c>
      <c r="L1181" s="28">
        <f>SUM(N1181:P1181)-M1181</f>
        <v>7439.39</v>
      </c>
      <c r="M1181" s="59"/>
      <c r="N1181" s="28"/>
      <c r="O1181" s="8">
        <f>SUM(R1181)</f>
        <v>0</v>
      </c>
      <c r="P1181" s="9">
        <f>SUM(T1181+V1181+X1181+Z1181+AB1181)</f>
        <v>7439.39</v>
      </c>
      <c r="Q1181" s="84"/>
      <c r="R1181" s="24"/>
      <c r="S1181" s="24">
        <v>7189.39</v>
      </c>
      <c r="T1181" s="24">
        <v>7189.39</v>
      </c>
      <c r="U1181" s="24"/>
      <c r="V1181" s="24"/>
      <c r="W1181" s="24"/>
      <c r="X1181" s="24"/>
      <c r="Y1181" s="24"/>
      <c r="Z1181" s="24"/>
      <c r="AA1181" s="24">
        <v>1500</v>
      </c>
      <c r="AB1181" s="24">
        <v>250</v>
      </c>
    </row>
    <row r="1182" spans="1:28" s="7" customFormat="1" ht="47.25" outlineLevel="1">
      <c r="A1182" s="14" t="s">
        <v>554</v>
      </c>
      <c r="B1182" s="80" t="s">
        <v>355</v>
      </c>
      <c r="C1182" s="80" t="s">
        <v>555</v>
      </c>
      <c r="D1182" s="80" t="s">
        <v>2</v>
      </c>
      <c r="E1182" s="80" t="s">
        <v>2</v>
      </c>
      <c r="F1182" s="49"/>
      <c r="G1182" s="50">
        <f>SUM(G1183)</f>
        <v>198512.5</v>
      </c>
      <c r="H1182" s="50">
        <f t="shared" ref="H1182:AB1184" si="781">SUM(H1183)</f>
        <v>0</v>
      </c>
      <c r="I1182" s="51">
        <f t="shared" si="781"/>
        <v>0</v>
      </c>
      <c r="J1182" s="52">
        <f t="shared" si="781"/>
        <v>78000</v>
      </c>
      <c r="K1182" s="52">
        <f t="shared" si="781"/>
        <v>120512.5</v>
      </c>
      <c r="L1182" s="52">
        <f t="shared" si="781"/>
        <v>187548.2</v>
      </c>
      <c r="M1182" s="52">
        <f t="shared" si="781"/>
        <v>0</v>
      </c>
      <c r="N1182" s="52">
        <f t="shared" si="781"/>
        <v>0</v>
      </c>
      <c r="O1182" s="52">
        <f t="shared" si="781"/>
        <v>78000</v>
      </c>
      <c r="P1182" s="52">
        <f t="shared" si="781"/>
        <v>109548.2</v>
      </c>
      <c r="Q1182" s="111">
        <f t="shared" si="781"/>
        <v>78000</v>
      </c>
      <c r="R1182" s="50">
        <f t="shared" si="781"/>
        <v>78000</v>
      </c>
      <c r="S1182" s="50">
        <f t="shared" si="781"/>
        <v>13480</v>
      </c>
      <c r="T1182" s="50">
        <f t="shared" si="781"/>
        <v>13471</v>
      </c>
      <c r="U1182" s="50">
        <f t="shared" si="781"/>
        <v>50000</v>
      </c>
      <c r="V1182" s="50">
        <f t="shared" si="781"/>
        <v>41618.1</v>
      </c>
      <c r="W1182" s="50">
        <f t="shared" si="781"/>
        <v>40000</v>
      </c>
      <c r="X1182" s="50">
        <f t="shared" si="781"/>
        <v>37426.6</v>
      </c>
      <c r="Y1182" s="50">
        <f t="shared" si="781"/>
        <v>12032.5</v>
      </c>
      <c r="Z1182" s="50">
        <f t="shared" si="781"/>
        <v>12032.5</v>
      </c>
      <c r="AA1182" s="50">
        <f t="shared" si="781"/>
        <v>5000</v>
      </c>
      <c r="AB1182" s="50">
        <f t="shared" si="781"/>
        <v>5000</v>
      </c>
    </row>
    <row r="1183" spans="1:28" s="4" customFormat="1" ht="47.25" outlineLevel="1">
      <c r="A1183" s="12" t="s">
        <v>459</v>
      </c>
      <c r="B1183" s="22" t="s">
        <v>355</v>
      </c>
      <c r="C1183" s="22" t="s">
        <v>555</v>
      </c>
      <c r="D1183" s="22" t="s">
        <v>26</v>
      </c>
      <c r="E1183" s="22" t="s">
        <v>2</v>
      </c>
      <c r="F1183" s="45"/>
      <c r="G1183" s="24">
        <f>SUM(G1184)</f>
        <v>198512.5</v>
      </c>
      <c r="H1183" s="24">
        <f t="shared" si="781"/>
        <v>0</v>
      </c>
      <c r="I1183" s="24">
        <f t="shared" si="781"/>
        <v>0</v>
      </c>
      <c r="J1183" s="68">
        <f t="shared" si="781"/>
        <v>78000</v>
      </c>
      <c r="K1183" s="68">
        <f t="shared" si="781"/>
        <v>120512.5</v>
      </c>
      <c r="L1183" s="68">
        <f t="shared" si="781"/>
        <v>187548.2</v>
      </c>
      <c r="M1183" s="68">
        <f t="shared" si="781"/>
        <v>0</v>
      </c>
      <c r="N1183" s="68">
        <f t="shared" si="781"/>
        <v>0</v>
      </c>
      <c r="O1183" s="68">
        <f t="shared" si="781"/>
        <v>78000</v>
      </c>
      <c r="P1183" s="68">
        <f t="shared" si="781"/>
        <v>109548.2</v>
      </c>
      <c r="Q1183" s="24">
        <f t="shared" si="781"/>
        <v>78000</v>
      </c>
      <c r="R1183" s="24">
        <f t="shared" si="781"/>
        <v>78000</v>
      </c>
      <c r="S1183" s="24">
        <f t="shared" si="781"/>
        <v>13480</v>
      </c>
      <c r="T1183" s="24">
        <f t="shared" si="781"/>
        <v>13471</v>
      </c>
      <c r="U1183" s="24">
        <f t="shared" si="781"/>
        <v>50000</v>
      </c>
      <c r="V1183" s="24">
        <f t="shared" si="781"/>
        <v>41618.1</v>
      </c>
      <c r="W1183" s="24">
        <f t="shared" si="781"/>
        <v>40000</v>
      </c>
      <c r="X1183" s="24">
        <f t="shared" si="781"/>
        <v>37426.6</v>
      </c>
      <c r="Y1183" s="24">
        <f t="shared" si="781"/>
        <v>12032.5</v>
      </c>
      <c r="Z1183" s="24">
        <f t="shared" si="781"/>
        <v>12032.5</v>
      </c>
      <c r="AA1183" s="24">
        <f t="shared" si="781"/>
        <v>5000</v>
      </c>
      <c r="AB1183" s="24">
        <f t="shared" si="781"/>
        <v>5000</v>
      </c>
    </row>
    <row r="1184" spans="1:28" s="4" customFormat="1" ht="31.5" outlineLevel="1">
      <c r="A1184" s="12" t="s">
        <v>460</v>
      </c>
      <c r="B1184" s="22" t="s">
        <v>355</v>
      </c>
      <c r="C1184" s="22" t="s">
        <v>555</v>
      </c>
      <c r="D1184" s="22" t="s">
        <v>28</v>
      </c>
      <c r="E1184" s="22" t="s">
        <v>2</v>
      </c>
      <c r="F1184" s="45"/>
      <c r="G1184" s="24">
        <f>SUM(G1185)</f>
        <v>198512.5</v>
      </c>
      <c r="H1184" s="24">
        <f t="shared" si="781"/>
        <v>0</v>
      </c>
      <c r="I1184" s="24">
        <f t="shared" si="781"/>
        <v>0</v>
      </c>
      <c r="J1184" s="24">
        <f t="shared" si="781"/>
        <v>78000</v>
      </c>
      <c r="K1184" s="24">
        <f t="shared" si="781"/>
        <v>120512.5</v>
      </c>
      <c r="L1184" s="24">
        <f t="shared" si="781"/>
        <v>187548.2</v>
      </c>
      <c r="M1184" s="24">
        <f t="shared" si="781"/>
        <v>0</v>
      </c>
      <c r="N1184" s="24">
        <f t="shared" si="781"/>
        <v>0</v>
      </c>
      <c r="O1184" s="24">
        <f t="shared" si="781"/>
        <v>78000</v>
      </c>
      <c r="P1184" s="24">
        <f t="shared" si="781"/>
        <v>109548.2</v>
      </c>
      <c r="Q1184" s="24">
        <f t="shared" si="781"/>
        <v>78000</v>
      </c>
      <c r="R1184" s="24">
        <f t="shared" si="781"/>
        <v>78000</v>
      </c>
      <c r="S1184" s="24">
        <f t="shared" si="781"/>
        <v>13480</v>
      </c>
      <c r="T1184" s="24">
        <f t="shared" si="781"/>
        <v>13471</v>
      </c>
      <c r="U1184" s="24">
        <f t="shared" si="781"/>
        <v>50000</v>
      </c>
      <c r="V1184" s="24">
        <f t="shared" si="781"/>
        <v>41618.1</v>
      </c>
      <c r="W1184" s="24">
        <f t="shared" si="781"/>
        <v>40000</v>
      </c>
      <c r="X1184" s="24">
        <f t="shared" si="781"/>
        <v>37426.6</v>
      </c>
      <c r="Y1184" s="24">
        <f t="shared" si="781"/>
        <v>12032.5</v>
      </c>
      <c r="Z1184" s="24">
        <f t="shared" si="781"/>
        <v>12032.5</v>
      </c>
      <c r="AA1184" s="24">
        <f t="shared" si="781"/>
        <v>5000</v>
      </c>
      <c r="AB1184" s="24">
        <f t="shared" si="781"/>
        <v>5000</v>
      </c>
    </row>
    <row r="1185" spans="1:28" s="17" customFormat="1" ht="47.25" outlineLevel="1">
      <c r="A1185" s="12" t="s">
        <v>552</v>
      </c>
      <c r="B1185" s="22" t="s">
        <v>355</v>
      </c>
      <c r="C1185" s="22" t="s">
        <v>555</v>
      </c>
      <c r="D1185" s="22" t="s">
        <v>28</v>
      </c>
      <c r="E1185" s="22" t="s">
        <v>108</v>
      </c>
      <c r="F1185" s="62"/>
      <c r="G1185" s="54">
        <f>SUM(I1185:K1185)-H1185</f>
        <v>198512.5</v>
      </c>
      <c r="H1185" s="54"/>
      <c r="I1185" s="25"/>
      <c r="J1185" s="10">
        <f>SUM(Q1185)</f>
        <v>78000</v>
      </c>
      <c r="K1185" s="11">
        <f>SUM(S1185+U1185+W1185+Y1185+AA1185)</f>
        <v>120512.5</v>
      </c>
      <c r="L1185" s="26">
        <f>SUM(N1185:P1185)-M1185</f>
        <v>187548.2</v>
      </c>
      <c r="M1185" s="64"/>
      <c r="N1185" s="55"/>
      <c r="O1185" s="10">
        <f>SUM(R1185)</f>
        <v>78000</v>
      </c>
      <c r="P1185" s="11">
        <f>SUM(T1185+V1185+X1185+Z1185+AB1185)</f>
        <v>109548.2</v>
      </c>
      <c r="Q1185" s="54">
        <v>78000</v>
      </c>
      <c r="R1185" s="54">
        <v>78000</v>
      </c>
      <c r="S1185" s="54">
        <v>13480</v>
      </c>
      <c r="T1185" s="54">
        <v>13471</v>
      </c>
      <c r="U1185" s="54">
        <v>50000</v>
      </c>
      <c r="V1185" s="54">
        <v>41618.1</v>
      </c>
      <c r="W1185" s="54">
        <v>40000</v>
      </c>
      <c r="X1185" s="54">
        <v>37426.6</v>
      </c>
      <c r="Y1185" s="54">
        <v>12032.5</v>
      </c>
      <c r="Z1185" s="54">
        <v>12032.5</v>
      </c>
      <c r="AA1185" s="54">
        <v>5000</v>
      </c>
      <c r="AB1185" s="54">
        <v>5000</v>
      </c>
    </row>
    <row r="1186" spans="1:28" s="17" customFormat="1" ht="78.75" outlineLevel="1">
      <c r="A1186" s="14" t="s">
        <v>624</v>
      </c>
      <c r="B1186" s="80" t="s">
        <v>355</v>
      </c>
      <c r="C1186" s="85" t="s">
        <v>623</v>
      </c>
      <c r="D1186" s="80" t="s">
        <v>2</v>
      </c>
      <c r="E1186" s="80" t="s">
        <v>2</v>
      </c>
      <c r="F1186" s="65"/>
      <c r="G1186" s="52">
        <f>SUM(G1187)</f>
        <v>146000</v>
      </c>
      <c r="H1186" s="52">
        <f t="shared" ref="H1186:AB1187" si="782">SUM(H1187)</f>
        <v>0</v>
      </c>
      <c r="I1186" s="52">
        <f t="shared" si="782"/>
        <v>0</v>
      </c>
      <c r="J1186" s="52">
        <f t="shared" si="782"/>
        <v>0</v>
      </c>
      <c r="K1186" s="52">
        <f t="shared" si="782"/>
        <v>146000</v>
      </c>
      <c r="L1186" s="52">
        <f t="shared" si="782"/>
        <v>146000</v>
      </c>
      <c r="M1186" s="52">
        <f t="shared" si="782"/>
        <v>0</v>
      </c>
      <c r="N1186" s="52">
        <f t="shared" si="782"/>
        <v>0</v>
      </c>
      <c r="O1186" s="52">
        <f t="shared" si="782"/>
        <v>0</v>
      </c>
      <c r="P1186" s="52">
        <f t="shared" si="782"/>
        <v>146000</v>
      </c>
      <c r="Q1186" s="52">
        <f t="shared" si="782"/>
        <v>0</v>
      </c>
      <c r="R1186" s="52">
        <f t="shared" si="782"/>
        <v>0</v>
      </c>
      <c r="S1186" s="52">
        <f t="shared" si="782"/>
        <v>100000</v>
      </c>
      <c r="T1186" s="52">
        <f t="shared" si="782"/>
        <v>100000</v>
      </c>
      <c r="U1186" s="52">
        <f t="shared" si="782"/>
        <v>0</v>
      </c>
      <c r="V1186" s="52">
        <f t="shared" si="782"/>
        <v>0</v>
      </c>
      <c r="W1186" s="52">
        <f t="shared" si="782"/>
        <v>0</v>
      </c>
      <c r="X1186" s="52">
        <f t="shared" si="782"/>
        <v>0</v>
      </c>
      <c r="Y1186" s="52">
        <f t="shared" si="782"/>
        <v>46000</v>
      </c>
      <c r="Z1186" s="52">
        <f t="shared" si="782"/>
        <v>46000</v>
      </c>
      <c r="AA1186" s="52">
        <f t="shared" si="782"/>
        <v>0</v>
      </c>
      <c r="AB1186" s="52">
        <f t="shared" si="782"/>
        <v>0</v>
      </c>
    </row>
    <row r="1187" spans="1:28" s="17" customFormat="1" ht="47.25" outlineLevel="1">
      <c r="A1187" s="12" t="s">
        <v>459</v>
      </c>
      <c r="B1187" s="22" t="s">
        <v>355</v>
      </c>
      <c r="C1187" s="86" t="s">
        <v>623</v>
      </c>
      <c r="D1187" s="22" t="s">
        <v>26</v>
      </c>
      <c r="E1187" s="22" t="s">
        <v>2</v>
      </c>
      <c r="F1187" s="112"/>
      <c r="G1187" s="70">
        <f>SUM(G1188)</f>
        <v>146000</v>
      </c>
      <c r="H1187" s="70">
        <f t="shared" si="782"/>
        <v>0</v>
      </c>
      <c r="I1187" s="70">
        <f t="shared" si="782"/>
        <v>0</v>
      </c>
      <c r="J1187" s="70">
        <f t="shared" si="782"/>
        <v>0</v>
      </c>
      <c r="K1187" s="70">
        <f t="shared" si="782"/>
        <v>146000</v>
      </c>
      <c r="L1187" s="70">
        <f t="shared" si="782"/>
        <v>146000</v>
      </c>
      <c r="M1187" s="70">
        <f t="shared" si="782"/>
        <v>0</v>
      </c>
      <c r="N1187" s="70">
        <f t="shared" si="782"/>
        <v>0</v>
      </c>
      <c r="O1187" s="70">
        <f t="shared" si="782"/>
        <v>0</v>
      </c>
      <c r="P1187" s="70">
        <f t="shared" si="782"/>
        <v>146000</v>
      </c>
      <c r="Q1187" s="70">
        <f t="shared" si="782"/>
        <v>0</v>
      </c>
      <c r="R1187" s="70">
        <f t="shared" si="782"/>
        <v>0</v>
      </c>
      <c r="S1187" s="70">
        <f t="shared" si="782"/>
        <v>100000</v>
      </c>
      <c r="T1187" s="70">
        <f t="shared" si="782"/>
        <v>100000</v>
      </c>
      <c r="U1187" s="70">
        <f t="shared" si="782"/>
        <v>0</v>
      </c>
      <c r="V1187" s="70">
        <f t="shared" si="782"/>
        <v>0</v>
      </c>
      <c r="W1187" s="70">
        <f t="shared" si="782"/>
        <v>0</v>
      </c>
      <c r="X1187" s="70">
        <f t="shared" si="782"/>
        <v>0</v>
      </c>
      <c r="Y1187" s="70">
        <f t="shared" si="782"/>
        <v>46000</v>
      </c>
      <c r="Z1187" s="70">
        <f t="shared" si="782"/>
        <v>46000</v>
      </c>
      <c r="AA1187" s="70">
        <f t="shared" si="782"/>
        <v>0</v>
      </c>
      <c r="AB1187" s="70">
        <f t="shared" si="782"/>
        <v>0</v>
      </c>
    </row>
    <row r="1188" spans="1:28" s="17" customFormat="1" ht="31.5" outlineLevel="1">
      <c r="A1188" s="12" t="s">
        <v>460</v>
      </c>
      <c r="B1188" s="22" t="s">
        <v>355</v>
      </c>
      <c r="C1188" s="86" t="s">
        <v>623</v>
      </c>
      <c r="D1188" s="22" t="s">
        <v>28</v>
      </c>
      <c r="E1188" s="22" t="s">
        <v>2</v>
      </c>
      <c r="F1188" s="65"/>
      <c r="G1188" s="28">
        <f>SUM(G1189:G1191)</f>
        <v>146000</v>
      </c>
      <c r="H1188" s="28">
        <f t="shared" ref="H1188:AB1188" si="783">SUM(H1189:H1191)</f>
        <v>0</v>
      </c>
      <c r="I1188" s="28">
        <f t="shared" si="783"/>
        <v>0</v>
      </c>
      <c r="J1188" s="28">
        <f t="shared" si="783"/>
        <v>0</v>
      </c>
      <c r="K1188" s="28">
        <f t="shared" si="783"/>
        <v>146000</v>
      </c>
      <c r="L1188" s="28">
        <f t="shared" si="783"/>
        <v>146000</v>
      </c>
      <c r="M1188" s="28">
        <f t="shared" si="783"/>
        <v>0</v>
      </c>
      <c r="N1188" s="28">
        <f t="shared" si="783"/>
        <v>0</v>
      </c>
      <c r="O1188" s="28">
        <f t="shared" si="783"/>
        <v>0</v>
      </c>
      <c r="P1188" s="28">
        <f t="shared" si="783"/>
        <v>146000</v>
      </c>
      <c r="Q1188" s="28">
        <f t="shared" si="783"/>
        <v>0</v>
      </c>
      <c r="R1188" s="28">
        <f t="shared" si="783"/>
        <v>0</v>
      </c>
      <c r="S1188" s="28">
        <f t="shared" si="783"/>
        <v>100000</v>
      </c>
      <c r="T1188" s="28">
        <f t="shared" si="783"/>
        <v>100000</v>
      </c>
      <c r="U1188" s="28">
        <f t="shared" si="783"/>
        <v>0</v>
      </c>
      <c r="V1188" s="28">
        <f t="shared" si="783"/>
        <v>0</v>
      </c>
      <c r="W1188" s="28">
        <f t="shared" si="783"/>
        <v>0</v>
      </c>
      <c r="X1188" s="28">
        <f t="shared" si="783"/>
        <v>0</v>
      </c>
      <c r="Y1188" s="28">
        <f t="shared" si="783"/>
        <v>46000</v>
      </c>
      <c r="Z1188" s="28">
        <f t="shared" si="783"/>
        <v>46000</v>
      </c>
      <c r="AA1188" s="28">
        <f t="shared" si="783"/>
        <v>0</v>
      </c>
      <c r="AB1188" s="28">
        <f t="shared" si="783"/>
        <v>0</v>
      </c>
    </row>
    <row r="1189" spans="1:28" s="17" customFormat="1" ht="31.5" outlineLevel="1">
      <c r="A1189" s="12" t="s">
        <v>464</v>
      </c>
      <c r="B1189" s="22" t="s">
        <v>355</v>
      </c>
      <c r="C1189" s="86" t="s">
        <v>623</v>
      </c>
      <c r="D1189" s="22" t="s">
        <v>28</v>
      </c>
      <c r="E1189" s="22">
        <v>225</v>
      </c>
      <c r="F1189" s="65"/>
      <c r="G1189" s="24">
        <f>SUM(I1189:K1189)-H1189</f>
        <v>21435</v>
      </c>
      <c r="H1189" s="24"/>
      <c r="I1189" s="36"/>
      <c r="J1189" s="8">
        <f>SUM(Q1189)</f>
        <v>0</v>
      </c>
      <c r="K1189" s="9">
        <f>SUM(S1189+U1189+W1189+Y1189+AA1189)</f>
        <v>21435</v>
      </c>
      <c r="L1189" s="28">
        <f>SUM(N1189:P1189)-M1189</f>
        <v>21435</v>
      </c>
      <c r="M1189" s="59"/>
      <c r="N1189" s="37"/>
      <c r="O1189" s="8">
        <f>SUM(R1189)</f>
        <v>0</v>
      </c>
      <c r="P1189" s="9">
        <f>SUM(T1189+V1189+X1189+Z1189+AB1189)</f>
        <v>21435</v>
      </c>
      <c r="Q1189" s="28"/>
      <c r="R1189" s="28"/>
      <c r="S1189" s="28">
        <v>21435</v>
      </c>
      <c r="T1189" s="28">
        <v>21435</v>
      </c>
      <c r="U1189" s="28"/>
      <c r="V1189" s="28"/>
      <c r="W1189" s="84"/>
      <c r="X1189" s="24"/>
      <c r="Y1189" s="24"/>
      <c r="Z1189" s="24"/>
      <c r="AA1189" s="24"/>
      <c r="AB1189" s="24"/>
    </row>
    <row r="1190" spans="1:28" s="17" customFormat="1" ht="31.5" outlineLevel="1">
      <c r="A1190" s="12" t="s">
        <v>626</v>
      </c>
      <c r="B1190" s="22" t="s">
        <v>355</v>
      </c>
      <c r="C1190" s="86" t="s">
        <v>623</v>
      </c>
      <c r="D1190" s="22" t="s">
        <v>28</v>
      </c>
      <c r="E1190" s="22">
        <v>343</v>
      </c>
      <c r="F1190" s="65"/>
      <c r="G1190" s="24">
        <f>SUM(I1190:K1190)-H1190</f>
        <v>46000</v>
      </c>
      <c r="H1190" s="24"/>
      <c r="I1190" s="36"/>
      <c r="J1190" s="8">
        <f>SUM(Q1190)</f>
        <v>0</v>
      </c>
      <c r="K1190" s="9">
        <f>SUM(S1190+U1190+W1190+Y1190+AA1190)</f>
        <v>46000</v>
      </c>
      <c r="L1190" s="28">
        <f>SUM(N1190:P1190)-M1190</f>
        <v>46000</v>
      </c>
      <c r="M1190" s="59"/>
      <c r="N1190" s="37"/>
      <c r="O1190" s="8">
        <f>SUM(R1190)</f>
        <v>0</v>
      </c>
      <c r="P1190" s="9">
        <f>SUM(T1190+V1190+X1190+Z1190+AB1190)</f>
        <v>46000</v>
      </c>
      <c r="Q1190" s="28"/>
      <c r="R1190" s="28"/>
      <c r="S1190" s="28"/>
      <c r="T1190" s="28"/>
      <c r="U1190" s="28"/>
      <c r="V1190" s="28"/>
      <c r="W1190" s="84"/>
      <c r="X1190" s="24"/>
      <c r="Y1190" s="24">
        <v>46000</v>
      </c>
      <c r="Z1190" s="24">
        <v>46000</v>
      </c>
      <c r="AA1190" s="24"/>
      <c r="AB1190" s="24"/>
    </row>
    <row r="1191" spans="1:28" s="17" customFormat="1" ht="47.25" outlineLevel="1">
      <c r="A1191" s="12" t="s">
        <v>461</v>
      </c>
      <c r="B1191" s="22" t="s">
        <v>355</v>
      </c>
      <c r="C1191" s="86" t="s">
        <v>623</v>
      </c>
      <c r="D1191" s="22" t="s">
        <v>28</v>
      </c>
      <c r="E1191" s="87">
        <v>346</v>
      </c>
      <c r="F1191" s="65"/>
      <c r="G1191" s="24">
        <f>SUM(I1191:K1191)-H1191</f>
        <v>78565</v>
      </c>
      <c r="H1191" s="24"/>
      <c r="I1191" s="36"/>
      <c r="J1191" s="8">
        <f>SUM(Q1191)</f>
        <v>0</v>
      </c>
      <c r="K1191" s="9">
        <f>SUM(S1191+U1191+W1191+Y1191+AA1191)</f>
        <v>78565</v>
      </c>
      <c r="L1191" s="28">
        <f>SUM(N1191:P1191)-M1191</f>
        <v>78565</v>
      </c>
      <c r="M1191" s="59"/>
      <c r="N1191" s="37"/>
      <c r="O1191" s="8">
        <f>SUM(R1191)</f>
        <v>0</v>
      </c>
      <c r="P1191" s="9">
        <f>SUM(T1191+V1191+X1191+Z1191+AB1191)</f>
        <v>78565</v>
      </c>
      <c r="Q1191" s="28"/>
      <c r="R1191" s="28"/>
      <c r="S1191" s="28">
        <v>78565</v>
      </c>
      <c r="T1191" s="28">
        <v>78565</v>
      </c>
      <c r="U1191" s="28"/>
      <c r="V1191" s="28"/>
      <c r="W1191" s="84"/>
      <c r="X1191" s="24"/>
      <c r="Y1191" s="24"/>
      <c r="Z1191" s="24"/>
      <c r="AA1191" s="24"/>
      <c r="AB1191" s="24"/>
    </row>
    <row r="1192" spans="1:28" s="7" customFormat="1" ht="78.75" outlineLevel="1">
      <c r="A1192" s="14" t="s">
        <v>556</v>
      </c>
      <c r="B1192" s="80" t="s">
        <v>355</v>
      </c>
      <c r="C1192" s="80" t="s">
        <v>557</v>
      </c>
      <c r="D1192" s="80" t="s">
        <v>2</v>
      </c>
      <c r="E1192" s="80" t="s">
        <v>2</v>
      </c>
      <c r="F1192" s="101"/>
      <c r="G1192" s="72">
        <f>SUM(G1193)</f>
        <v>0</v>
      </c>
      <c r="H1192" s="72">
        <f t="shared" ref="H1192:AB1192" si="784">SUM(H1193)</f>
        <v>1191469.07</v>
      </c>
      <c r="I1192" s="72">
        <f t="shared" si="784"/>
        <v>0</v>
      </c>
      <c r="J1192" s="72">
        <f t="shared" si="784"/>
        <v>1191469.07</v>
      </c>
      <c r="K1192" s="72">
        <f t="shared" si="784"/>
        <v>0</v>
      </c>
      <c r="L1192" s="72">
        <f t="shared" si="784"/>
        <v>0</v>
      </c>
      <c r="M1192" s="72">
        <f t="shared" si="784"/>
        <v>1191469.07</v>
      </c>
      <c r="N1192" s="72">
        <f t="shared" si="784"/>
        <v>0</v>
      </c>
      <c r="O1192" s="72">
        <f t="shared" si="784"/>
        <v>1191469.07</v>
      </c>
      <c r="P1192" s="72">
        <f t="shared" si="784"/>
        <v>0</v>
      </c>
      <c r="Q1192" s="72">
        <f t="shared" si="784"/>
        <v>1191469.07</v>
      </c>
      <c r="R1192" s="72">
        <f t="shared" si="784"/>
        <v>1191469.07</v>
      </c>
      <c r="S1192" s="72">
        <f t="shared" si="784"/>
        <v>0</v>
      </c>
      <c r="T1192" s="72">
        <f t="shared" si="784"/>
        <v>0</v>
      </c>
      <c r="U1192" s="72">
        <f t="shared" si="784"/>
        <v>0</v>
      </c>
      <c r="V1192" s="72">
        <f t="shared" si="784"/>
        <v>0</v>
      </c>
      <c r="W1192" s="50">
        <f t="shared" si="784"/>
        <v>0</v>
      </c>
      <c r="X1192" s="50">
        <f t="shared" si="784"/>
        <v>0</v>
      </c>
      <c r="Y1192" s="50">
        <f t="shared" si="784"/>
        <v>0</v>
      </c>
      <c r="Z1192" s="50">
        <f t="shared" si="784"/>
        <v>0</v>
      </c>
      <c r="AA1192" s="50">
        <f t="shared" si="784"/>
        <v>0</v>
      </c>
      <c r="AB1192" s="50">
        <f t="shared" si="784"/>
        <v>0</v>
      </c>
    </row>
    <row r="1193" spans="1:28" s="4" customFormat="1" outlineLevel="1">
      <c r="A1193" s="12" t="s">
        <v>467</v>
      </c>
      <c r="B1193" s="22" t="s">
        <v>355</v>
      </c>
      <c r="C1193" s="22" t="s">
        <v>557</v>
      </c>
      <c r="D1193" s="22" t="s">
        <v>150</v>
      </c>
      <c r="E1193" s="22" t="s">
        <v>2</v>
      </c>
      <c r="F1193" s="45"/>
      <c r="G1193" s="24">
        <f>SUM(G1194)</f>
        <v>0</v>
      </c>
      <c r="H1193" s="24">
        <f t="shared" ref="H1193:AB1194" si="785">SUM(H1194)</f>
        <v>1191469.07</v>
      </c>
      <c r="I1193" s="24">
        <f t="shared" si="785"/>
        <v>0</v>
      </c>
      <c r="J1193" s="24">
        <f t="shared" si="785"/>
        <v>1191469.07</v>
      </c>
      <c r="K1193" s="24">
        <f t="shared" si="785"/>
        <v>0</v>
      </c>
      <c r="L1193" s="24">
        <f t="shared" si="785"/>
        <v>0</v>
      </c>
      <c r="M1193" s="24">
        <f t="shared" si="785"/>
        <v>1191469.07</v>
      </c>
      <c r="N1193" s="24">
        <f t="shared" si="785"/>
        <v>0</v>
      </c>
      <c r="O1193" s="24">
        <f t="shared" si="785"/>
        <v>1191469.07</v>
      </c>
      <c r="P1193" s="24">
        <f t="shared" si="785"/>
        <v>0</v>
      </c>
      <c r="Q1193" s="24">
        <f t="shared" si="785"/>
        <v>1191469.07</v>
      </c>
      <c r="R1193" s="24">
        <f t="shared" si="785"/>
        <v>1191469.07</v>
      </c>
      <c r="S1193" s="24">
        <f t="shared" si="785"/>
        <v>0</v>
      </c>
      <c r="T1193" s="24">
        <f t="shared" si="785"/>
        <v>0</v>
      </c>
      <c r="U1193" s="24">
        <f t="shared" si="785"/>
        <v>0</v>
      </c>
      <c r="V1193" s="24">
        <f t="shared" si="785"/>
        <v>0</v>
      </c>
      <c r="W1193" s="24">
        <f t="shared" si="785"/>
        <v>0</v>
      </c>
      <c r="X1193" s="24">
        <f t="shared" si="785"/>
        <v>0</v>
      </c>
      <c r="Y1193" s="24">
        <f t="shared" si="785"/>
        <v>0</v>
      </c>
      <c r="Z1193" s="24">
        <f t="shared" si="785"/>
        <v>0</v>
      </c>
      <c r="AA1193" s="24">
        <f t="shared" si="785"/>
        <v>0</v>
      </c>
      <c r="AB1193" s="24">
        <f t="shared" si="785"/>
        <v>0</v>
      </c>
    </row>
    <row r="1194" spans="1:28" s="4" customFormat="1" ht="31.5" outlineLevel="1">
      <c r="A1194" s="12" t="s">
        <v>468</v>
      </c>
      <c r="B1194" s="22" t="s">
        <v>355</v>
      </c>
      <c r="C1194" s="22" t="s">
        <v>557</v>
      </c>
      <c r="D1194" s="22" t="s">
        <v>152</v>
      </c>
      <c r="E1194" s="22" t="s">
        <v>2</v>
      </c>
      <c r="F1194" s="45"/>
      <c r="G1194" s="24">
        <f>SUM(G1195)</f>
        <v>0</v>
      </c>
      <c r="H1194" s="24">
        <f t="shared" si="785"/>
        <v>1191469.07</v>
      </c>
      <c r="I1194" s="24">
        <f t="shared" si="785"/>
        <v>0</v>
      </c>
      <c r="J1194" s="24">
        <f t="shared" si="785"/>
        <v>1191469.07</v>
      </c>
      <c r="K1194" s="24">
        <f t="shared" si="785"/>
        <v>0</v>
      </c>
      <c r="L1194" s="24">
        <f t="shared" si="785"/>
        <v>0</v>
      </c>
      <c r="M1194" s="54">
        <f t="shared" si="785"/>
        <v>1191469.07</v>
      </c>
      <c r="N1194" s="54">
        <f t="shared" si="785"/>
        <v>0</v>
      </c>
      <c r="O1194" s="24">
        <f t="shared" si="785"/>
        <v>1191469.07</v>
      </c>
      <c r="P1194" s="24">
        <f t="shared" si="785"/>
        <v>0</v>
      </c>
      <c r="Q1194" s="24">
        <f t="shared" si="785"/>
        <v>1191469.07</v>
      </c>
      <c r="R1194" s="24">
        <f t="shared" si="785"/>
        <v>1191469.07</v>
      </c>
      <c r="S1194" s="24">
        <f t="shared" si="785"/>
        <v>0</v>
      </c>
      <c r="T1194" s="24">
        <f t="shared" si="785"/>
        <v>0</v>
      </c>
      <c r="U1194" s="24">
        <f t="shared" si="785"/>
        <v>0</v>
      </c>
      <c r="V1194" s="24">
        <f t="shared" si="785"/>
        <v>0</v>
      </c>
      <c r="W1194" s="24">
        <f t="shared" si="785"/>
        <v>0</v>
      </c>
      <c r="X1194" s="24">
        <f t="shared" si="785"/>
        <v>0</v>
      </c>
      <c r="Y1194" s="24">
        <f t="shared" si="785"/>
        <v>0</v>
      </c>
      <c r="Z1194" s="24">
        <f t="shared" si="785"/>
        <v>0</v>
      </c>
      <c r="AA1194" s="24">
        <f t="shared" si="785"/>
        <v>0</v>
      </c>
      <c r="AB1194" s="24">
        <f t="shared" si="785"/>
        <v>0</v>
      </c>
    </row>
    <row r="1195" spans="1:28" s="17" customFormat="1" ht="47.25" outlineLevel="1">
      <c r="A1195" s="12" t="s">
        <v>469</v>
      </c>
      <c r="B1195" s="22" t="s">
        <v>355</v>
      </c>
      <c r="C1195" s="22" t="s">
        <v>557</v>
      </c>
      <c r="D1195" s="22" t="s">
        <v>152</v>
      </c>
      <c r="E1195" s="22" t="s">
        <v>154</v>
      </c>
      <c r="F1195" s="23"/>
      <c r="G1195" s="24">
        <f>SUM(I1195:K1195)-H1195</f>
        <v>0</v>
      </c>
      <c r="H1195" s="24">
        <v>1191469.07</v>
      </c>
      <c r="I1195" s="36"/>
      <c r="J1195" s="8">
        <f>SUM(Q1195)</f>
        <v>1191469.07</v>
      </c>
      <c r="K1195" s="9">
        <f>SUM(S1195+U1195+W1195+Y1195+AA1195)</f>
        <v>0</v>
      </c>
      <c r="L1195" s="28">
        <f>SUM(N1195:P1195)-M1195</f>
        <v>0</v>
      </c>
      <c r="M1195" s="28">
        <v>1191469.07</v>
      </c>
      <c r="N1195" s="28"/>
      <c r="O1195" s="8">
        <f>SUM(R1195)</f>
        <v>1191469.07</v>
      </c>
      <c r="P1195" s="9">
        <f>SUM(T1195+V1195+X1195+Z1195+AB1195)</f>
        <v>0</v>
      </c>
      <c r="Q1195" s="24">
        <v>1191469.07</v>
      </c>
      <c r="R1195" s="24">
        <v>1191469.07</v>
      </c>
      <c r="S1195" s="24"/>
      <c r="T1195" s="24"/>
      <c r="U1195" s="24"/>
      <c r="V1195" s="24"/>
      <c r="W1195" s="24"/>
      <c r="X1195" s="24"/>
      <c r="Y1195" s="24"/>
      <c r="Z1195" s="24"/>
      <c r="AA1195" s="24"/>
      <c r="AB1195" s="24"/>
    </row>
    <row r="1196" spans="1:28" s="7" customFormat="1" ht="63" outlineLevel="1">
      <c r="A1196" s="14" t="s">
        <v>558</v>
      </c>
      <c r="B1196" s="80" t="s">
        <v>355</v>
      </c>
      <c r="C1196" s="80" t="s">
        <v>559</v>
      </c>
      <c r="D1196" s="80" t="s">
        <v>2</v>
      </c>
      <c r="E1196" s="80" t="s">
        <v>2</v>
      </c>
      <c r="F1196" s="49"/>
      <c r="G1196" s="50">
        <f>SUM(G1197)</f>
        <v>1478712.3900000001</v>
      </c>
      <c r="H1196" s="50">
        <f t="shared" ref="H1196:AB1197" si="786">SUM(H1197)</f>
        <v>0</v>
      </c>
      <c r="I1196" s="50">
        <f t="shared" si="786"/>
        <v>0</v>
      </c>
      <c r="J1196" s="50">
        <f t="shared" si="786"/>
        <v>670631.59000000008</v>
      </c>
      <c r="K1196" s="50">
        <f t="shared" si="786"/>
        <v>808080.8</v>
      </c>
      <c r="L1196" s="50">
        <f t="shared" si="786"/>
        <v>1478712.3900000001</v>
      </c>
      <c r="M1196" s="72">
        <f t="shared" si="786"/>
        <v>0</v>
      </c>
      <c r="N1196" s="72">
        <f t="shared" si="786"/>
        <v>0</v>
      </c>
      <c r="O1196" s="50">
        <f t="shared" si="786"/>
        <v>670631.59000000008</v>
      </c>
      <c r="P1196" s="50">
        <f t="shared" si="786"/>
        <v>808080.8</v>
      </c>
      <c r="Q1196" s="50">
        <f t="shared" si="786"/>
        <v>670631.59000000008</v>
      </c>
      <c r="R1196" s="50">
        <f t="shared" si="786"/>
        <v>670631.59000000008</v>
      </c>
      <c r="S1196" s="50">
        <f t="shared" si="786"/>
        <v>505050.5</v>
      </c>
      <c r="T1196" s="50">
        <f t="shared" si="786"/>
        <v>505050.5</v>
      </c>
      <c r="U1196" s="50">
        <f t="shared" si="786"/>
        <v>0</v>
      </c>
      <c r="V1196" s="50">
        <f t="shared" si="786"/>
        <v>0</v>
      </c>
      <c r="W1196" s="50">
        <f t="shared" si="786"/>
        <v>303030.3</v>
      </c>
      <c r="X1196" s="50">
        <f t="shared" si="786"/>
        <v>303030.3</v>
      </c>
      <c r="Y1196" s="50">
        <f t="shared" si="786"/>
        <v>0</v>
      </c>
      <c r="Z1196" s="50">
        <f t="shared" si="786"/>
        <v>0</v>
      </c>
      <c r="AA1196" s="50">
        <f t="shared" si="786"/>
        <v>0</v>
      </c>
      <c r="AB1196" s="50">
        <f t="shared" si="786"/>
        <v>0</v>
      </c>
    </row>
    <row r="1197" spans="1:28" s="4" customFormat="1" ht="47.25" outlineLevel="1">
      <c r="A1197" s="12" t="s">
        <v>459</v>
      </c>
      <c r="B1197" s="22" t="s">
        <v>355</v>
      </c>
      <c r="C1197" s="22" t="s">
        <v>559</v>
      </c>
      <c r="D1197" s="22" t="s">
        <v>26</v>
      </c>
      <c r="E1197" s="22" t="s">
        <v>2</v>
      </c>
      <c r="F1197" s="45"/>
      <c r="G1197" s="24">
        <f>SUM(G1198)</f>
        <v>1478712.3900000001</v>
      </c>
      <c r="H1197" s="24">
        <f t="shared" si="786"/>
        <v>0</v>
      </c>
      <c r="I1197" s="24">
        <f t="shared" si="786"/>
        <v>0</v>
      </c>
      <c r="J1197" s="24">
        <f t="shared" si="786"/>
        <v>670631.59000000008</v>
      </c>
      <c r="K1197" s="24">
        <f t="shared" si="786"/>
        <v>808080.8</v>
      </c>
      <c r="L1197" s="24">
        <f t="shared" si="786"/>
        <v>1478712.3900000001</v>
      </c>
      <c r="M1197" s="24">
        <f t="shared" si="786"/>
        <v>0</v>
      </c>
      <c r="N1197" s="24">
        <f t="shared" si="786"/>
        <v>0</v>
      </c>
      <c r="O1197" s="24">
        <f t="shared" si="786"/>
        <v>670631.59000000008</v>
      </c>
      <c r="P1197" s="24">
        <f t="shared" si="786"/>
        <v>808080.8</v>
      </c>
      <c r="Q1197" s="24">
        <f t="shared" si="786"/>
        <v>670631.59000000008</v>
      </c>
      <c r="R1197" s="24">
        <f t="shared" si="786"/>
        <v>670631.59000000008</v>
      </c>
      <c r="S1197" s="24">
        <f t="shared" si="786"/>
        <v>505050.5</v>
      </c>
      <c r="T1197" s="24">
        <f t="shared" si="786"/>
        <v>505050.5</v>
      </c>
      <c r="U1197" s="24">
        <f t="shared" si="786"/>
        <v>0</v>
      </c>
      <c r="V1197" s="24">
        <f t="shared" si="786"/>
        <v>0</v>
      </c>
      <c r="W1197" s="24">
        <f t="shared" si="786"/>
        <v>303030.3</v>
      </c>
      <c r="X1197" s="24">
        <f t="shared" si="786"/>
        <v>303030.3</v>
      </c>
      <c r="Y1197" s="24">
        <f t="shared" si="786"/>
        <v>0</v>
      </c>
      <c r="Z1197" s="24">
        <f t="shared" si="786"/>
        <v>0</v>
      </c>
      <c r="AA1197" s="24">
        <f t="shared" si="786"/>
        <v>0</v>
      </c>
      <c r="AB1197" s="24">
        <f t="shared" si="786"/>
        <v>0</v>
      </c>
    </row>
    <row r="1198" spans="1:28" s="4" customFormat="1" ht="31.5" outlineLevel="1">
      <c r="A1198" s="12" t="s">
        <v>460</v>
      </c>
      <c r="B1198" s="22" t="s">
        <v>355</v>
      </c>
      <c r="C1198" s="22" t="s">
        <v>559</v>
      </c>
      <c r="D1198" s="22" t="s">
        <v>28</v>
      </c>
      <c r="E1198" s="22" t="s">
        <v>2</v>
      </c>
      <c r="F1198" s="45"/>
      <c r="G1198" s="24">
        <f>SUM(G1199:G1201)</f>
        <v>1478712.3900000001</v>
      </c>
      <c r="H1198" s="24">
        <f t="shared" ref="H1198:AB1198" si="787">SUM(H1199:H1201)</f>
        <v>0</v>
      </c>
      <c r="I1198" s="24">
        <f t="shared" si="787"/>
        <v>0</v>
      </c>
      <c r="J1198" s="24">
        <f t="shared" si="787"/>
        <v>670631.59000000008</v>
      </c>
      <c r="K1198" s="24">
        <f t="shared" si="787"/>
        <v>808080.8</v>
      </c>
      <c r="L1198" s="24">
        <f t="shared" si="787"/>
        <v>1478712.3900000001</v>
      </c>
      <c r="M1198" s="24">
        <f t="shared" si="787"/>
        <v>0</v>
      </c>
      <c r="N1198" s="24">
        <f t="shared" si="787"/>
        <v>0</v>
      </c>
      <c r="O1198" s="24">
        <f t="shared" si="787"/>
        <v>670631.59000000008</v>
      </c>
      <c r="P1198" s="24">
        <f t="shared" si="787"/>
        <v>808080.8</v>
      </c>
      <c r="Q1198" s="24">
        <f t="shared" si="787"/>
        <v>670631.59000000008</v>
      </c>
      <c r="R1198" s="24">
        <f t="shared" si="787"/>
        <v>670631.59000000008</v>
      </c>
      <c r="S1198" s="24">
        <f t="shared" si="787"/>
        <v>505050.5</v>
      </c>
      <c r="T1198" s="24">
        <f t="shared" si="787"/>
        <v>505050.5</v>
      </c>
      <c r="U1198" s="24">
        <f t="shared" si="787"/>
        <v>0</v>
      </c>
      <c r="V1198" s="24">
        <f t="shared" si="787"/>
        <v>0</v>
      </c>
      <c r="W1198" s="24">
        <f t="shared" si="787"/>
        <v>303030.3</v>
      </c>
      <c r="X1198" s="24">
        <f t="shared" si="787"/>
        <v>303030.3</v>
      </c>
      <c r="Y1198" s="24">
        <f t="shared" si="787"/>
        <v>0</v>
      </c>
      <c r="Z1198" s="24">
        <f t="shared" si="787"/>
        <v>0</v>
      </c>
      <c r="AA1198" s="24">
        <f t="shared" si="787"/>
        <v>0</v>
      </c>
      <c r="AB1198" s="24">
        <f t="shared" si="787"/>
        <v>0</v>
      </c>
    </row>
    <row r="1199" spans="1:28" s="17" customFormat="1" ht="31.5" outlineLevel="1">
      <c r="A1199" s="12" t="s">
        <v>464</v>
      </c>
      <c r="B1199" s="22" t="s">
        <v>355</v>
      </c>
      <c r="C1199" s="22" t="s">
        <v>559</v>
      </c>
      <c r="D1199" s="22" t="s">
        <v>28</v>
      </c>
      <c r="E1199" s="22" t="s">
        <v>74</v>
      </c>
      <c r="F1199" s="23">
        <v>24022024</v>
      </c>
      <c r="G1199" s="24">
        <f>SUM(I1199:K1199)-H1199</f>
        <v>565368.43000000005</v>
      </c>
      <c r="H1199" s="24"/>
      <c r="I1199" s="36"/>
      <c r="J1199" s="8">
        <f>SUM(Q1199)</f>
        <v>565368.43000000005</v>
      </c>
      <c r="K1199" s="9">
        <f>SUM(S1199+U1199+W1199+Y1199+AA1199)</f>
        <v>0</v>
      </c>
      <c r="L1199" s="28">
        <f>SUM(N1199:P1199)-M1199</f>
        <v>565368.43000000005</v>
      </c>
      <c r="M1199" s="59"/>
      <c r="N1199" s="37"/>
      <c r="O1199" s="8">
        <f>SUM(R1199)</f>
        <v>565368.43000000005</v>
      </c>
      <c r="P1199" s="9">
        <f>SUM(T1199+V1199+X1199+Z1199+AB1199)</f>
        <v>0</v>
      </c>
      <c r="Q1199" s="24">
        <v>565368.43000000005</v>
      </c>
      <c r="R1199" s="24">
        <v>565368.43000000005</v>
      </c>
      <c r="S1199" s="24"/>
      <c r="T1199" s="24"/>
      <c r="U1199" s="24"/>
      <c r="V1199" s="24"/>
      <c r="W1199" s="24"/>
      <c r="X1199" s="24"/>
      <c r="Y1199" s="24"/>
      <c r="Z1199" s="24"/>
      <c r="AA1199" s="24"/>
      <c r="AB1199" s="24"/>
    </row>
    <row r="1200" spans="1:28" s="17" customFormat="1" ht="31.5" outlineLevel="1">
      <c r="A1200" s="12" t="s">
        <v>495</v>
      </c>
      <c r="B1200" s="22" t="s">
        <v>355</v>
      </c>
      <c r="C1200" s="22" t="s">
        <v>559</v>
      </c>
      <c r="D1200" s="22" t="s">
        <v>28</v>
      </c>
      <c r="E1200" s="22" t="s">
        <v>56</v>
      </c>
      <c r="F1200" s="23">
        <v>24022024</v>
      </c>
      <c r="G1200" s="24">
        <f>SUM(I1200:K1200)-H1200</f>
        <v>858883.96000000008</v>
      </c>
      <c r="H1200" s="24"/>
      <c r="I1200" s="36"/>
      <c r="J1200" s="8">
        <f>SUM(Q1200)</f>
        <v>105263.16</v>
      </c>
      <c r="K1200" s="9">
        <f>SUM(S1200+U1200+W1200+Y1200+AA1200)</f>
        <v>753620.8</v>
      </c>
      <c r="L1200" s="28">
        <f>SUM(N1200:P1200)-M1200</f>
        <v>858883.96000000008</v>
      </c>
      <c r="M1200" s="59"/>
      <c r="N1200" s="37"/>
      <c r="O1200" s="8">
        <f>SUM(R1200)</f>
        <v>105263.16</v>
      </c>
      <c r="P1200" s="9">
        <f>SUM(T1200+V1200+X1200+Z1200+AB1200)</f>
        <v>753620.8</v>
      </c>
      <c r="Q1200" s="24">
        <v>105263.16</v>
      </c>
      <c r="R1200" s="24">
        <v>105263.16</v>
      </c>
      <c r="S1200" s="24">
        <v>450590.5</v>
      </c>
      <c r="T1200" s="24">
        <v>450590.5</v>
      </c>
      <c r="U1200" s="24"/>
      <c r="V1200" s="24"/>
      <c r="W1200" s="24">
        <v>303030.3</v>
      </c>
      <c r="X1200" s="24">
        <v>303030.3</v>
      </c>
      <c r="Y1200" s="24"/>
      <c r="Z1200" s="24"/>
      <c r="AA1200" s="24"/>
      <c r="AB1200" s="24"/>
    </row>
    <row r="1201" spans="1:28" s="17" customFormat="1" ht="47.25" outlineLevel="1">
      <c r="A1201" s="12" t="s">
        <v>461</v>
      </c>
      <c r="B1201" s="22" t="s">
        <v>355</v>
      </c>
      <c r="C1201" s="22" t="s">
        <v>559</v>
      </c>
      <c r="D1201" s="22" t="s">
        <v>28</v>
      </c>
      <c r="E1201" s="22">
        <v>346</v>
      </c>
      <c r="F1201" s="23">
        <v>24022024</v>
      </c>
      <c r="G1201" s="24">
        <f>SUM(I1201:K1201)-H1201</f>
        <v>54460</v>
      </c>
      <c r="H1201" s="24"/>
      <c r="I1201" s="36"/>
      <c r="J1201" s="8">
        <f>SUM(Q1201)</f>
        <v>0</v>
      </c>
      <c r="K1201" s="9">
        <f>SUM(S1201+U1201+W1201+Y1201+AA1201)</f>
        <v>54460</v>
      </c>
      <c r="L1201" s="28">
        <f>SUM(N1201:P1201)-M1201</f>
        <v>54460</v>
      </c>
      <c r="M1201" s="59"/>
      <c r="N1201" s="37"/>
      <c r="O1201" s="8">
        <f>SUM(R1201)</f>
        <v>0</v>
      </c>
      <c r="P1201" s="9">
        <f>SUM(T1201+V1201+X1201+Z1201+AB1201)</f>
        <v>54460</v>
      </c>
      <c r="Q1201" s="24"/>
      <c r="R1201" s="24"/>
      <c r="S1201" s="24">
        <v>54460</v>
      </c>
      <c r="T1201" s="24">
        <v>54460</v>
      </c>
      <c r="U1201" s="24"/>
      <c r="V1201" s="24"/>
      <c r="W1201" s="24"/>
      <c r="X1201" s="24"/>
      <c r="Y1201" s="24"/>
      <c r="Z1201" s="24"/>
      <c r="AA1201" s="24"/>
      <c r="AB1201" s="24"/>
    </row>
    <row r="1202" spans="1:28" s="7" customFormat="1" ht="31.5" outlineLevel="1">
      <c r="A1202" s="14" t="s">
        <v>560</v>
      </c>
      <c r="B1202" s="80" t="s">
        <v>355</v>
      </c>
      <c r="C1202" s="80" t="s">
        <v>259</v>
      </c>
      <c r="D1202" s="80" t="s">
        <v>2</v>
      </c>
      <c r="E1202" s="80" t="s">
        <v>2</v>
      </c>
      <c r="F1202" s="49"/>
      <c r="G1202" s="50">
        <f>SUM(G1203+G1211+G1220)</f>
        <v>6737459.2999999998</v>
      </c>
      <c r="H1202" s="50">
        <f t="shared" ref="H1202:AB1202" si="788">SUM(H1203+H1211+H1220)</f>
        <v>0</v>
      </c>
      <c r="I1202" s="50">
        <f t="shared" si="788"/>
        <v>0</v>
      </c>
      <c r="J1202" s="50">
        <f t="shared" si="788"/>
        <v>6737459.2999999998</v>
      </c>
      <c r="K1202" s="50">
        <f t="shared" si="788"/>
        <v>0</v>
      </c>
      <c r="L1202" s="50">
        <f t="shared" si="788"/>
        <v>6665326.8299999991</v>
      </c>
      <c r="M1202" s="50">
        <f t="shared" si="788"/>
        <v>0</v>
      </c>
      <c r="N1202" s="50">
        <f t="shared" si="788"/>
        <v>0</v>
      </c>
      <c r="O1202" s="50">
        <f t="shared" si="788"/>
        <v>6665326.8299999991</v>
      </c>
      <c r="P1202" s="50">
        <f t="shared" si="788"/>
        <v>0</v>
      </c>
      <c r="Q1202" s="50">
        <f t="shared" si="788"/>
        <v>6737459.2999999998</v>
      </c>
      <c r="R1202" s="50">
        <f t="shared" si="788"/>
        <v>6665326.8299999991</v>
      </c>
      <c r="S1202" s="50">
        <f t="shared" si="788"/>
        <v>0</v>
      </c>
      <c r="T1202" s="50">
        <f t="shared" si="788"/>
        <v>0</v>
      </c>
      <c r="U1202" s="50">
        <f t="shared" si="788"/>
        <v>0</v>
      </c>
      <c r="V1202" s="50">
        <f t="shared" si="788"/>
        <v>0</v>
      </c>
      <c r="W1202" s="50">
        <f t="shared" si="788"/>
        <v>0</v>
      </c>
      <c r="X1202" s="50">
        <f t="shared" si="788"/>
        <v>0</v>
      </c>
      <c r="Y1202" s="50">
        <f t="shared" si="788"/>
        <v>0</v>
      </c>
      <c r="Z1202" s="50">
        <f t="shared" si="788"/>
        <v>0</v>
      </c>
      <c r="AA1202" s="50">
        <f t="shared" si="788"/>
        <v>0</v>
      </c>
      <c r="AB1202" s="50">
        <f t="shared" si="788"/>
        <v>0</v>
      </c>
    </row>
    <row r="1203" spans="1:28" s="4" customFormat="1" ht="110.25" outlineLevel="1">
      <c r="A1203" s="12" t="s">
        <v>453</v>
      </c>
      <c r="B1203" s="22" t="s">
        <v>355</v>
      </c>
      <c r="C1203" s="22" t="s">
        <v>259</v>
      </c>
      <c r="D1203" s="22" t="s">
        <v>10</v>
      </c>
      <c r="E1203" s="22" t="s">
        <v>2</v>
      </c>
      <c r="F1203" s="45"/>
      <c r="G1203" s="24">
        <f>SUM(G1204+G1207+G1209)</f>
        <v>5518050.3399999999</v>
      </c>
      <c r="H1203" s="24">
        <f t="shared" ref="H1203:AB1203" si="789">SUM(H1204+H1207+H1209)</f>
        <v>0</v>
      </c>
      <c r="I1203" s="24">
        <f t="shared" si="789"/>
        <v>0</v>
      </c>
      <c r="J1203" s="24">
        <f t="shared" si="789"/>
        <v>5518050.3399999999</v>
      </c>
      <c r="K1203" s="24">
        <f t="shared" si="789"/>
        <v>0</v>
      </c>
      <c r="L1203" s="24">
        <f t="shared" si="789"/>
        <v>5518050.2799999993</v>
      </c>
      <c r="M1203" s="24">
        <f t="shared" si="789"/>
        <v>0</v>
      </c>
      <c r="N1203" s="24">
        <f t="shared" si="789"/>
        <v>0</v>
      </c>
      <c r="O1203" s="24">
        <f t="shared" si="789"/>
        <v>5518050.2799999993</v>
      </c>
      <c r="P1203" s="24">
        <f t="shared" si="789"/>
        <v>0</v>
      </c>
      <c r="Q1203" s="24">
        <f t="shared" si="789"/>
        <v>5518050.3399999999</v>
      </c>
      <c r="R1203" s="24">
        <f t="shared" si="789"/>
        <v>5518050.2799999993</v>
      </c>
      <c r="S1203" s="24">
        <f t="shared" si="789"/>
        <v>0</v>
      </c>
      <c r="T1203" s="24">
        <f t="shared" si="789"/>
        <v>0</v>
      </c>
      <c r="U1203" s="24">
        <f t="shared" si="789"/>
        <v>0</v>
      </c>
      <c r="V1203" s="24">
        <f t="shared" si="789"/>
        <v>0</v>
      </c>
      <c r="W1203" s="24">
        <f t="shared" si="789"/>
        <v>0</v>
      </c>
      <c r="X1203" s="24">
        <f t="shared" si="789"/>
        <v>0</v>
      </c>
      <c r="Y1203" s="24">
        <f t="shared" si="789"/>
        <v>0</v>
      </c>
      <c r="Z1203" s="24">
        <f t="shared" si="789"/>
        <v>0</v>
      </c>
      <c r="AA1203" s="24">
        <f t="shared" si="789"/>
        <v>0</v>
      </c>
      <c r="AB1203" s="24">
        <f t="shared" si="789"/>
        <v>0</v>
      </c>
    </row>
    <row r="1204" spans="1:28" s="4" customFormat="1" ht="31.5" outlineLevel="1">
      <c r="A1204" s="12" t="s">
        <v>545</v>
      </c>
      <c r="B1204" s="22" t="s">
        <v>355</v>
      </c>
      <c r="C1204" s="22" t="s">
        <v>259</v>
      </c>
      <c r="D1204" s="22" t="s">
        <v>68</v>
      </c>
      <c r="E1204" s="22" t="s">
        <v>2</v>
      </c>
      <c r="F1204" s="45"/>
      <c r="G1204" s="24">
        <f>SUM(G1205:G1206)</f>
        <v>4242035.22</v>
      </c>
      <c r="H1204" s="24">
        <f t="shared" ref="H1204:AB1204" si="790">SUM(H1205:H1206)</f>
        <v>0</v>
      </c>
      <c r="I1204" s="24">
        <f t="shared" si="790"/>
        <v>0</v>
      </c>
      <c r="J1204" s="24">
        <f t="shared" si="790"/>
        <v>4242035.22</v>
      </c>
      <c r="K1204" s="24">
        <f t="shared" si="790"/>
        <v>0</v>
      </c>
      <c r="L1204" s="24">
        <f t="shared" si="790"/>
        <v>4242035.22</v>
      </c>
      <c r="M1204" s="24">
        <f t="shared" si="790"/>
        <v>0</v>
      </c>
      <c r="N1204" s="24">
        <f t="shared" si="790"/>
        <v>0</v>
      </c>
      <c r="O1204" s="24">
        <f t="shared" si="790"/>
        <v>4242035.22</v>
      </c>
      <c r="P1204" s="24">
        <f t="shared" si="790"/>
        <v>0</v>
      </c>
      <c r="Q1204" s="24">
        <f t="shared" si="790"/>
        <v>4242035.22</v>
      </c>
      <c r="R1204" s="24">
        <f t="shared" si="790"/>
        <v>4242035.22</v>
      </c>
      <c r="S1204" s="24">
        <f t="shared" si="790"/>
        <v>0</v>
      </c>
      <c r="T1204" s="24">
        <f t="shared" si="790"/>
        <v>0</v>
      </c>
      <c r="U1204" s="24">
        <f t="shared" si="790"/>
        <v>0</v>
      </c>
      <c r="V1204" s="24">
        <f t="shared" si="790"/>
        <v>0</v>
      </c>
      <c r="W1204" s="24">
        <f t="shared" si="790"/>
        <v>0</v>
      </c>
      <c r="X1204" s="24">
        <f t="shared" si="790"/>
        <v>0</v>
      </c>
      <c r="Y1204" s="24">
        <f t="shared" si="790"/>
        <v>0</v>
      </c>
      <c r="Z1204" s="24">
        <f t="shared" si="790"/>
        <v>0</v>
      </c>
      <c r="AA1204" s="24">
        <f t="shared" si="790"/>
        <v>0</v>
      </c>
      <c r="AB1204" s="24">
        <f t="shared" si="790"/>
        <v>0</v>
      </c>
    </row>
    <row r="1205" spans="1:28" s="17" customFormat="1" outlineLevel="1">
      <c r="A1205" s="12" t="s">
        <v>455</v>
      </c>
      <c r="B1205" s="22" t="s">
        <v>355</v>
      </c>
      <c r="C1205" s="22" t="s">
        <v>259</v>
      </c>
      <c r="D1205" s="22" t="s">
        <v>68</v>
      </c>
      <c r="E1205" s="22" t="s">
        <v>14</v>
      </c>
      <c r="F1205" s="23"/>
      <c r="G1205" s="24">
        <f>SUM(I1205:K1205)-H1205</f>
        <v>4215533.25</v>
      </c>
      <c r="H1205" s="24"/>
      <c r="I1205" s="36"/>
      <c r="J1205" s="8">
        <f>SUM(Q1205)</f>
        <v>4215533.25</v>
      </c>
      <c r="K1205" s="9">
        <f>SUM(S1205+U1205+W1205+Y1205+AA1205)</f>
        <v>0</v>
      </c>
      <c r="L1205" s="28">
        <f>SUM(N1205:P1205)-M1205</f>
        <v>4215533.25</v>
      </c>
      <c r="M1205" s="59"/>
      <c r="N1205" s="37"/>
      <c r="O1205" s="8">
        <f>SUM(R1205)</f>
        <v>4215533.25</v>
      </c>
      <c r="P1205" s="9">
        <f>SUM(T1205+V1205+X1205+Z1205+AB1205)</f>
        <v>0</v>
      </c>
      <c r="Q1205" s="24">
        <v>4215533.25</v>
      </c>
      <c r="R1205" s="24">
        <v>4215533.25</v>
      </c>
      <c r="S1205" s="24"/>
      <c r="T1205" s="24"/>
      <c r="U1205" s="24"/>
      <c r="V1205" s="24"/>
      <c r="W1205" s="24"/>
      <c r="X1205" s="24"/>
      <c r="Y1205" s="24"/>
      <c r="Z1205" s="24"/>
      <c r="AA1205" s="24"/>
      <c r="AB1205" s="24"/>
    </row>
    <row r="1206" spans="1:28" s="17" customFormat="1" ht="47.25" outlineLevel="1">
      <c r="A1206" s="12" t="s">
        <v>456</v>
      </c>
      <c r="B1206" s="22" t="s">
        <v>355</v>
      </c>
      <c r="C1206" s="22" t="s">
        <v>259</v>
      </c>
      <c r="D1206" s="22" t="s">
        <v>68</v>
      </c>
      <c r="E1206" s="22" t="s">
        <v>24</v>
      </c>
      <c r="F1206" s="23"/>
      <c r="G1206" s="24">
        <f>SUM(I1206:K1206)-H1206</f>
        <v>26501.97</v>
      </c>
      <c r="H1206" s="24"/>
      <c r="I1206" s="36"/>
      <c r="J1206" s="8">
        <f>SUM(Q1206)</f>
        <v>26501.97</v>
      </c>
      <c r="K1206" s="9">
        <f>SUM(S1206+U1206+W1206+Y1206+AA1206)</f>
        <v>0</v>
      </c>
      <c r="L1206" s="28">
        <f>SUM(N1206:P1206)-M1206</f>
        <v>26501.97</v>
      </c>
      <c r="M1206" s="59"/>
      <c r="N1206" s="37"/>
      <c r="O1206" s="8">
        <f>SUM(R1206)</f>
        <v>26501.97</v>
      </c>
      <c r="P1206" s="9">
        <f>SUM(T1206+V1206+X1206+Z1206+AB1206)</f>
        <v>0</v>
      </c>
      <c r="Q1206" s="24">
        <v>26501.97</v>
      </c>
      <c r="R1206" s="24">
        <v>26501.97</v>
      </c>
      <c r="S1206" s="24"/>
      <c r="T1206" s="24"/>
      <c r="U1206" s="24"/>
      <c r="V1206" s="24"/>
      <c r="W1206" s="24"/>
      <c r="X1206" s="24"/>
      <c r="Y1206" s="24"/>
      <c r="Z1206" s="24"/>
      <c r="AA1206" s="24"/>
      <c r="AB1206" s="24"/>
    </row>
    <row r="1207" spans="1:28" s="4" customFormat="1" ht="47.25" outlineLevel="1">
      <c r="A1207" s="12" t="s">
        <v>546</v>
      </c>
      <c r="B1207" s="22" t="s">
        <v>355</v>
      </c>
      <c r="C1207" s="22" t="s">
        <v>259</v>
      </c>
      <c r="D1207" s="22" t="s">
        <v>349</v>
      </c>
      <c r="E1207" s="22" t="s">
        <v>2</v>
      </c>
      <c r="F1207" s="45"/>
      <c r="G1207" s="24">
        <f>SUM(G1208)</f>
        <v>2924</v>
      </c>
      <c r="H1207" s="24">
        <f t="shared" ref="H1207:AB1207" si="791">SUM(H1208)</f>
        <v>0</v>
      </c>
      <c r="I1207" s="24">
        <f t="shared" si="791"/>
        <v>0</v>
      </c>
      <c r="J1207" s="24">
        <f t="shared" si="791"/>
        <v>2924</v>
      </c>
      <c r="K1207" s="24">
        <f t="shared" si="791"/>
        <v>0</v>
      </c>
      <c r="L1207" s="24">
        <f t="shared" si="791"/>
        <v>2924</v>
      </c>
      <c r="M1207" s="24">
        <f t="shared" si="791"/>
        <v>0</v>
      </c>
      <c r="N1207" s="24">
        <f t="shared" si="791"/>
        <v>0</v>
      </c>
      <c r="O1207" s="24">
        <f t="shared" si="791"/>
        <v>2924</v>
      </c>
      <c r="P1207" s="24">
        <f t="shared" si="791"/>
        <v>0</v>
      </c>
      <c r="Q1207" s="24">
        <f t="shared" si="791"/>
        <v>2924</v>
      </c>
      <c r="R1207" s="24">
        <f t="shared" si="791"/>
        <v>2924</v>
      </c>
      <c r="S1207" s="24">
        <f t="shared" si="791"/>
        <v>0</v>
      </c>
      <c r="T1207" s="24">
        <f t="shared" si="791"/>
        <v>0</v>
      </c>
      <c r="U1207" s="24">
        <f t="shared" si="791"/>
        <v>0</v>
      </c>
      <c r="V1207" s="24">
        <f t="shared" si="791"/>
        <v>0</v>
      </c>
      <c r="W1207" s="24">
        <f t="shared" si="791"/>
        <v>0</v>
      </c>
      <c r="X1207" s="24">
        <f t="shared" si="791"/>
        <v>0</v>
      </c>
      <c r="Y1207" s="24">
        <f t="shared" si="791"/>
        <v>0</v>
      </c>
      <c r="Z1207" s="24">
        <f t="shared" si="791"/>
        <v>0</v>
      </c>
      <c r="AA1207" s="24">
        <f t="shared" si="791"/>
        <v>0</v>
      </c>
      <c r="AB1207" s="24">
        <f t="shared" si="791"/>
        <v>0</v>
      </c>
    </row>
    <row r="1208" spans="1:28" s="17" customFormat="1" outlineLevel="1">
      <c r="A1208" s="12" t="s">
        <v>476</v>
      </c>
      <c r="B1208" s="22" t="s">
        <v>355</v>
      </c>
      <c r="C1208" s="22" t="s">
        <v>259</v>
      </c>
      <c r="D1208" s="22" t="s">
        <v>349</v>
      </c>
      <c r="E1208" s="22" t="s">
        <v>38</v>
      </c>
      <c r="F1208" s="23"/>
      <c r="G1208" s="24">
        <f>SUM(I1208:K1208)-H1208</f>
        <v>2924</v>
      </c>
      <c r="H1208" s="24"/>
      <c r="I1208" s="36"/>
      <c r="J1208" s="8">
        <f>SUM(Q1208)</f>
        <v>2924</v>
      </c>
      <c r="K1208" s="9">
        <f>SUM(S1208+U1208+W1208+Y1208+AA1208)</f>
        <v>0</v>
      </c>
      <c r="L1208" s="28">
        <f>SUM(N1208:P1208)-M1208</f>
        <v>2924</v>
      </c>
      <c r="M1208" s="59"/>
      <c r="N1208" s="37"/>
      <c r="O1208" s="8">
        <f>SUM(R1208)</f>
        <v>2924</v>
      </c>
      <c r="P1208" s="9">
        <f>SUM(T1208+V1208+X1208+Z1208+AB1208)</f>
        <v>0</v>
      </c>
      <c r="Q1208" s="24">
        <v>2924</v>
      </c>
      <c r="R1208" s="24">
        <v>2924</v>
      </c>
      <c r="S1208" s="24"/>
      <c r="T1208" s="24"/>
      <c r="U1208" s="24"/>
      <c r="V1208" s="24"/>
      <c r="W1208" s="24"/>
      <c r="X1208" s="24"/>
      <c r="Y1208" s="24"/>
      <c r="Z1208" s="24"/>
      <c r="AA1208" s="24"/>
      <c r="AB1208" s="24"/>
    </row>
    <row r="1209" spans="1:28" s="4" customFormat="1" ht="78.75" outlineLevel="1">
      <c r="A1209" s="12" t="s">
        <v>547</v>
      </c>
      <c r="B1209" s="22" t="s">
        <v>355</v>
      </c>
      <c r="C1209" s="22" t="s">
        <v>259</v>
      </c>
      <c r="D1209" s="22" t="s">
        <v>70</v>
      </c>
      <c r="E1209" s="22" t="s">
        <v>2</v>
      </c>
      <c r="F1209" s="45"/>
      <c r="G1209" s="24">
        <f>SUM(G1210)</f>
        <v>1273091.1200000001</v>
      </c>
      <c r="H1209" s="24">
        <f t="shared" ref="H1209:AB1209" si="792">SUM(H1210)</f>
        <v>0</v>
      </c>
      <c r="I1209" s="24">
        <f t="shared" si="792"/>
        <v>0</v>
      </c>
      <c r="J1209" s="24">
        <f t="shared" si="792"/>
        <v>1273091.1200000001</v>
      </c>
      <c r="K1209" s="24">
        <f t="shared" si="792"/>
        <v>0</v>
      </c>
      <c r="L1209" s="24">
        <f t="shared" si="792"/>
        <v>1273091.06</v>
      </c>
      <c r="M1209" s="24">
        <f t="shared" si="792"/>
        <v>0</v>
      </c>
      <c r="N1209" s="24">
        <f t="shared" si="792"/>
        <v>0</v>
      </c>
      <c r="O1209" s="24">
        <f t="shared" si="792"/>
        <v>1273091.06</v>
      </c>
      <c r="P1209" s="24">
        <f t="shared" si="792"/>
        <v>0</v>
      </c>
      <c r="Q1209" s="24">
        <f t="shared" si="792"/>
        <v>1273091.1200000001</v>
      </c>
      <c r="R1209" s="24">
        <f t="shared" si="792"/>
        <v>1273091.06</v>
      </c>
      <c r="S1209" s="24">
        <f t="shared" si="792"/>
        <v>0</v>
      </c>
      <c r="T1209" s="24">
        <f t="shared" si="792"/>
        <v>0</v>
      </c>
      <c r="U1209" s="24">
        <f t="shared" si="792"/>
        <v>0</v>
      </c>
      <c r="V1209" s="24">
        <f t="shared" si="792"/>
        <v>0</v>
      </c>
      <c r="W1209" s="24">
        <f t="shared" si="792"/>
        <v>0</v>
      </c>
      <c r="X1209" s="24">
        <f t="shared" si="792"/>
        <v>0</v>
      </c>
      <c r="Y1209" s="24">
        <f t="shared" si="792"/>
        <v>0</v>
      </c>
      <c r="Z1209" s="24">
        <f t="shared" si="792"/>
        <v>0</v>
      </c>
      <c r="AA1209" s="24">
        <f t="shared" si="792"/>
        <v>0</v>
      </c>
      <c r="AB1209" s="24">
        <f t="shared" si="792"/>
        <v>0</v>
      </c>
    </row>
    <row r="1210" spans="1:28" s="17" customFormat="1" ht="31.5" outlineLevel="1">
      <c r="A1210" s="12" t="s">
        <v>458</v>
      </c>
      <c r="B1210" s="22" t="s">
        <v>355</v>
      </c>
      <c r="C1210" s="22" t="s">
        <v>259</v>
      </c>
      <c r="D1210" s="22" t="s">
        <v>70</v>
      </c>
      <c r="E1210" s="22" t="s">
        <v>18</v>
      </c>
      <c r="F1210" s="23"/>
      <c r="G1210" s="24">
        <f>SUM(I1210:K1210)-H1210</f>
        <v>1273091.1200000001</v>
      </c>
      <c r="H1210" s="24"/>
      <c r="I1210" s="36"/>
      <c r="J1210" s="8">
        <f>SUM(Q1210)</f>
        <v>1273091.1200000001</v>
      </c>
      <c r="K1210" s="9">
        <f>SUM(S1210+U1210+W1210+Y1210+AA1210)</f>
        <v>0</v>
      </c>
      <c r="L1210" s="28">
        <f>SUM(N1210:P1210)-M1210</f>
        <v>1273091.06</v>
      </c>
      <c r="M1210" s="59"/>
      <c r="N1210" s="37"/>
      <c r="O1210" s="8">
        <f>SUM(R1210)</f>
        <v>1273091.06</v>
      </c>
      <c r="P1210" s="9">
        <f>SUM(T1210+V1210+X1210+Z1210+AB1210)</f>
        <v>0</v>
      </c>
      <c r="Q1210" s="24">
        <v>1273091.1200000001</v>
      </c>
      <c r="R1210" s="24">
        <v>1273091.06</v>
      </c>
      <c r="S1210" s="24"/>
      <c r="T1210" s="24"/>
      <c r="U1210" s="24"/>
      <c r="V1210" s="24"/>
      <c r="W1210" s="24"/>
      <c r="X1210" s="24"/>
      <c r="Y1210" s="24"/>
      <c r="Z1210" s="24"/>
      <c r="AA1210" s="24"/>
      <c r="AB1210" s="24"/>
    </row>
    <row r="1211" spans="1:28" s="4" customFormat="1" ht="47.25" outlineLevel="1">
      <c r="A1211" s="12" t="s">
        <v>459</v>
      </c>
      <c r="B1211" s="22" t="s">
        <v>355</v>
      </c>
      <c r="C1211" s="22" t="s">
        <v>259</v>
      </c>
      <c r="D1211" s="22" t="s">
        <v>26</v>
      </c>
      <c r="E1211" s="22" t="s">
        <v>2</v>
      </c>
      <c r="F1211" s="45"/>
      <c r="G1211" s="24">
        <f>SUM(G1212+G1218)</f>
        <v>1219229.96</v>
      </c>
      <c r="H1211" s="24">
        <f t="shared" ref="H1211:AB1211" si="793">SUM(H1212+H1218)</f>
        <v>0</v>
      </c>
      <c r="I1211" s="24">
        <f t="shared" si="793"/>
        <v>0</v>
      </c>
      <c r="J1211" s="24">
        <f t="shared" si="793"/>
        <v>1219229.96</v>
      </c>
      <c r="K1211" s="24">
        <f t="shared" si="793"/>
        <v>0</v>
      </c>
      <c r="L1211" s="24">
        <f t="shared" si="793"/>
        <v>1147097.55</v>
      </c>
      <c r="M1211" s="24">
        <f t="shared" si="793"/>
        <v>0</v>
      </c>
      <c r="N1211" s="24">
        <f t="shared" si="793"/>
        <v>0</v>
      </c>
      <c r="O1211" s="24">
        <f t="shared" si="793"/>
        <v>1147097.55</v>
      </c>
      <c r="P1211" s="24">
        <f t="shared" si="793"/>
        <v>0</v>
      </c>
      <c r="Q1211" s="24">
        <f t="shared" si="793"/>
        <v>1219229.96</v>
      </c>
      <c r="R1211" s="24">
        <f t="shared" si="793"/>
        <v>1147097.55</v>
      </c>
      <c r="S1211" s="24">
        <f t="shared" si="793"/>
        <v>0</v>
      </c>
      <c r="T1211" s="24">
        <f t="shared" si="793"/>
        <v>0</v>
      </c>
      <c r="U1211" s="24">
        <f t="shared" si="793"/>
        <v>0</v>
      </c>
      <c r="V1211" s="24">
        <f t="shared" si="793"/>
        <v>0</v>
      </c>
      <c r="W1211" s="24">
        <f t="shared" si="793"/>
        <v>0</v>
      </c>
      <c r="X1211" s="24">
        <f t="shared" si="793"/>
        <v>0</v>
      </c>
      <c r="Y1211" s="24">
        <f t="shared" si="793"/>
        <v>0</v>
      </c>
      <c r="Z1211" s="24">
        <f t="shared" si="793"/>
        <v>0</v>
      </c>
      <c r="AA1211" s="24">
        <f t="shared" si="793"/>
        <v>0</v>
      </c>
      <c r="AB1211" s="24">
        <f t="shared" si="793"/>
        <v>0</v>
      </c>
    </row>
    <row r="1212" spans="1:28" s="4" customFormat="1" ht="31.5" outlineLevel="1">
      <c r="A1212" s="12" t="s">
        <v>460</v>
      </c>
      <c r="B1212" s="22" t="s">
        <v>355</v>
      </c>
      <c r="C1212" s="22" t="s">
        <v>259</v>
      </c>
      <c r="D1212" s="22" t="s">
        <v>28</v>
      </c>
      <c r="E1212" s="22" t="s">
        <v>2</v>
      </c>
      <c r="F1212" s="45"/>
      <c r="G1212" s="24">
        <f>SUM(G1213:G1217)</f>
        <v>899229.96000000008</v>
      </c>
      <c r="H1212" s="24">
        <f t="shared" ref="H1212:AB1212" si="794">SUM(H1213:H1217)</f>
        <v>0</v>
      </c>
      <c r="I1212" s="24">
        <f t="shared" si="794"/>
        <v>0</v>
      </c>
      <c r="J1212" s="24">
        <f t="shared" si="794"/>
        <v>899229.96000000008</v>
      </c>
      <c r="K1212" s="24">
        <f t="shared" si="794"/>
        <v>0</v>
      </c>
      <c r="L1212" s="24">
        <f t="shared" si="794"/>
        <v>892662.26</v>
      </c>
      <c r="M1212" s="24">
        <f t="shared" si="794"/>
        <v>0</v>
      </c>
      <c r="N1212" s="24">
        <f t="shared" si="794"/>
        <v>0</v>
      </c>
      <c r="O1212" s="24">
        <f t="shared" si="794"/>
        <v>892662.26</v>
      </c>
      <c r="P1212" s="24">
        <f t="shared" si="794"/>
        <v>0</v>
      </c>
      <c r="Q1212" s="24">
        <f t="shared" si="794"/>
        <v>899229.96000000008</v>
      </c>
      <c r="R1212" s="24">
        <f t="shared" si="794"/>
        <v>892662.26</v>
      </c>
      <c r="S1212" s="24">
        <f t="shared" si="794"/>
        <v>0</v>
      </c>
      <c r="T1212" s="24">
        <f t="shared" si="794"/>
        <v>0</v>
      </c>
      <c r="U1212" s="24">
        <f t="shared" si="794"/>
        <v>0</v>
      </c>
      <c r="V1212" s="24">
        <f t="shared" si="794"/>
        <v>0</v>
      </c>
      <c r="W1212" s="24">
        <f t="shared" si="794"/>
        <v>0</v>
      </c>
      <c r="X1212" s="24">
        <f t="shared" si="794"/>
        <v>0</v>
      </c>
      <c r="Y1212" s="24">
        <f t="shared" si="794"/>
        <v>0</v>
      </c>
      <c r="Z1212" s="24">
        <f t="shared" si="794"/>
        <v>0</v>
      </c>
      <c r="AA1212" s="24">
        <f t="shared" si="794"/>
        <v>0</v>
      </c>
      <c r="AB1212" s="24">
        <f t="shared" si="794"/>
        <v>0</v>
      </c>
    </row>
    <row r="1213" spans="1:28" s="17" customFormat="1" outlineLevel="1">
      <c r="A1213" s="12" t="s">
        <v>548</v>
      </c>
      <c r="B1213" s="22" t="s">
        <v>355</v>
      </c>
      <c r="C1213" s="22" t="s">
        <v>259</v>
      </c>
      <c r="D1213" s="22" t="s">
        <v>28</v>
      </c>
      <c r="E1213" s="22" t="s">
        <v>30</v>
      </c>
      <c r="F1213" s="23"/>
      <c r="G1213" s="24">
        <f>SUM(I1213:K1213)-H1213</f>
        <v>53181.05</v>
      </c>
      <c r="H1213" s="24"/>
      <c r="I1213" s="36"/>
      <c r="J1213" s="8">
        <f>SUM(Q1213)</f>
        <v>53181.05</v>
      </c>
      <c r="K1213" s="9">
        <f>SUM(S1213+U1213+W1213+Y1213+AA1213)</f>
        <v>0</v>
      </c>
      <c r="L1213" s="28">
        <f>SUM(N1213:P1213)-M1213</f>
        <v>48605</v>
      </c>
      <c r="M1213" s="59"/>
      <c r="N1213" s="37"/>
      <c r="O1213" s="8">
        <f>SUM(R1213)</f>
        <v>48605</v>
      </c>
      <c r="P1213" s="9">
        <f>SUM(T1213+V1213+X1213+Z1213+AB1213)</f>
        <v>0</v>
      </c>
      <c r="Q1213" s="24">
        <v>53181.05</v>
      </c>
      <c r="R1213" s="24">
        <v>48605</v>
      </c>
      <c r="S1213" s="24"/>
      <c r="T1213" s="24"/>
      <c r="U1213" s="24"/>
      <c r="V1213" s="24"/>
      <c r="W1213" s="24"/>
      <c r="X1213" s="24"/>
      <c r="Y1213" s="24"/>
      <c r="Z1213" s="24"/>
      <c r="AA1213" s="24"/>
      <c r="AB1213" s="24"/>
    </row>
    <row r="1214" spans="1:28" s="17" customFormat="1" ht="31.5" outlineLevel="1">
      <c r="A1214" s="12" t="s">
        <v>464</v>
      </c>
      <c r="B1214" s="22" t="s">
        <v>355</v>
      </c>
      <c r="C1214" s="22" t="s">
        <v>259</v>
      </c>
      <c r="D1214" s="22" t="s">
        <v>28</v>
      </c>
      <c r="E1214" s="22" t="s">
        <v>74</v>
      </c>
      <c r="F1214" s="23"/>
      <c r="G1214" s="24">
        <f>SUM(I1214:K1214)-H1214</f>
        <v>168983.59</v>
      </c>
      <c r="H1214" s="24"/>
      <c r="I1214" s="36"/>
      <c r="J1214" s="8">
        <f>SUM(Q1214)</f>
        <v>168983.59</v>
      </c>
      <c r="K1214" s="9">
        <f>SUM(S1214+U1214+W1214+Y1214+AA1214)</f>
        <v>0</v>
      </c>
      <c r="L1214" s="28">
        <f>SUM(N1214:P1214)-M1214</f>
        <v>167240.94</v>
      </c>
      <c r="M1214" s="59"/>
      <c r="N1214" s="37"/>
      <c r="O1214" s="8">
        <f>SUM(R1214)</f>
        <v>167240.94</v>
      </c>
      <c r="P1214" s="9">
        <f>SUM(T1214+V1214+X1214+Z1214+AB1214)</f>
        <v>0</v>
      </c>
      <c r="Q1214" s="24">
        <v>168983.59</v>
      </c>
      <c r="R1214" s="24">
        <v>167240.94</v>
      </c>
      <c r="S1214" s="24"/>
      <c r="T1214" s="24"/>
      <c r="U1214" s="24"/>
      <c r="V1214" s="24"/>
      <c r="W1214" s="24"/>
      <c r="X1214" s="24"/>
      <c r="Y1214" s="24"/>
      <c r="Z1214" s="24"/>
      <c r="AA1214" s="24"/>
      <c r="AB1214" s="24"/>
    </row>
    <row r="1215" spans="1:28" s="17" customFormat="1" outlineLevel="1">
      <c r="A1215" s="12" t="s">
        <v>476</v>
      </c>
      <c r="B1215" s="22" t="s">
        <v>355</v>
      </c>
      <c r="C1215" s="22" t="s">
        <v>259</v>
      </c>
      <c r="D1215" s="22" t="s">
        <v>28</v>
      </c>
      <c r="E1215" s="22" t="s">
        <v>38</v>
      </c>
      <c r="F1215" s="23"/>
      <c r="G1215" s="24">
        <f>SUM(I1215:K1215)-H1215</f>
        <v>159869.78</v>
      </c>
      <c r="H1215" s="24"/>
      <c r="I1215" s="36"/>
      <c r="J1215" s="8">
        <f>SUM(Q1215)</f>
        <v>159869.78</v>
      </c>
      <c r="K1215" s="9">
        <f>SUM(S1215+U1215+W1215+Y1215+AA1215)</f>
        <v>0</v>
      </c>
      <c r="L1215" s="28">
        <f>SUM(N1215:P1215)-M1215</f>
        <v>159620.78</v>
      </c>
      <c r="M1215" s="59"/>
      <c r="N1215" s="37"/>
      <c r="O1215" s="8">
        <f>SUM(R1215)</f>
        <v>159620.78</v>
      </c>
      <c r="P1215" s="9">
        <f>SUM(T1215+V1215+X1215+Z1215+AB1215)</f>
        <v>0</v>
      </c>
      <c r="Q1215" s="24">
        <v>159869.78</v>
      </c>
      <c r="R1215" s="24">
        <v>159620.78</v>
      </c>
      <c r="S1215" s="24"/>
      <c r="T1215" s="24"/>
      <c r="U1215" s="24"/>
      <c r="V1215" s="24"/>
      <c r="W1215" s="24"/>
      <c r="X1215" s="24"/>
      <c r="Y1215" s="24"/>
      <c r="Z1215" s="24"/>
      <c r="AA1215" s="24"/>
      <c r="AB1215" s="24"/>
    </row>
    <row r="1216" spans="1:28" s="17" customFormat="1" ht="31.5" outlineLevel="1">
      <c r="A1216" s="12" t="s">
        <v>495</v>
      </c>
      <c r="B1216" s="22" t="s">
        <v>355</v>
      </c>
      <c r="C1216" s="22" t="s">
        <v>259</v>
      </c>
      <c r="D1216" s="22" t="s">
        <v>28</v>
      </c>
      <c r="E1216" s="22" t="s">
        <v>56</v>
      </c>
      <c r="F1216" s="23"/>
      <c r="G1216" s="24">
        <f>SUM(I1216:K1216)-H1216</f>
        <v>430899.49</v>
      </c>
      <c r="H1216" s="24"/>
      <c r="I1216" s="36"/>
      <c r="J1216" s="8">
        <f>SUM(Q1216)</f>
        <v>430899.49</v>
      </c>
      <c r="K1216" s="9">
        <f>SUM(S1216+U1216+W1216+Y1216+AA1216)</f>
        <v>0</v>
      </c>
      <c r="L1216" s="28">
        <f>SUM(N1216:P1216)-M1216</f>
        <v>430899.49</v>
      </c>
      <c r="M1216" s="59"/>
      <c r="N1216" s="37"/>
      <c r="O1216" s="8">
        <f>SUM(R1216)</f>
        <v>430899.49</v>
      </c>
      <c r="P1216" s="9">
        <f>SUM(T1216+V1216+X1216+Z1216+AB1216)</f>
        <v>0</v>
      </c>
      <c r="Q1216" s="24">
        <v>430899.49</v>
      </c>
      <c r="R1216" s="24">
        <v>430899.49</v>
      </c>
      <c r="S1216" s="24"/>
      <c r="T1216" s="24"/>
      <c r="U1216" s="24"/>
      <c r="V1216" s="24"/>
      <c r="W1216" s="24"/>
      <c r="X1216" s="24"/>
      <c r="Y1216" s="24"/>
      <c r="Z1216" s="24"/>
      <c r="AA1216" s="24"/>
      <c r="AB1216" s="24"/>
    </row>
    <row r="1217" spans="1:28" s="17" customFormat="1" ht="47.25" outlineLevel="1">
      <c r="A1217" s="12" t="s">
        <v>461</v>
      </c>
      <c r="B1217" s="22" t="s">
        <v>355</v>
      </c>
      <c r="C1217" s="22" t="s">
        <v>259</v>
      </c>
      <c r="D1217" s="22" t="s">
        <v>28</v>
      </c>
      <c r="E1217" s="22" t="s">
        <v>32</v>
      </c>
      <c r="F1217" s="23"/>
      <c r="G1217" s="24">
        <f>SUM(I1217:K1217)-H1217</f>
        <v>86296.05</v>
      </c>
      <c r="H1217" s="24"/>
      <c r="I1217" s="36"/>
      <c r="J1217" s="8">
        <f>SUM(Q1217)</f>
        <v>86296.05</v>
      </c>
      <c r="K1217" s="9">
        <f>SUM(S1217+U1217+W1217+Y1217+AA1217)</f>
        <v>0</v>
      </c>
      <c r="L1217" s="28">
        <f>SUM(N1217:P1217)-M1217</f>
        <v>86296.05</v>
      </c>
      <c r="M1217" s="59"/>
      <c r="N1217" s="37"/>
      <c r="O1217" s="8">
        <f>SUM(R1217)</f>
        <v>86296.05</v>
      </c>
      <c r="P1217" s="9">
        <f>SUM(T1217+V1217+X1217+Z1217+AB1217)</f>
        <v>0</v>
      </c>
      <c r="Q1217" s="24">
        <v>86296.05</v>
      </c>
      <c r="R1217" s="24">
        <v>86296.05</v>
      </c>
      <c r="S1217" s="24"/>
      <c r="T1217" s="24"/>
      <c r="U1217" s="24"/>
      <c r="V1217" s="24"/>
      <c r="W1217" s="24"/>
      <c r="X1217" s="24"/>
      <c r="Y1217" s="24"/>
      <c r="Z1217" s="24"/>
      <c r="AA1217" s="24"/>
      <c r="AB1217" s="24"/>
    </row>
    <row r="1218" spans="1:28" s="4" customFormat="1" ht="31.5" outlineLevel="1">
      <c r="A1218" s="12" t="s">
        <v>511</v>
      </c>
      <c r="B1218" s="22" t="s">
        <v>355</v>
      </c>
      <c r="C1218" s="22" t="s">
        <v>259</v>
      </c>
      <c r="D1218" s="22" t="s">
        <v>96</v>
      </c>
      <c r="E1218" s="22" t="s">
        <v>2</v>
      </c>
      <c r="F1218" s="45"/>
      <c r="G1218" s="24">
        <f>SUM(G1219)</f>
        <v>320000</v>
      </c>
      <c r="H1218" s="24">
        <f t="shared" ref="H1218:AB1218" si="795">SUM(H1219)</f>
        <v>0</v>
      </c>
      <c r="I1218" s="24">
        <f t="shared" si="795"/>
        <v>0</v>
      </c>
      <c r="J1218" s="24">
        <f t="shared" si="795"/>
        <v>320000</v>
      </c>
      <c r="K1218" s="24">
        <f t="shared" si="795"/>
        <v>0</v>
      </c>
      <c r="L1218" s="24">
        <f t="shared" si="795"/>
        <v>254435.29</v>
      </c>
      <c r="M1218" s="24">
        <f t="shared" si="795"/>
        <v>0</v>
      </c>
      <c r="N1218" s="24">
        <f t="shared" si="795"/>
        <v>0</v>
      </c>
      <c r="O1218" s="24">
        <f t="shared" si="795"/>
        <v>254435.29</v>
      </c>
      <c r="P1218" s="24">
        <f t="shared" si="795"/>
        <v>0</v>
      </c>
      <c r="Q1218" s="24">
        <f t="shared" si="795"/>
        <v>320000</v>
      </c>
      <c r="R1218" s="24">
        <f t="shared" si="795"/>
        <v>254435.29</v>
      </c>
      <c r="S1218" s="24">
        <f t="shared" si="795"/>
        <v>0</v>
      </c>
      <c r="T1218" s="24">
        <f t="shared" si="795"/>
        <v>0</v>
      </c>
      <c r="U1218" s="24">
        <f t="shared" si="795"/>
        <v>0</v>
      </c>
      <c r="V1218" s="24">
        <f t="shared" si="795"/>
        <v>0</v>
      </c>
      <c r="W1218" s="24">
        <f t="shared" si="795"/>
        <v>0</v>
      </c>
      <c r="X1218" s="24">
        <f t="shared" si="795"/>
        <v>0</v>
      </c>
      <c r="Y1218" s="24">
        <f t="shared" si="795"/>
        <v>0</v>
      </c>
      <c r="Z1218" s="24">
        <f t="shared" si="795"/>
        <v>0</v>
      </c>
      <c r="AA1218" s="24">
        <f t="shared" si="795"/>
        <v>0</v>
      </c>
      <c r="AB1218" s="24">
        <f t="shared" si="795"/>
        <v>0</v>
      </c>
    </row>
    <row r="1219" spans="1:28" s="17" customFormat="1" outlineLevel="1">
      <c r="A1219" s="12" t="s">
        <v>510</v>
      </c>
      <c r="B1219" s="22" t="s">
        <v>355</v>
      </c>
      <c r="C1219" s="22" t="s">
        <v>259</v>
      </c>
      <c r="D1219" s="22" t="s">
        <v>96</v>
      </c>
      <c r="E1219" s="22" t="s">
        <v>92</v>
      </c>
      <c r="F1219" s="23"/>
      <c r="G1219" s="24">
        <f>SUM(I1219:K1219)-H1219</f>
        <v>320000</v>
      </c>
      <c r="H1219" s="24"/>
      <c r="I1219" s="36"/>
      <c r="J1219" s="8">
        <f>SUM(Q1219)</f>
        <v>320000</v>
      </c>
      <c r="K1219" s="9">
        <f>SUM(S1219+U1219+W1219+Y1219+AA1219)</f>
        <v>0</v>
      </c>
      <c r="L1219" s="28">
        <f>SUM(N1219:P1219)-M1219</f>
        <v>254435.29</v>
      </c>
      <c r="M1219" s="59"/>
      <c r="N1219" s="37"/>
      <c r="O1219" s="8">
        <f>SUM(R1219)</f>
        <v>254435.29</v>
      </c>
      <c r="P1219" s="9">
        <f>SUM(T1219+V1219+X1219+Z1219+AB1219)</f>
        <v>0</v>
      </c>
      <c r="Q1219" s="24">
        <v>320000</v>
      </c>
      <c r="R1219" s="24">
        <v>254435.29</v>
      </c>
      <c r="S1219" s="24"/>
      <c r="T1219" s="24"/>
      <c r="U1219" s="24"/>
      <c r="V1219" s="24"/>
      <c r="W1219" s="24"/>
      <c r="X1219" s="24"/>
      <c r="Y1219" s="24"/>
      <c r="Z1219" s="24"/>
      <c r="AA1219" s="24"/>
      <c r="AB1219" s="24"/>
    </row>
    <row r="1220" spans="1:28" s="4" customFormat="1" ht="31.5" outlineLevel="1">
      <c r="A1220" s="12" t="s">
        <v>505</v>
      </c>
      <c r="B1220" s="22" t="s">
        <v>355</v>
      </c>
      <c r="C1220" s="22" t="s">
        <v>259</v>
      </c>
      <c r="D1220" s="22" t="s">
        <v>42</v>
      </c>
      <c r="E1220" s="22" t="s">
        <v>2</v>
      </c>
      <c r="F1220" s="45"/>
      <c r="G1220" s="24">
        <f>SUM(G1221)</f>
        <v>179</v>
      </c>
      <c r="H1220" s="24">
        <f t="shared" ref="H1220:AB1221" si="796">SUM(H1221)</f>
        <v>0</v>
      </c>
      <c r="I1220" s="24">
        <f t="shared" si="796"/>
        <v>0</v>
      </c>
      <c r="J1220" s="24">
        <f t="shared" si="796"/>
        <v>179</v>
      </c>
      <c r="K1220" s="24">
        <f t="shared" si="796"/>
        <v>0</v>
      </c>
      <c r="L1220" s="24">
        <f t="shared" si="796"/>
        <v>179</v>
      </c>
      <c r="M1220" s="24">
        <f t="shared" si="796"/>
        <v>0</v>
      </c>
      <c r="N1220" s="24">
        <f t="shared" si="796"/>
        <v>0</v>
      </c>
      <c r="O1220" s="24">
        <f t="shared" si="796"/>
        <v>179</v>
      </c>
      <c r="P1220" s="24">
        <f t="shared" si="796"/>
        <v>0</v>
      </c>
      <c r="Q1220" s="24">
        <f t="shared" si="796"/>
        <v>179</v>
      </c>
      <c r="R1220" s="24">
        <f t="shared" si="796"/>
        <v>179</v>
      </c>
      <c r="S1220" s="24">
        <f t="shared" si="796"/>
        <v>0</v>
      </c>
      <c r="T1220" s="24">
        <f t="shared" si="796"/>
        <v>0</v>
      </c>
      <c r="U1220" s="24">
        <f t="shared" si="796"/>
        <v>0</v>
      </c>
      <c r="V1220" s="24">
        <f t="shared" si="796"/>
        <v>0</v>
      </c>
      <c r="W1220" s="24">
        <f t="shared" si="796"/>
        <v>0</v>
      </c>
      <c r="X1220" s="24">
        <f t="shared" si="796"/>
        <v>0</v>
      </c>
      <c r="Y1220" s="24">
        <f t="shared" si="796"/>
        <v>0</v>
      </c>
      <c r="Z1220" s="24">
        <f t="shared" si="796"/>
        <v>0</v>
      </c>
      <c r="AA1220" s="24">
        <f t="shared" si="796"/>
        <v>0</v>
      </c>
      <c r="AB1220" s="24">
        <f t="shared" si="796"/>
        <v>0</v>
      </c>
    </row>
    <row r="1221" spans="1:28" s="4" customFormat="1" ht="31.5" outlineLevel="1">
      <c r="A1221" s="12" t="s">
        <v>553</v>
      </c>
      <c r="B1221" s="22" t="s">
        <v>355</v>
      </c>
      <c r="C1221" s="22" t="s">
        <v>259</v>
      </c>
      <c r="D1221" s="22" t="s">
        <v>44</v>
      </c>
      <c r="E1221" s="22" t="s">
        <v>2</v>
      </c>
      <c r="F1221" s="45"/>
      <c r="G1221" s="24">
        <f>SUM(G1222)</f>
        <v>179</v>
      </c>
      <c r="H1221" s="24">
        <f t="shared" si="796"/>
        <v>0</v>
      </c>
      <c r="I1221" s="24">
        <f t="shared" si="796"/>
        <v>0</v>
      </c>
      <c r="J1221" s="24">
        <f t="shared" si="796"/>
        <v>179</v>
      </c>
      <c r="K1221" s="24">
        <f t="shared" si="796"/>
        <v>0</v>
      </c>
      <c r="L1221" s="24">
        <f t="shared" si="796"/>
        <v>179</v>
      </c>
      <c r="M1221" s="24">
        <f t="shared" si="796"/>
        <v>0</v>
      </c>
      <c r="N1221" s="24">
        <f t="shared" si="796"/>
        <v>0</v>
      </c>
      <c r="O1221" s="24">
        <f t="shared" si="796"/>
        <v>179</v>
      </c>
      <c r="P1221" s="24">
        <f t="shared" si="796"/>
        <v>0</v>
      </c>
      <c r="Q1221" s="24">
        <f t="shared" si="796"/>
        <v>179</v>
      </c>
      <c r="R1221" s="24">
        <f t="shared" si="796"/>
        <v>179</v>
      </c>
      <c r="S1221" s="24">
        <f t="shared" si="796"/>
        <v>0</v>
      </c>
      <c r="T1221" s="24">
        <f t="shared" si="796"/>
        <v>0</v>
      </c>
      <c r="U1221" s="24">
        <f t="shared" si="796"/>
        <v>0</v>
      </c>
      <c r="V1221" s="24">
        <f t="shared" si="796"/>
        <v>0</v>
      </c>
      <c r="W1221" s="24">
        <f t="shared" si="796"/>
        <v>0</v>
      </c>
      <c r="X1221" s="24">
        <f t="shared" si="796"/>
        <v>0</v>
      </c>
      <c r="Y1221" s="24">
        <f t="shared" si="796"/>
        <v>0</v>
      </c>
      <c r="Z1221" s="24">
        <f t="shared" si="796"/>
        <v>0</v>
      </c>
      <c r="AA1221" s="24">
        <f t="shared" si="796"/>
        <v>0</v>
      </c>
      <c r="AB1221" s="24">
        <f t="shared" si="796"/>
        <v>0</v>
      </c>
    </row>
    <row r="1222" spans="1:28" s="17" customFormat="1" outlineLevel="1">
      <c r="A1222" s="12" t="s">
        <v>526</v>
      </c>
      <c r="B1222" s="22" t="s">
        <v>355</v>
      </c>
      <c r="C1222" s="22" t="s">
        <v>259</v>
      </c>
      <c r="D1222" s="22" t="s">
        <v>44</v>
      </c>
      <c r="E1222" s="22" t="s">
        <v>46</v>
      </c>
      <c r="F1222" s="23"/>
      <c r="G1222" s="24">
        <f>SUM(I1222:K1222)-H1222</f>
        <v>179</v>
      </c>
      <c r="H1222" s="24"/>
      <c r="I1222" s="36"/>
      <c r="J1222" s="8">
        <f>SUM(Q1222)</f>
        <v>179</v>
      </c>
      <c r="K1222" s="9">
        <f>SUM(S1222+U1222+W1222+Y1222+AA1222)</f>
        <v>0</v>
      </c>
      <c r="L1222" s="28">
        <f>SUM(N1222:P1222)-M1222</f>
        <v>179</v>
      </c>
      <c r="M1222" s="59"/>
      <c r="N1222" s="37"/>
      <c r="O1222" s="8">
        <f>SUM(R1222)</f>
        <v>179</v>
      </c>
      <c r="P1222" s="9">
        <f>SUM(T1222+V1222+X1222+Z1222+AB1222)</f>
        <v>0</v>
      </c>
      <c r="Q1222" s="24">
        <v>179</v>
      </c>
      <c r="R1222" s="24">
        <v>179</v>
      </c>
      <c r="S1222" s="24"/>
      <c r="T1222" s="24"/>
      <c r="U1222" s="24"/>
      <c r="V1222" s="24"/>
      <c r="W1222" s="24"/>
      <c r="X1222" s="24"/>
      <c r="Y1222" s="24"/>
      <c r="Z1222" s="24"/>
      <c r="AA1222" s="24"/>
      <c r="AB1222" s="24"/>
    </row>
    <row r="1223" spans="1:28" s="7" customFormat="1" ht="47.25" outlineLevel="1">
      <c r="A1223" s="14" t="s">
        <v>554</v>
      </c>
      <c r="B1223" s="80" t="s">
        <v>355</v>
      </c>
      <c r="C1223" s="80" t="s">
        <v>327</v>
      </c>
      <c r="D1223" s="80" t="s">
        <v>2</v>
      </c>
      <c r="E1223" s="80" t="s">
        <v>2</v>
      </c>
      <c r="F1223" s="49"/>
      <c r="G1223" s="50">
        <f>SUM(G1224)</f>
        <v>5000</v>
      </c>
      <c r="H1223" s="50">
        <f t="shared" ref="H1223:AB1225" si="797">SUM(H1224)</f>
        <v>0</v>
      </c>
      <c r="I1223" s="50">
        <f t="shared" si="797"/>
        <v>0</v>
      </c>
      <c r="J1223" s="50">
        <f t="shared" si="797"/>
        <v>5000</v>
      </c>
      <c r="K1223" s="50">
        <f t="shared" si="797"/>
        <v>0</v>
      </c>
      <c r="L1223" s="50">
        <f t="shared" si="797"/>
        <v>5000</v>
      </c>
      <c r="M1223" s="50">
        <f t="shared" si="797"/>
        <v>0</v>
      </c>
      <c r="N1223" s="50">
        <f t="shared" si="797"/>
        <v>0</v>
      </c>
      <c r="O1223" s="50">
        <f t="shared" si="797"/>
        <v>5000</v>
      </c>
      <c r="P1223" s="50">
        <f t="shared" si="797"/>
        <v>0</v>
      </c>
      <c r="Q1223" s="50">
        <f t="shared" si="797"/>
        <v>5000</v>
      </c>
      <c r="R1223" s="50">
        <f t="shared" si="797"/>
        <v>5000</v>
      </c>
      <c r="S1223" s="50">
        <f t="shared" si="797"/>
        <v>0</v>
      </c>
      <c r="T1223" s="50">
        <f t="shared" si="797"/>
        <v>0</v>
      </c>
      <c r="U1223" s="50">
        <f t="shared" si="797"/>
        <v>0</v>
      </c>
      <c r="V1223" s="50">
        <f t="shared" si="797"/>
        <v>0</v>
      </c>
      <c r="W1223" s="50">
        <f t="shared" si="797"/>
        <v>0</v>
      </c>
      <c r="X1223" s="50">
        <f t="shared" si="797"/>
        <v>0</v>
      </c>
      <c r="Y1223" s="50">
        <f t="shared" si="797"/>
        <v>0</v>
      </c>
      <c r="Z1223" s="50">
        <f t="shared" si="797"/>
        <v>0</v>
      </c>
      <c r="AA1223" s="50">
        <f t="shared" si="797"/>
        <v>0</v>
      </c>
      <c r="AB1223" s="50">
        <f t="shared" si="797"/>
        <v>0</v>
      </c>
    </row>
    <row r="1224" spans="1:28" s="4" customFormat="1" ht="47.25" outlineLevel="1">
      <c r="A1224" s="12" t="s">
        <v>459</v>
      </c>
      <c r="B1224" s="22" t="s">
        <v>355</v>
      </c>
      <c r="C1224" s="22" t="s">
        <v>327</v>
      </c>
      <c r="D1224" s="22" t="s">
        <v>26</v>
      </c>
      <c r="E1224" s="22" t="s">
        <v>2</v>
      </c>
      <c r="F1224" s="45"/>
      <c r="G1224" s="24">
        <f>SUM(G1225)</f>
        <v>5000</v>
      </c>
      <c r="H1224" s="24">
        <f t="shared" si="797"/>
        <v>0</v>
      </c>
      <c r="I1224" s="24">
        <f t="shared" si="797"/>
        <v>0</v>
      </c>
      <c r="J1224" s="24">
        <f t="shared" si="797"/>
        <v>5000</v>
      </c>
      <c r="K1224" s="24">
        <f t="shared" si="797"/>
        <v>0</v>
      </c>
      <c r="L1224" s="24">
        <f t="shared" si="797"/>
        <v>5000</v>
      </c>
      <c r="M1224" s="24">
        <f t="shared" si="797"/>
        <v>0</v>
      </c>
      <c r="N1224" s="24">
        <f t="shared" si="797"/>
        <v>0</v>
      </c>
      <c r="O1224" s="24">
        <f t="shared" si="797"/>
        <v>5000</v>
      </c>
      <c r="P1224" s="24">
        <f t="shared" si="797"/>
        <v>0</v>
      </c>
      <c r="Q1224" s="24">
        <f t="shared" si="797"/>
        <v>5000</v>
      </c>
      <c r="R1224" s="24">
        <f t="shared" si="797"/>
        <v>5000</v>
      </c>
      <c r="S1224" s="24">
        <f t="shared" si="797"/>
        <v>0</v>
      </c>
      <c r="T1224" s="24">
        <f t="shared" si="797"/>
        <v>0</v>
      </c>
      <c r="U1224" s="24">
        <f t="shared" si="797"/>
        <v>0</v>
      </c>
      <c r="V1224" s="24">
        <f t="shared" si="797"/>
        <v>0</v>
      </c>
      <c r="W1224" s="24">
        <f t="shared" si="797"/>
        <v>0</v>
      </c>
      <c r="X1224" s="24">
        <f t="shared" si="797"/>
        <v>0</v>
      </c>
      <c r="Y1224" s="24">
        <f t="shared" si="797"/>
        <v>0</v>
      </c>
      <c r="Z1224" s="24">
        <f t="shared" si="797"/>
        <v>0</v>
      </c>
      <c r="AA1224" s="24">
        <f t="shared" si="797"/>
        <v>0</v>
      </c>
      <c r="AB1224" s="24">
        <f t="shared" si="797"/>
        <v>0</v>
      </c>
    </row>
    <row r="1225" spans="1:28" s="4" customFormat="1" ht="31.5" outlineLevel="1">
      <c r="A1225" s="12" t="s">
        <v>460</v>
      </c>
      <c r="B1225" s="22" t="s">
        <v>355</v>
      </c>
      <c r="C1225" s="22" t="s">
        <v>327</v>
      </c>
      <c r="D1225" s="22" t="s">
        <v>28</v>
      </c>
      <c r="E1225" s="22" t="s">
        <v>2</v>
      </c>
      <c r="F1225" s="45"/>
      <c r="G1225" s="24">
        <f>SUM(G1226)</f>
        <v>5000</v>
      </c>
      <c r="H1225" s="24">
        <f t="shared" si="797"/>
        <v>0</v>
      </c>
      <c r="I1225" s="24">
        <f t="shared" si="797"/>
        <v>0</v>
      </c>
      <c r="J1225" s="24">
        <f t="shared" si="797"/>
        <v>5000</v>
      </c>
      <c r="K1225" s="24">
        <f t="shared" si="797"/>
        <v>0</v>
      </c>
      <c r="L1225" s="24">
        <f t="shared" si="797"/>
        <v>5000</v>
      </c>
      <c r="M1225" s="24">
        <f t="shared" si="797"/>
        <v>0</v>
      </c>
      <c r="N1225" s="24">
        <f t="shared" si="797"/>
        <v>0</v>
      </c>
      <c r="O1225" s="24">
        <f t="shared" si="797"/>
        <v>5000</v>
      </c>
      <c r="P1225" s="24">
        <f t="shared" si="797"/>
        <v>0</v>
      </c>
      <c r="Q1225" s="24">
        <f t="shared" si="797"/>
        <v>5000</v>
      </c>
      <c r="R1225" s="24">
        <f t="shared" si="797"/>
        <v>5000</v>
      </c>
      <c r="S1225" s="24">
        <f t="shared" si="797"/>
        <v>0</v>
      </c>
      <c r="T1225" s="24">
        <f t="shared" si="797"/>
        <v>0</v>
      </c>
      <c r="U1225" s="24">
        <f t="shared" si="797"/>
        <v>0</v>
      </c>
      <c r="V1225" s="24">
        <f t="shared" si="797"/>
        <v>0</v>
      </c>
      <c r="W1225" s="24">
        <f t="shared" si="797"/>
        <v>0</v>
      </c>
      <c r="X1225" s="24">
        <f t="shared" si="797"/>
        <v>0</v>
      </c>
      <c r="Y1225" s="24">
        <f t="shared" si="797"/>
        <v>0</v>
      </c>
      <c r="Z1225" s="24">
        <f t="shared" si="797"/>
        <v>0</v>
      </c>
      <c r="AA1225" s="24">
        <f t="shared" si="797"/>
        <v>0</v>
      </c>
      <c r="AB1225" s="24">
        <f t="shared" si="797"/>
        <v>0</v>
      </c>
    </row>
    <row r="1226" spans="1:28" s="17" customFormat="1" ht="47.25" outlineLevel="1">
      <c r="A1226" s="12" t="s">
        <v>552</v>
      </c>
      <c r="B1226" s="22" t="s">
        <v>355</v>
      </c>
      <c r="C1226" s="22" t="s">
        <v>327</v>
      </c>
      <c r="D1226" s="22" t="s">
        <v>28</v>
      </c>
      <c r="E1226" s="22" t="s">
        <v>108</v>
      </c>
      <c r="F1226" s="23"/>
      <c r="G1226" s="24">
        <f>SUM(I1226:K1226)-H1226</f>
        <v>5000</v>
      </c>
      <c r="H1226" s="24"/>
      <c r="I1226" s="36"/>
      <c r="J1226" s="8">
        <f>SUM(Q1226)</f>
        <v>5000</v>
      </c>
      <c r="K1226" s="9">
        <f>SUM(S1226+U1226+W1226+Y1226+AA1226)</f>
        <v>0</v>
      </c>
      <c r="L1226" s="28">
        <f>SUM(N1226:P1226)-M1226</f>
        <v>5000</v>
      </c>
      <c r="M1226" s="59"/>
      <c r="N1226" s="37"/>
      <c r="O1226" s="8">
        <f>SUM(R1226)</f>
        <v>5000</v>
      </c>
      <c r="P1226" s="9">
        <f>SUM(T1226+V1226+X1226+Z1226+AB1226)</f>
        <v>0</v>
      </c>
      <c r="Q1226" s="24">
        <v>5000</v>
      </c>
      <c r="R1226" s="24">
        <v>5000</v>
      </c>
      <c r="S1226" s="24"/>
      <c r="T1226" s="24"/>
      <c r="U1226" s="24"/>
      <c r="V1226" s="24"/>
      <c r="W1226" s="24"/>
      <c r="X1226" s="24"/>
      <c r="Y1226" s="24"/>
      <c r="Z1226" s="24"/>
      <c r="AA1226" s="24"/>
      <c r="AB1226" s="24"/>
    </row>
    <row r="1227" spans="1:28" s="7" customFormat="1" ht="47.25" outlineLevel="1">
      <c r="A1227" s="14" t="s">
        <v>561</v>
      </c>
      <c r="B1227" s="80" t="s">
        <v>355</v>
      </c>
      <c r="C1227" s="80" t="s">
        <v>562</v>
      </c>
      <c r="D1227" s="80" t="s">
        <v>2</v>
      </c>
      <c r="E1227" s="80" t="s">
        <v>2</v>
      </c>
      <c r="F1227" s="49"/>
      <c r="G1227" s="50">
        <f t="shared" ref="G1227:P1227" si="798">SUM(G1228+G1236+G1246)</f>
        <v>5366263.8500000006</v>
      </c>
      <c r="H1227" s="50">
        <f t="shared" si="798"/>
        <v>0</v>
      </c>
      <c r="I1227" s="50">
        <f t="shared" si="798"/>
        <v>0</v>
      </c>
      <c r="J1227" s="50">
        <f t="shared" si="798"/>
        <v>5366263.8500000006</v>
      </c>
      <c r="K1227" s="50">
        <f t="shared" si="798"/>
        <v>0</v>
      </c>
      <c r="L1227" s="50">
        <f t="shared" si="798"/>
        <v>5094847.04</v>
      </c>
      <c r="M1227" s="50">
        <f t="shared" si="798"/>
        <v>0</v>
      </c>
      <c r="N1227" s="50">
        <f t="shared" si="798"/>
        <v>0</v>
      </c>
      <c r="O1227" s="50">
        <f t="shared" si="798"/>
        <v>5094847.04</v>
      </c>
      <c r="P1227" s="50">
        <f t="shared" si="798"/>
        <v>0</v>
      </c>
      <c r="Q1227" s="50">
        <f t="shared" ref="Q1227:AB1227" si="799">SUM(Q1228+Q1236+Q1246)</f>
        <v>5366263.8500000006</v>
      </c>
      <c r="R1227" s="50">
        <f t="shared" si="799"/>
        <v>5094847.04</v>
      </c>
      <c r="S1227" s="50">
        <f t="shared" si="799"/>
        <v>0</v>
      </c>
      <c r="T1227" s="50">
        <f t="shared" si="799"/>
        <v>0</v>
      </c>
      <c r="U1227" s="50">
        <f t="shared" si="799"/>
        <v>0</v>
      </c>
      <c r="V1227" s="50">
        <f t="shared" si="799"/>
        <v>0</v>
      </c>
      <c r="W1227" s="50">
        <f t="shared" si="799"/>
        <v>0</v>
      </c>
      <c r="X1227" s="50">
        <f t="shared" si="799"/>
        <v>0</v>
      </c>
      <c r="Y1227" s="50">
        <f t="shared" si="799"/>
        <v>0</v>
      </c>
      <c r="Z1227" s="50">
        <f t="shared" si="799"/>
        <v>0</v>
      </c>
      <c r="AA1227" s="50">
        <f t="shared" si="799"/>
        <v>0</v>
      </c>
      <c r="AB1227" s="50">
        <f t="shared" si="799"/>
        <v>0</v>
      </c>
    </row>
    <row r="1228" spans="1:28" s="4" customFormat="1" ht="110.25" outlineLevel="1">
      <c r="A1228" s="12" t="s">
        <v>453</v>
      </c>
      <c r="B1228" s="22" t="s">
        <v>355</v>
      </c>
      <c r="C1228" s="22" t="s">
        <v>562</v>
      </c>
      <c r="D1228" s="22" t="s">
        <v>10</v>
      </c>
      <c r="E1228" s="22" t="s">
        <v>2</v>
      </c>
      <c r="F1228" s="45"/>
      <c r="G1228" s="24">
        <f>SUM(G1229+G1232+G1234)</f>
        <v>4366764.24</v>
      </c>
      <c r="H1228" s="24">
        <f t="shared" ref="H1228:AB1228" si="800">SUM(H1229+H1232+H1234)</f>
        <v>0</v>
      </c>
      <c r="I1228" s="24">
        <f t="shared" si="800"/>
        <v>0</v>
      </c>
      <c r="J1228" s="24">
        <f t="shared" si="800"/>
        <v>4366764.24</v>
      </c>
      <c r="K1228" s="24">
        <f t="shared" si="800"/>
        <v>0</v>
      </c>
      <c r="L1228" s="24">
        <f t="shared" si="800"/>
        <v>4144745.4</v>
      </c>
      <c r="M1228" s="24">
        <f t="shared" si="800"/>
        <v>0</v>
      </c>
      <c r="N1228" s="24">
        <f t="shared" si="800"/>
        <v>0</v>
      </c>
      <c r="O1228" s="24">
        <f t="shared" si="800"/>
        <v>4144745.4</v>
      </c>
      <c r="P1228" s="24">
        <f t="shared" si="800"/>
        <v>0</v>
      </c>
      <c r="Q1228" s="24">
        <f t="shared" si="800"/>
        <v>4366764.24</v>
      </c>
      <c r="R1228" s="24">
        <f t="shared" si="800"/>
        <v>4144745.4</v>
      </c>
      <c r="S1228" s="24">
        <f t="shared" si="800"/>
        <v>0</v>
      </c>
      <c r="T1228" s="24">
        <f t="shared" si="800"/>
        <v>0</v>
      </c>
      <c r="U1228" s="24">
        <f t="shared" si="800"/>
        <v>0</v>
      </c>
      <c r="V1228" s="24">
        <f t="shared" si="800"/>
        <v>0</v>
      </c>
      <c r="W1228" s="24">
        <f t="shared" si="800"/>
        <v>0</v>
      </c>
      <c r="X1228" s="24">
        <f t="shared" si="800"/>
        <v>0</v>
      </c>
      <c r="Y1228" s="24">
        <f t="shared" si="800"/>
        <v>0</v>
      </c>
      <c r="Z1228" s="24">
        <f t="shared" si="800"/>
        <v>0</v>
      </c>
      <c r="AA1228" s="24">
        <f t="shared" si="800"/>
        <v>0</v>
      </c>
      <c r="AB1228" s="24">
        <f t="shared" si="800"/>
        <v>0</v>
      </c>
    </row>
    <row r="1229" spans="1:28" s="4" customFormat="1" ht="31.5" outlineLevel="1">
      <c r="A1229" s="12" t="s">
        <v>545</v>
      </c>
      <c r="B1229" s="22" t="s">
        <v>355</v>
      </c>
      <c r="C1229" s="22" t="s">
        <v>562</v>
      </c>
      <c r="D1229" s="22" t="s">
        <v>68</v>
      </c>
      <c r="E1229" s="22" t="s">
        <v>2</v>
      </c>
      <c r="F1229" s="45"/>
      <c r="G1229" s="24">
        <f>SUM(G1230:G1231)</f>
        <v>3353185.8200000003</v>
      </c>
      <c r="H1229" s="24">
        <f t="shared" ref="H1229:AB1229" si="801">SUM(H1230:H1231)</f>
        <v>0</v>
      </c>
      <c r="I1229" s="24">
        <f t="shared" si="801"/>
        <v>0</v>
      </c>
      <c r="J1229" s="24">
        <f t="shared" si="801"/>
        <v>3353185.8200000003</v>
      </c>
      <c r="K1229" s="24">
        <f t="shared" si="801"/>
        <v>0</v>
      </c>
      <c r="L1229" s="24">
        <f t="shared" si="801"/>
        <v>3186379</v>
      </c>
      <c r="M1229" s="24">
        <f t="shared" si="801"/>
        <v>0</v>
      </c>
      <c r="N1229" s="24">
        <f t="shared" si="801"/>
        <v>0</v>
      </c>
      <c r="O1229" s="24">
        <f t="shared" si="801"/>
        <v>3186379</v>
      </c>
      <c r="P1229" s="24">
        <f t="shared" si="801"/>
        <v>0</v>
      </c>
      <c r="Q1229" s="24">
        <f t="shared" si="801"/>
        <v>3353185.8200000003</v>
      </c>
      <c r="R1229" s="24">
        <f t="shared" si="801"/>
        <v>3186379</v>
      </c>
      <c r="S1229" s="24">
        <f t="shared" si="801"/>
        <v>0</v>
      </c>
      <c r="T1229" s="24">
        <f t="shared" si="801"/>
        <v>0</v>
      </c>
      <c r="U1229" s="24">
        <f t="shared" si="801"/>
        <v>0</v>
      </c>
      <c r="V1229" s="24">
        <f t="shared" si="801"/>
        <v>0</v>
      </c>
      <c r="W1229" s="24">
        <f t="shared" si="801"/>
        <v>0</v>
      </c>
      <c r="X1229" s="24">
        <f t="shared" si="801"/>
        <v>0</v>
      </c>
      <c r="Y1229" s="24">
        <f t="shared" si="801"/>
        <v>0</v>
      </c>
      <c r="Z1229" s="24">
        <f t="shared" si="801"/>
        <v>0</v>
      </c>
      <c r="AA1229" s="24">
        <f t="shared" si="801"/>
        <v>0</v>
      </c>
      <c r="AB1229" s="24">
        <f t="shared" si="801"/>
        <v>0</v>
      </c>
    </row>
    <row r="1230" spans="1:28" s="17" customFormat="1" outlineLevel="1">
      <c r="A1230" s="12" t="s">
        <v>455</v>
      </c>
      <c r="B1230" s="22" t="s">
        <v>355</v>
      </c>
      <c r="C1230" s="22" t="s">
        <v>562</v>
      </c>
      <c r="D1230" s="22" t="s">
        <v>68</v>
      </c>
      <c r="E1230" s="22" t="s">
        <v>14</v>
      </c>
      <c r="F1230" s="23"/>
      <c r="G1230" s="24">
        <f>SUM(I1230:K1230)-H1230</f>
        <v>3337172.39</v>
      </c>
      <c r="H1230" s="24"/>
      <c r="I1230" s="36"/>
      <c r="J1230" s="8">
        <f>SUM(Q1230)</f>
        <v>3337172.39</v>
      </c>
      <c r="K1230" s="9">
        <f>SUM(S1230+U1230+W1230+Y1230+AA1230)</f>
        <v>0</v>
      </c>
      <c r="L1230" s="28">
        <f>SUM(N1230:P1230)-M1230</f>
        <v>3170365.57</v>
      </c>
      <c r="M1230" s="59"/>
      <c r="N1230" s="37"/>
      <c r="O1230" s="8">
        <f>SUM(R1230)</f>
        <v>3170365.57</v>
      </c>
      <c r="P1230" s="9">
        <f>SUM(T1230+V1230+X1230+Z1230+AB1230)</f>
        <v>0</v>
      </c>
      <c r="Q1230" s="24">
        <v>3337172.39</v>
      </c>
      <c r="R1230" s="24">
        <v>3170365.57</v>
      </c>
      <c r="S1230" s="24"/>
      <c r="T1230" s="24"/>
      <c r="U1230" s="24"/>
      <c r="V1230" s="24"/>
      <c r="W1230" s="24"/>
      <c r="X1230" s="24"/>
      <c r="Y1230" s="24"/>
      <c r="Z1230" s="24"/>
      <c r="AA1230" s="24"/>
      <c r="AB1230" s="24"/>
    </row>
    <row r="1231" spans="1:28" s="17" customFormat="1" ht="47.25" outlineLevel="1">
      <c r="A1231" s="12" t="s">
        <v>456</v>
      </c>
      <c r="B1231" s="22" t="s">
        <v>355</v>
      </c>
      <c r="C1231" s="22" t="s">
        <v>562</v>
      </c>
      <c r="D1231" s="22" t="s">
        <v>68</v>
      </c>
      <c r="E1231" s="22" t="s">
        <v>24</v>
      </c>
      <c r="F1231" s="23"/>
      <c r="G1231" s="24">
        <f>SUM(I1231:K1231)-H1231</f>
        <v>16013.43</v>
      </c>
      <c r="H1231" s="24"/>
      <c r="I1231" s="36"/>
      <c r="J1231" s="8">
        <f>SUM(Q1231)</f>
        <v>16013.43</v>
      </c>
      <c r="K1231" s="9">
        <f>SUM(S1231+U1231+W1231+Y1231+AA1231)</f>
        <v>0</v>
      </c>
      <c r="L1231" s="28">
        <f>SUM(N1231:P1231)-M1231</f>
        <v>16013.43</v>
      </c>
      <c r="M1231" s="59"/>
      <c r="N1231" s="37"/>
      <c r="O1231" s="8">
        <f>SUM(R1231)</f>
        <v>16013.43</v>
      </c>
      <c r="P1231" s="9">
        <f>SUM(T1231+V1231+X1231+Z1231+AB1231)</f>
        <v>0</v>
      </c>
      <c r="Q1231" s="24">
        <v>16013.43</v>
      </c>
      <c r="R1231" s="24">
        <v>16013.43</v>
      </c>
      <c r="S1231" s="24"/>
      <c r="T1231" s="24"/>
      <c r="U1231" s="24"/>
      <c r="V1231" s="24"/>
      <c r="W1231" s="24"/>
      <c r="X1231" s="24"/>
      <c r="Y1231" s="24"/>
      <c r="Z1231" s="24"/>
      <c r="AA1231" s="24"/>
      <c r="AB1231" s="24"/>
    </row>
    <row r="1232" spans="1:28" s="4" customFormat="1" ht="47.25" outlineLevel="1">
      <c r="A1232" s="12" t="s">
        <v>546</v>
      </c>
      <c r="B1232" s="22" t="s">
        <v>355</v>
      </c>
      <c r="C1232" s="22" t="s">
        <v>562</v>
      </c>
      <c r="D1232" s="22" t="s">
        <v>349</v>
      </c>
      <c r="E1232" s="22" t="s">
        <v>2</v>
      </c>
      <c r="F1232" s="45"/>
      <c r="G1232" s="24">
        <f>SUM(G1233)</f>
        <v>916</v>
      </c>
      <c r="H1232" s="24">
        <f t="shared" ref="H1232:AB1232" si="802">SUM(H1233)</f>
        <v>0</v>
      </c>
      <c r="I1232" s="24">
        <f t="shared" si="802"/>
        <v>0</v>
      </c>
      <c r="J1232" s="24">
        <f t="shared" si="802"/>
        <v>916</v>
      </c>
      <c r="K1232" s="24">
        <f t="shared" si="802"/>
        <v>0</v>
      </c>
      <c r="L1232" s="24">
        <f t="shared" si="802"/>
        <v>916</v>
      </c>
      <c r="M1232" s="24">
        <f t="shared" si="802"/>
        <v>0</v>
      </c>
      <c r="N1232" s="24">
        <f t="shared" si="802"/>
        <v>0</v>
      </c>
      <c r="O1232" s="24">
        <f t="shared" si="802"/>
        <v>916</v>
      </c>
      <c r="P1232" s="24">
        <f t="shared" si="802"/>
        <v>0</v>
      </c>
      <c r="Q1232" s="24">
        <f t="shared" si="802"/>
        <v>916</v>
      </c>
      <c r="R1232" s="24">
        <f t="shared" si="802"/>
        <v>916</v>
      </c>
      <c r="S1232" s="24">
        <f t="shared" si="802"/>
        <v>0</v>
      </c>
      <c r="T1232" s="24">
        <f t="shared" si="802"/>
        <v>0</v>
      </c>
      <c r="U1232" s="24">
        <f t="shared" si="802"/>
        <v>0</v>
      </c>
      <c r="V1232" s="24">
        <f t="shared" si="802"/>
        <v>0</v>
      </c>
      <c r="W1232" s="24">
        <f t="shared" si="802"/>
        <v>0</v>
      </c>
      <c r="X1232" s="24">
        <f t="shared" si="802"/>
        <v>0</v>
      </c>
      <c r="Y1232" s="24">
        <f t="shared" si="802"/>
        <v>0</v>
      </c>
      <c r="Z1232" s="24">
        <f t="shared" si="802"/>
        <v>0</v>
      </c>
      <c r="AA1232" s="24">
        <f t="shared" si="802"/>
        <v>0</v>
      </c>
      <c r="AB1232" s="24">
        <f t="shared" si="802"/>
        <v>0</v>
      </c>
    </row>
    <row r="1233" spans="1:28" s="17" customFormat="1" outlineLevel="1">
      <c r="A1233" s="12" t="s">
        <v>476</v>
      </c>
      <c r="B1233" s="22" t="s">
        <v>355</v>
      </c>
      <c r="C1233" s="22" t="s">
        <v>562</v>
      </c>
      <c r="D1233" s="22" t="s">
        <v>349</v>
      </c>
      <c r="E1233" s="22" t="s">
        <v>38</v>
      </c>
      <c r="F1233" s="23"/>
      <c r="G1233" s="24">
        <f>SUM(I1233:K1233)-H1233</f>
        <v>916</v>
      </c>
      <c r="H1233" s="24"/>
      <c r="I1233" s="36"/>
      <c r="J1233" s="8">
        <f>SUM(Q1233)</f>
        <v>916</v>
      </c>
      <c r="K1233" s="9">
        <f>SUM(S1233+U1233+W1233+Y1233+AA1233)</f>
        <v>0</v>
      </c>
      <c r="L1233" s="28">
        <f>SUM(N1233:P1233)-M1233</f>
        <v>916</v>
      </c>
      <c r="M1233" s="59"/>
      <c r="N1233" s="37"/>
      <c r="O1233" s="8">
        <f>SUM(R1233)</f>
        <v>916</v>
      </c>
      <c r="P1233" s="9">
        <f>SUM(T1233+V1233+X1233+Z1233+AB1233)</f>
        <v>0</v>
      </c>
      <c r="Q1233" s="24">
        <v>916</v>
      </c>
      <c r="R1233" s="24">
        <v>916</v>
      </c>
      <c r="S1233" s="24"/>
      <c r="T1233" s="24"/>
      <c r="U1233" s="24"/>
      <c r="V1233" s="24"/>
      <c r="W1233" s="24"/>
      <c r="X1233" s="24"/>
      <c r="Y1233" s="24"/>
      <c r="Z1233" s="24"/>
      <c r="AA1233" s="24"/>
      <c r="AB1233" s="24"/>
    </row>
    <row r="1234" spans="1:28" s="4" customFormat="1" ht="78.75" outlineLevel="1">
      <c r="A1234" s="12" t="s">
        <v>547</v>
      </c>
      <c r="B1234" s="22" t="s">
        <v>355</v>
      </c>
      <c r="C1234" s="22" t="s">
        <v>562</v>
      </c>
      <c r="D1234" s="22" t="s">
        <v>70</v>
      </c>
      <c r="E1234" s="22" t="s">
        <v>2</v>
      </c>
      <c r="F1234" s="45"/>
      <c r="G1234" s="24">
        <f>SUM(G1235)</f>
        <v>1012662.42</v>
      </c>
      <c r="H1234" s="24">
        <f t="shared" ref="H1234:AB1234" si="803">SUM(H1235)</f>
        <v>0</v>
      </c>
      <c r="I1234" s="24">
        <f t="shared" si="803"/>
        <v>0</v>
      </c>
      <c r="J1234" s="24">
        <f t="shared" si="803"/>
        <v>1012662.42</v>
      </c>
      <c r="K1234" s="24">
        <f t="shared" si="803"/>
        <v>0</v>
      </c>
      <c r="L1234" s="24">
        <f t="shared" si="803"/>
        <v>957450.4</v>
      </c>
      <c r="M1234" s="24">
        <f t="shared" si="803"/>
        <v>0</v>
      </c>
      <c r="N1234" s="24">
        <f t="shared" si="803"/>
        <v>0</v>
      </c>
      <c r="O1234" s="24">
        <f t="shared" si="803"/>
        <v>957450.4</v>
      </c>
      <c r="P1234" s="24">
        <f t="shared" si="803"/>
        <v>0</v>
      </c>
      <c r="Q1234" s="24">
        <f t="shared" si="803"/>
        <v>1012662.42</v>
      </c>
      <c r="R1234" s="24">
        <f t="shared" si="803"/>
        <v>957450.4</v>
      </c>
      <c r="S1234" s="24">
        <f t="shared" si="803"/>
        <v>0</v>
      </c>
      <c r="T1234" s="24">
        <f t="shared" si="803"/>
        <v>0</v>
      </c>
      <c r="U1234" s="24">
        <f t="shared" si="803"/>
        <v>0</v>
      </c>
      <c r="V1234" s="24">
        <f t="shared" si="803"/>
        <v>0</v>
      </c>
      <c r="W1234" s="24">
        <f t="shared" si="803"/>
        <v>0</v>
      </c>
      <c r="X1234" s="24">
        <f t="shared" si="803"/>
        <v>0</v>
      </c>
      <c r="Y1234" s="24">
        <f t="shared" si="803"/>
        <v>0</v>
      </c>
      <c r="Z1234" s="24">
        <f t="shared" si="803"/>
        <v>0</v>
      </c>
      <c r="AA1234" s="24">
        <f t="shared" si="803"/>
        <v>0</v>
      </c>
      <c r="AB1234" s="24">
        <f t="shared" si="803"/>
        <v>0</v>
      </c>
    </row>
    <row r="1235" spans="1:28" s="17" customFormat="1" ht="31.5" outlineLevel="1">
      <c r="A1235" s="12" t="s">
        <v>458</v>
      </c>
      <c r="B1235" s="22" t="s">
        <v>355</v>
      </c>
      <c r="C1235" s="22" t="s">
        <v>562</v>
      </c>
      <c r="D1235" s="22" t="s">
        <v>70</v>
      </c>
      <c r="E1235" s="22" t="s">
        <v>18</v>
      </c>
      <c r="F1235" s="23"/>
      <c r="G1235" s="24">
        <f>SUM(I1235:K1235)-H1235</f>
        <v>1012662.42</v>
      </c>
      <c r="H1235" s="24"/>
      <c r="I1235" s="36"/>
      <c r="J1235" s="8">
        <f>SUM(Q1235)</f>
        <v>1012662.42</v>
      </c>
      <c r="K1235" s="9">
        <f>SUM(S1235+U1235+W1235+Y1235+AA1235)</f>
        <v>0</v>
      </c>
      <c r="L1235" s="28">
        <f>SUM(N1235:P1235)-M1235</f>
        <v>957450.4</v>
      </c>
      <c r="M1235" s="59"/>
      <c r="N1235" s="37"/>
      <c r="O1235" s="8">
        <f>SUM(R1235)</f>
        <v>957450.4</v>
      </c>
      <c r="P1235" s="9">
        <f>SUM(T1235+V1235+X1235+Z1235+AB1235)</f>
        <v>0</v>
      </c>
      <c r="Q1235" s="24">
        <v>1012662.42</v>
      </c>
      <c r="R1235" s="24">
        <v>957450.4</v>
      </c>
      <c r="S1235" s="24"/>
      <c r="T1235" s="24"/>
      <c r="U1235" s="24"/>
      <c r="V1235" s="24"/>
      <c r="W1235" s="24"/>
      <c r="X1235" s="24"/>
      <c r="Y1235" s="24"/>
      <c r="Z1235" s="24"/>
      <c r="AA1235" s="24"/>
      <c r="AB1235" s="24"/>
    </row>
    <row r="1236" spans="1:28" s="4" customFormat="1" ht="47.25" outlineLevel="1">
      <c r="A1236" s="12" t="s">
        <v>459</v>
      </c>
      <c r="B1236" s="22" t="s">
        <v>355</v>
      </c>
      <c r="C1236" s="22" t="s">
        <v>562</v>
      </c>
      <c r="D1236" s="22" t="s">
        <v>26</v>
      </c>
      <c r="E1236" s="22" t="s">
        <v>2</v>
      </c>
      <c r="F1236" s="45"/>
      <c r="G1236" s="24">
        <f t="shared" ref="G1236:P1236" si="804">SUM(G1237+G1244)</f>
        <v>936328.6100000001</v>
      </c>
      <c r="H1236" s="24">
        <f t="shared" si="804"/>
        <v>0</v>
      </c>
      <c r="I1236" s="24">
        <f t="shared" si="804"/>
        <v>0</v>
      </c>
      <c r="J1236" s="24">
        <f t="shared" si="804"/>
        <v>936328.6100000001</v>
      </c>
      <c r="K1236" s="24">
        <f t="shared" si="804"/>
        <v>0</v>
      </c>
      <c r="L1236" s="24">
        <f t="shared" si="804"/>
        <v>886930.64</v>
      </c>
      <c r="M1236" s="24">
        <f t="shared" si="804"/>
        <v>0</v>
      </c>
      <c r="N1236" s="24">
        <f t="shared" si="804"/>
        <v>0</v>
      </c>
      <c r="O1236" s="24">
        <f t="shared" si="804"/>
        <v>886930.64</v>
      </c>
      <c r="P1236" s="24">
        <f t="shared" si="804"/>
        <v>0</v>
      </c>
      <c r="Q1236" s="24">
        <f t="shared" ref="Q1236:AB1236" si="805">SUM(Q1237+Q1244)</f>
        <v>936328.6100000001</v>
      </c>
      <c r="R1236" s="24">
        <f t="shared" si="805"/>
        <v>886930.64</v>
      </c>
      <c r="S1236" s="24">
        <f t="shared" si="805"/>
        <v>0</v>
      </c>
      <c r="T1236" s="24">
        <f t="shared" si="805"/>
        <v>0</v>
      </c>
      <c r="U1236" s="24">
        <f t="shared" si="805"/>
        <v>0</v>
      </c>
      <c r="V1236" s="24">
        <f t="shared" si="805"/>
        <v>0</v>
      </c>
      <c r="W1236" s="24">
        <f t="shared" si="805"/>
        <v>0</v>
      </c>
      <c r="X1236" s="24">
        <f t="shared" si="805"/>
        <v>0</v>
      </c>
      <c r="Y1236" s="24">
        <f t="shared" si="805"/>
        <v>0</v>
      </c>
      <c r="Z1236" s="24">
        <f t="shared" si="805"/>
        <v>0</v>
      </c>
      <c r="AA1236" s="24">
        <f t="shared" si="805"/>
        <v>0</v>
      </c>
      <c r="AB1236" s="24">
        <f t="shared" si="805"/>
        <v>0</v>
      </c>
    </row>
    <row r="1237" spans="1:28" s="4" customFormat="1" ht="31.5" outlineLevel="1">
      <c r="A1237" s="12" t="s">
        <v>460</v>
      </c>
      <c r="B1237" s="22" t="s">
        <v>355</v>
      </c>
      <c r="C1237" s="22" t="s">
        <v>562</v>
      </c>
      <c r="D1237" s="22" t="s">
        <v>28</v>
      </c>
      <c r="E1237" s="22" t="s">
        <v>2</v>
      </c>
      <c r="F1237" s="45"/>
      <c r="G1237" s="24">
        <f>SUM(G1238:G1243)</f>
        <v>634988.66</v>
      </c>
      <c r="H1237" s="24">
        <f t="shared" ref="H1237:AB1237" si="806">SUM(H1238:H1243)</f>
        <v>0</v>
      </c>
      <c r="I1237" s="24">
        <f t="shared" si="806"/>
        <v>0</v>
      </c>
      <c r="J1237" s="24">
        <f t="shared" si="806"/>
        <v>634988.66</v>
      </c>
      <c r="K1237" s="24">
        <f t="shared" si="806"/>
        <v>0</v>
      </c>
      <c r="L1237" s="24">
        <f t="shared" si="806"/>
        <v>610897.65</v>
      </c>
      <c r="M1237" s="24">
        <f t="shared" si="806"/>
        <v>0</v>
      </c>
      <c r="N1237" s="24">
        <f t="shared" si="806"/>
        <v>0</v>
      </c>
      <c r="O1237" s="24">
        <f t="shared" si="806"/>
        <v>610897.65</v>
      </c>
      <c r="P1237" s="24">
        <f t="shared" si="806"/>
        <v>0</v>
      </c>
      <c r="Q1237" s="24">
        <f t="shared" si="806"/>
        <v>634988.66</v>
      </c>
      <c r="R1237" s="24">
        <f t="shared" si="806"/>
        <v>610897.65</v>
      </c>
      <c r="S1237" s="24">
        <f t="shared" si="806"/>
        <v>0</v>
      </c>
      <c r="T1237" s="24">
        <f t="shared" si="806"/>
        <v>0</v>
      </c>
      <c r="U1237" s="24">
        <f t="shared" si="806"/>
        <v>0</v>
      </c>
      <c r="V1237" s="24">
        <f t="shared" si="806"/>
        <v>0</v>
      </c>
      <c r="W1237" s="24">
        <f t="shared" si="806"/>
        <v>0</v>
      </c>
      <c r="X1237" s="24">
        <f t="shared" si="806"/>
        <v>0</v>
      </c>
      <c r="Y1237" s="24">
        <f t="shared" si="806"/>
        <v>0</v>
      </c>
      <c r="Z1237" s="24">
        <f t="shared" si="806"/>
        <v>0</v>
      </c>
      <c r="AA1237" s="24">
        <f t="shared" si="806"/>
        <v>0</v>
      </c>
      <c r="AB1237" s="24">
        <f t="shared" si="806"/>
        <v>0</v>
      </c>
    </row>
    <row r="1238" spans="1:28" s="17" customFormat="1" outlineLevel="1">
      <c r="A1238" s="12" t="s">
        <v>548</v>
      </c>
      <c r="B1238" s="22" t="s">
        <v>355</v>
      </c>
      <c r="C1238" s="22" t="s">
        <v>562</v>
      </c>
      <c r="D1238" s="22" t="s">
        <v>28</v>
      </c>
      <c r="E1238" s="22" t="s">
        <v>30</v>
      </c>
      <c r="F1238" s="23"/>
      <c r="G1238" s="24">
        <f t="shared" ref="G1238:G1243" si="807">SUM(I1238:K1238)-H1238</f>
        <v>60810</v>
      </c>
      <c r="H1238" s="24"/>
      <c r="I1238" s="36"/>
      <c r="J1238" s="8">
        <f t="shared" ref="J1238:J1243" si="808">SUM(Q1238)</f>
        <v>60810</v>
      </c>
      <c r="K1238" s="9">
        <f t="shared" ref="K1238:K1243" si="809">SUM(S1238+U1238+W1238+Y1238+AA1238)</f>
        <v>0</v>
      </c>
      <c r="L1238" s="28">
        <f t="shared" ref="L1238:L1243" si="810">SUM(N1238:P1238)-M1238</f>
        <v>56099.89</v>
      </c>
      <c r="M1238" s="59"/>
      <c r="N1238" s="37"/>
      <c r="O1238" s="8">
        <f t="shared" ref="O1238:O1243" si="811">SUM(R1238)</f>
        <v>56099.89</v>
      </c>
      <c r="P1238" s="9">
        <f t="shared" ref="P1238:P1243" si="812">SUM(T1238+V1238+X1238+Z1238+AB1238)</f>
        <v>0</v>
      </c>
      <c r="Q1238" s="24">
        <v>60810</v>
      </c>
      <c r="R1238" s="24">
        <v>56099.89</v>
      </c>
      <c r="S1238" s="24"/>
      <c r="T1238" s="24"/>
      <c r="U1238" s="24"/>
      <c r="V1238" s="24"/>
      <c r="W1238" s="24"/>
      <c r="X1238" s="24"/>
      <c r="Y1238" s="24"/>
      <c r="Z1238" s="24"/>
      <c r="AA1238" s="24"/>
      <c r="AB1238" s="24"/>
    </row>
    <row r="1239" spans="1:28" s="17" customFormat="1" outlineLevel="1">
      <c r="A1239" s="12" t="s">
        <v>510</v>
      </c>
      <c r="B1239" s="22" t="s">
        <v>355</v>
      </c>
      <c r="C1239" s="22" t="s">
        <v>562</v>
      </c>
      <c r="D1239" s="22" t="s">
        <v>28</v>
      </c>
      <c r="E1239" s="22" t="s">
        <v>92</v>
      </c>
      <c r="F1239" s="23"/>
      <c r="G1239" s="24">
        <f t="shared" si="807"/>
        <v>103884.01</v>
      </c>
      <c r="H1239" s="24"/>
      <c r="I1239" s="36"/>
      <c r="J1239" s="8">
        <f t="shared" si="808"/>
        <v>103884.01</v>
      </c>
      <c r="K1239" s="9">
        <f t="shared" si="809"/>
        <v>0</v>
      </c>
      <c r="L1239" s="28">
        <f t="shared" si="810"/>
        <v>85188.88</v>
      </c>
      <c r="M1239" s="59"/>
      <c r="N1239" s="37"/>
      <c r="O1239" s="8">
        <f t="shared" si="811"/>
        <v>85188.88</v>
      </c>
      <c r="P1239" s="9">
        <f t="shared" si="812"/>
        <v>0</v>
      </c>
      <c r="Q1239" s="24">
        <v>103884.01</v>
      </c>
      <c r="R1239" s="24">
        <v>85188.88</v>
      </c>
      <c r="S1239" s="24"/>
      <c r="T1239" s="24"/>
      <c r="U1239" s="24"/>
      <c r="V1239" s="24"/>
      <c r="W1239" s="24"/>
      <c r="X1239" s="24"/>
      <c r="Y1239" s="24"/>
      <c r="Z1239" s="24"/>
      <c r="AA1239" s="24"/>
      <c r="AB1239" s="24"/>
    </row>
    <row r="1240" spans="1:28" s="17" customFormat="1" ht="31.5" outlineLevel="1">
      <c r="A1240" s="12" t="s">
        <v>464</v>
      </c>
      <c r="B1240" s="22" t="s">
        <v>355</v>
      </c>
      <c r="C1240" s="22" t="s">
        <v>562</v>
      </c>
      <c r="D1240" s="22" t="s">
        <v>28</v>
      </c>
      <c r="E1240" s="22" t="s">
        <v>74</v>
      </c>
      <c r="F1240" s="23"/>
      <c r="G1240" s="24">
        <f t="shared" si="807"/>
        <v>42844.78</v>
      </c>
      <c r="H1240" s="24"/>
      <c r="I1240" s="36"/>
      <c r="J1240" s="8">
        <f t="shared" si="808"/>
        <v>42844.78</v>
      </c>
      <c r="K1240" s="9">
        <f t="shared" si="809"/>
        <v>0</v>
      </c>
      <c r="L1240" s="28">
        <f t="shared" si="810"/>
        <v>42159.01</v>
      </c>
      <c r="M1240" s="59"/>
      <c r="N1240" s="37"/>
      <c r="O1240" s="8">
        <f t="shared" si="811"/>
        <v>42159.01</v>
      </c>
      <c r="P1240" s="9">
        <f t="shared" si="812"/>
        <v>0</v>
      </c>
      <c r="Q1240" s="24">
        <v>42844.78</v>
      </c>
      <c r="R1240" s="24">
        <v>42159.01</v>
      </c>
      <c r="S1240" s="24"/>
      <c r="T1240" s="24"/>
      <c r="U1240" s="24"/>
      <c r="V1240" s="24"/>
      <c r="W1240" s="24"/>
      <c r="X1240" s="24"/>
      <c r="Y1240" s="24"/>
      <c r="Z1240" s="24"/>
      <c r="AA1240" s="24"/>
      <c r="AB1240" s="24"/>
    </row>
    <row r="1241" spans="1:28" s="17" customFormat="1" outlineLevel="1">
      <c r="A1241" s="12" t="s">
        <v>476</v>
      </c>
      <c r="B1241" s="22" t="s">
        <v>355</v>
      </c>
      <c r="C1241" s="22" t="s">
        <v>562</v>
      </c>
      <c r="D1241" s="22" t="s">
        <v>28</v>
      </c>
      <c r="E1241" s="22" t="s">
        <v>38</v>
      </c>
      <c r="F1241" s="23"/>
      <c r="G1241" s="24">
        <f t="shared" si="807"/>
        <v>47404.6</v>
      </c>
      <c r="H1241" s="24"/>
      <c r="I1241" s="36"/>
      <c r="J1241" s="8">
        <f t="shared" si="808"/>
        <v>47404.6</v>
      </c>
      <c r="K1241" s="9">
        <f t="shared" si="809"/>
        <v>0</v>
      </c>
      <c r="L1241" s="28">
        <f t="shared" si="810"/>
        <v>47404.6</v>
      </c>
      <c r="M1241" s="59"/>
      <c r="N1241" s="37"/>
      <c r="O1241" s="8">
        <f t="shared" si="811"/>
        <v>47404.6</v>
      </c>
      <c r="P1241" s="9">
        <f t="shared" si="812"/>
        <v>0</v>
      </c>
      <c r="Q1241" s="24">
        <v>47404.6</v>
      </c>
      <c r="R1241" s="24">
        <v>47404.6</v>
      </c>
      <c r="S1241" s="24"/>
      <c r="T1241" s="24"/>
      <c r="U1241" s="24"/>
      <c r="V1241" s="24"/>
      <c r="W1241" s="24"/>
      <c r="X1241" s="24"/>
      <c r="Y1241" s="24"/>
      <c r="Z1241" s="24"/>
      <c r="AA1241" s="24"/>
      <c r="AB1241" s="24"/>
    </row>
    <row r="1242" spans="1:28" s="17" customFormat="1" ht="31.5" outlineLevel="1">
      <c r="A1242" s="12" t="s">
        <v>524</v>
      </c>
      <c r="B1242" s="22" t="s">
        <v>355</v>
      </c>
      <c r="C1242" s="22" t="s">
        <v>562</v>
      </c>
      <c r="D1242" s="22" t="s">
        <v>28</v>
      </c>
      <c r="E1242" s="22" t="s">
        <v>94</v>
      </c>
      <c r="F1242" s="23"/>
      <c r="G1242" s="24">
        <f t="shared" si="807"/>
        <v>375980</v>
      </c>
      <c r="H1242" s="24"/>
      <c r="I1242" s="36"/>
      <c r="J1242" s="8">
        <f t="shared" si="808"/>
        <v>375980</v>
      </c>
      <c r="K1242" s="9">
        <f t="shared" si="809"/>
        <v>0</v>
      </c>
      <c r="L1242" s="28">
        <f t="shared" si="810"/>
        <v>375980</v>
      </c>
      <c r="M1242" s="59"/>
      <c r="N1242" s="37"/>
      <c r="O1242" s="8">
        <f t="shared" si="811"/>
        <v>375980</v>
      </c>
      <c r="P1242" s="9">
        <f t="shared" si="812"/>
        <v>0</v>
      </c>
      <c r="Q1242" s="24">
        <v>375980</v>
      </c>
      <c r="R1242" s="24">
        <v>375980</v>
      </c>
      <c r="S1242" s="24"/>
      <c r="T1242" s="24"/>
      <c r="U1242" s="24"/>
      <c r="V1242" s="24"/>
      <c r="W1242" s="24"/>
      <c r="X1242" s="24"/>
      <c r="Y1242" s="24"/>
      <c r="Z1242" s="24"/>
      <c r="AA1242" s="24"/>
      <c r="AB1242" s="24"/>
    </row>
    <row r="1243" spans="1:28" s="17" customFormat="1" ht="47.25" outlineLevel="1">
      <c r="A1243" s="12" t="s">
        <v>552</v>
      </c>
      <c r="B1243" s="22" t="s">
        <v>355</v>
      </c>
      <c r="C1243" s="22" t="s">
        <v>562</v>
      </c>
      <c r="D1243" s="22" t="s">
        <v>28</v>
      </c>
      <c r="E1243" s="22" t="s">
        <v>108</v>
      </c>
      <c r="F1243" s="23"/>
      <c r="G1243" s="24">
        <f t="shared" si="807"/>
        <v>4065.27</v>
      </c>
      <c r="H1243" s="24"/>
      <c r="I1243" s="36"/>
      <c r="J1243" s="8">
        <f t="shared" si="808"/>
        <v>4065.27</v>
      </c>
      <c r="K1243" s="9">
        <f t="shared" si="809"/>
        <v>0</v>
      </c>
      <c r="L1243" s="28">
        <f t="shared" si="810"/>
        <v>4065.27</v>
      </c>
      <c r="M1243" s="59"/>
      <c r="N1243" s="37"/>
      <c r="O1243" s="8">
        <f t="shared" si="811"/>
        <v>4065.27</v>
      </c>
      <c r="P1243" s="9">
        <f t="shared" si="812"/>
        <v>0</v>
      </c>
      <c r="Q1243" s="24">
        <v>4065.27</v>
      </c>
      <c r="R1243" s="24">
        <v>4065.27</v>
      </c>
      <c r="S1243" s="24"/>
      <c r="T1243" s="24"/>
      <c r="U1243" s="24"/>
      <c r="V1243" s="24"/>
      <c r="W1243" s="24"/>
      <c r="X1243" s="24"/>
      <c r="Y1243" s="24"/>
      <c r="Z1243" s="24"/>
      <c r="AA1243" s="24"/>
      <c r="AB1243" s="24"/>
    </row>
    <row r="1244" spans="1:28" s="4" customFormat="1" ht="31.5" outlineLevel="1">
      <c r="A1244" s="12" t="s">
        <v>511</v>
      </c>
      <c r="B1244" s="22" t="s">
        <v>355</v>
      </c>
      <c r="C1244" s="22" t="s">
        <v>562</v>
      </c>
      <c r="D1244" s="22" t="s">
        <v>96</v>
      </c>
      <c r="E1244" s="22" t="s">
        <v>2</v>
      </c>
      <c r="F1244" s="45"/>
      <c r="G1244" s="24">
        <f>SUM(G1245)</f>
        <v>301339.95</v>
      </c>
      <c r="H1244" s="24">
        <f t="shared" ref="H1244:AB1244" si="813">SUM(H1245)</f>
        <v>0</v>
      </c>
      <c r="I1244" s="24">
        <f t="shared" si="813"/>
        <v>0</v>
      </c>
      <c r="J1244" s="24">
        <f t="shared" si="813"/>
        <v>301339.95</v>
      </c>
      <c r="K1244" s="24">
        <f t="shared" si="813"/>
        <v>0</v>
      </c>
      <c r="L1244" s="24">
        <f t="shared" si="813"/>
        <v>276032.99</v>
      </c>
      <c r="M1244" s="24">
        <f t="shared" si="813"/>
        <v>0</v>
      </c>
      <c r="N1244" s="24">
        <f t="shared" si="813"/>
        <v>0</v>
      </c>
      <c r="O1244" s="24">
        <f t="shared" si="813"/>
        <v>276032.99</v>
      </c>
      <c r="P1244" s="24">
        <f t="shared" si="813"/>
        <v>0</v>
      </c>
      <c r="Q1244" s="24">
        <f t="shared" si="813"/>
        <v>301339.95</v>
      </c>
      <c r="R1244" s="24">
        <f t="shared" si="813"/>
        <v>276032.99</v>
      </c>
      <c r="S1244" s="24">
        <f t="shared" si="813"/>
        <v>0</v>
      </c>
      <c r="T1244" s="24">
        <f t="shared" si="813"/>
        <v>0</v>
      </c>
      <c r="U1244" s="24">
        <f t="shared" si="813"/>
        <v>0</v>
      </c>
      <c r="V1244" s="24">
        <f t="shared" si="813"/>
        <v>0</v>
      </c>
      <c r="W1244" s="24">
        <f t="shared" si="813"/>
        <v>0</v>
      </c>
      <c r="X1244" s="24">
        <f t="shared" si="813"/>
        <v>0</v>
      </c>
      <c r="Y1244" s="24">
        <f t="shared" si="813"/>
        <v>0</v>
      </c>
      <c r="Z1244" s="24">
        <f t="shared" si="813"/>
        <v>0</v>
      </c>
      <c r="AA1244" s="24">
        <f t="shared" si="813"/>
        <v>0</v>
      </c>
      <c r="AB1244" s="24">
        <f t="shared" si="813"/>
        <v>0</v>
      </c>
    </row>
    <row r="1245" spans="1:28" s="17" customFormat="1" outlineLevel="1">
      <c r="A1245" s="12" t="s">
        <v>510</v>
      </c>
      <c r="B1245" s="22" t="s">
        <v>355</v>
      </c>
      <c r="C1245" s="22" t="s">
        <v>562</v>
      </c>
      <c r="D1245" s="22" t="s">
        <v>96</v>
      </c>
      <c r="E1245" s="22" t="s">
        <v>92</v>
      </c>
      <c r="F1245" s="23"/>
      <c r="G1245" s="24">
        <f>SUM(I1245:K1245)-H1245</f>
        <v>301339.95</v>
      </c>
      <c r="H1245" s="24"/>
      <c r="I1245" s="36"/>
      <c r="J1245" s="8">
        <f>SUM(Q1245)</f>
        <v>301339.95</v>
      </c>
      <c r="K1245" s="9">
        <f>SUM(S1245+U1245+W1245+Y1245+AA1245)</f>
        <v>0</v>
      </c>
      <c r="L1245" s="28">
        <f>SUM(N1245:P1245)-M1245</f>
        <v>276032.99</v>
      </c>
      <c r="M1245" s="59"/>
      <c r="N1245" s="37"/>
      <c r="O1245" s="8">
        <f>SUM(R1245)</f>
        <v>276032.99</v>
      </c>
      <c r="P1245" s="9">
        <f>SUM(T1245+V1245+X1245+Z1245+AB1245)</f>
        <v>0</v>
      </c>
      <c r="Q1245" s="24">
        <v>301339.95</v>
      </c>
      <c r="R1245" s="24">
        <v>276032.99</v>
      </c>
      <c r="S1245" s="24"/>
      <c r="T1245" s="24"/>
      <c r="U1245" s="24"/>
      <c r="V1245" s="24"/>
      <c r="W1245" s="24"/>
      <c r="X1245" s="24"/>
      <c r="Y1245" s="24"/>
      <c r="Z1245" s="24"/>
      <c r="AA1245" s="24"/>
      <c r="AB1245" s="24"/>
    </row>
    <row r="1246" spans="1:28" s="4" customFormat="1" ht="31.5" outlineLevel="1">
      <c r="A1246" s="12" t="s">
        <v>505</v>
      </c>
      <c r="B1246" s="22" t="s">
        <v>355</v>
      </c>
      <c r="C1246" s="22" t="s">
        <v>562</v>
      </c>
      <c r="D1246" s="22" t="s">
        <v>42</v>
      </c>
      <c r="E1246" s="22" t="s">
        <v>2</v>
      </c>
      <c r="F1246" s="45"/>
      <c r="G1246" s="24">
        <f>SUM(G1247)</f>
        <v>63171</v>
      </c>
      <c r="H1246" s="24">
        <f t="shared" ref="H1246:AB1247" si="814">SUM(H1247)</f>
        <v>0</v>
      </c>
      <c r="I1246" s="24">
        <f t="shared" si="814"/>
        <v>0</v>
      </c>
      <c r="J1246" s="24">
        <f t="shared" si="814"/>
        <v>63171</v>
      </c>
      <c r="K1246" s="24">
        <f t="shared" si="814"/>
        <v>0</v>
      </c>
      <c r="L1246" s="24">
        <f t="shared" si="814"/>
        <v>63171</v>
      </c>
      <c r="M1246" s="24">
        <f t="shared" si="814"/>
        <v>0</v>
      </c>
      <c r="N1246" s="24">
        <f t="shared" si="814"/>
        <v>0</v>
      </c>
      <c r="O1246" s="24">
        <f t="shared" si="814"/>
        <v>63171</v>
      </c>
      <c r="P1246" s="24">
        <f t="shared" si="814"/>
        <v>0</v>
      </c>
      <c r="Q1246" s="24">
        <f t="shared" si="814"/>
        <v>63171</v>
      </c>
      <c r="R1246" s="24">
        <f t="shared" si="814"/>
        <v>63171</v>
      </c>
      <c r="S1246" s="24">
        <f t="shared" si="814"/>
        <v>0</v>
      </c>
      <c r="T1246" s="24">
        <f t="shared" si="814"/>
        <v>0</v>
      </c>
      <c r="U1246" s="24">
        <f t="shared" si="814"/>
        <v>0</v>
      </c>
      <c r="V1246" s="24">
        <f t="shared" si="814"/>
        <v>0</v>
      </c>
      <c r="W1246" s="24">
        <f t="shared" si="814"/>
        <v>0</v>
      </c>
      <c r="X1246" s="24">
        <f t="shared" si="814"/>
        <v>0</v>
      </c>
      <c r="Y1246" s="24">
        <f t="shared" si="814"/>
        <v>0</v>
      </c>
      <c r="Z1246" s="24">
        <f t="shared" si="814"/>
        <v>0</v>
      </c>
      <c r="AA1246" s="24">
        <f t="shared" si="814"/>
        <v>0</v>
      </c>
      <c r="AB1246" s="24">
        <f t="shared" si="814"/>
        <v>0</v>
      </c>
    </row>
    <row r="1247" spans="1:28" s="4" customFormat="1" ht="31.5" outlineLevel="1">
      <c r="A1247" s="12" t="s">
        <v>553</v>
      </c>
      <c r="B1247" s="22" t="s">
        <v>355</v>
      </c>
      <c r="C1247" s="22" t="s">
        <v>562</v>
      </c>
      <c r="D1247" s="22" t="s">
        <v>44</v>
      </c>
      <c r="E1247" s="22" t="s">
        <v>2</v>
      </c>
      <c r="F1247" s="45"/>
      <c r="G1247" s="24">
        <f>SUM(G1248)</f>
        <v>63171</v>
      </c>
      <c r="H1247" s="24">
        <f t="shared" si="814"/>
        <v>0</v>
      </c>
      <c r="I1247" s="24">
        <f t="shared" si="814"/>
        <v>0</v>
      </c>
      <c r="J1247" s="24">
        <f t="shared" si="814"/>
        <v>63171</v>
      </c>
      <c r="K1247" s="24">
        <f t="shared" si="814"/>
        <v>0</v>
      </c>
      <c r="L1247" s="24">
        <f t="shared" si="814"/>
        <v>63171</v>
      </c>
      <c r="M1247" s="24">
        <f t="shared" si="814"/>
        <v>0</v>
      </c>
      <c r="N1247" s="24">
        <f t="shared" si="814"/>
        <v>0</v>
      </c>
      <c r="O1247" s="24">
        <f t="shared" si="814"/>
        <v>63171</v>
      </c>
      <c r="P1247" s="24">
        <f t="shared" si="814"/>
        <v>0</v>
      </c>
      <c r="Q1247" s="24">
        <f t="shared" si="814"/>
        <v>63171</v>
      </c>
      <c r="R1247" s="24">
        <f t="shared" si="814"/>
        <v>63171</v>
      </c>
      <c r="S1247" s="24">
        <f t="shared" si="814"/>
        <v>0</v>
      </c>
      <c r="T1247" s="24">
        <f t="shared" si="814"/>
        <v>0</v>
      </c>
      <c r="U1247" s="24">
        <f t="shared" si="814"/>
        <v>0</v>
      </c>
      <c r="V1247" s="24">
        <f t="shared" si="814"/>
        <v>0</v>
      </c>
      <c r="W1247" s="24">
        <f t="shared" si="814"/>
        <v>0</v>
      </c>
      <c r="X1247" s="24">
        <f t="shared" si="814"/>
        <v>0</v>
      </c>
      <c r="Y1247" s="24">
        <f t="shared" si="814"/>
        <v>0</v>
      </c>
      <c r="Z1247" s="24">
        <f t="shared" si="814"/>
        <v>0</v>
      </c>
      <c r="AA1247" s="24">
        <f t="shared" si="814"/>
        <v>0</v>
      </c>
      <c r="AB1247" s="24">
        <f t="shared" si="814"/>
        <v>0</v>
      </c>
    </row>
    <row r="1248" spans="1:28" s="17" customFormat="1" outlineLevel="1">
      <c r="A1248" s="12" t="s">
        <v>526</v>
      </c>
      <c r="B1248" s="22" t="s">
        <v>355</v>
      </c>
      <c r="C1248" s="22" t="s">
        <v>562</v>
      </c>
      <c r="D1248" s="22" t="s">
        <v>44</v>
      </c>
      <c r="E1248" s="22" t="s">
        <v>46</v>
      </c>
      <c r="F1248" s="23"/>
      <c r="G1248" s="24">
        <f>SUM(I1248:K1248)-H1248</f>
        <v>63171</v>
      </c>
      <c r="H1248" s="24"/>
      <c r="I1248" s="36"/>
      <c r="J1248" s="8">
        <f>SUM(Q1248)</f>
        <v>63171</v>
      </c>
      <c r="K1248" s="9">
        <f>SUM(S1248+U1248+W1248+Y1248+AA1248)</f>
        <v>0</v>
      </c>
      <c r="L1248" s="28">
        <f>SUM(N1248:P1248)-M1248</f>
        <v>63171</v>
      </c>
      <c r="M1248" s="59"/>
      <c r="N1248" s="37"/>
      <c r="O1248" s="8">
        <f>SUM(R1248)</f>
        <v>63171</v>
      </c>
      <c r="P1248" s="9">
        <f>SUM(T1248+V1248+X1248+Z1248+AB1248)</f>
        <v>0</v>
      </c>
      <c r="Q1248" s="24">
        <v>63171</v>
      </c>
      <c r="R1248" s="24">
        <v>63171</v>
      </c>
      <c r="S1248" s="24"/>
      <c r="T1248" s="24"/>
      <c r="U1248" s="24"/>
      <c r="V1248" s="24"/>
      <c r="W1248" s="24"/>
      <c r="X1248" s="24"/>
      <c r="Y1248" s="24"/>
      <c r="Z1248" s="24"/>
      <c r="AA1248" s="24"/>
      <c r="AB1248" s="24"/>
    </row>
    <row r="1249" spans="1:28" s="7" customFormat="1" ht="78.75" outlineLevel="1">
      <c r="A1249" s="14" t="s">
        <v>556</v>
      </c>
      <c r="B1249" s="80" t="s">
        <v>355</v>
      </c>
      <c r="C1249" s="80" t="s">
        <v>563</v>
      </c>
      <c r="D1249" s="80" t="s">
        <v>2</v>
      </c>
      <c r="E1249" s="80" t="s">
        <v>2</v>
      </c>
      <c r="F1249" s="49"/>
      <c r="G1249" s="50">
        <f>SUM(G1250)</f>
        <v>0</v>
      </c>
      <c r="H1249" s="50">
        <f t="shared" ref="H1249:AB1251" si="815">SUM(H1250)</f>
        <v>516264.38</v>
      </c>
      <c r="I1249" s="50">
        <f t="shared" si="815"/>
        <v>0</v>
      </c>
      <c r="J1249" s="50">
        <f t="shared" si="815"/>
        <v>516264.38</v>
      </c>
      <c r="K1249" s="50">
        <f t="shared" si="815"/>
        <v>0</v>
      </c>
      <c r="L1249" s="50">
        <f t="shared" si="815"/>
        <v>0</v>
      </c>
      <c r="M1249" s="50">
        <f t="shared" si="815"/>
        <v>516264.38</v>
      </c>
      <c r="N1249" s="50">
        <f t="shared" si="815"/>
        <v>0</v>
      </c>
      <c r="O1249" s="50">
        <f t="shared" si="815"/>
        <v>516264.38</v>
      </c>
      <c r="P1249" s="50">
        <f t="shared" si="815"/>
        <v>0</v>
      </c>
      <c r="Q1249" s="50">
        <f t="shared" si="815"/>
        <v>516264.38</v>
      </c>
      <c r="R1249" s="50">
        <f t="shared" si="815"/>
        <v>516264.38</v>
      </c>
      <c r="S1249" s="50">
        <f t="shared" si="815"/>
        <v>0</v>
      </c>
      <c r="T1249" s="50">
        <f t="shared" si="815"/>
        <v>0</v>
      </c>
      <c r="U1249" s="50">
        <f t="shared" si="815"/>
        <v>0</v>
      </c>
      <c r="V1249" s="50">
        <f t="shared" si="815"/>
        <v>0</v>
      </c>
      <c r="W1249" s="50">
        <f t="shared" si="815"/>
        <v>0</v>
      </c>
      <c r="X1249" s="50">
        <f t="shared" si="815"/>
        <v>0</v>
      </c>
      <c r="Y1249" s="50">
        <f t="shared" si="815"/>
        <v>0</v>
      </c>
      <c r="Z1249" s="50">
        <f t="shared" si="815"/>
        <v>0</v>
      </c>
      <c r="AA1249" s="50">
        <f t="shared" si="815"/>
        <v>0</v>
      </c>
      <c r="AB1249" s="50">
        <f t="shared" si="815"/>
        <v>0</v>
      </c>
    </row>
    <row r="1250" spans="1:28" s="4" customFormat="1" outlineLevel="1">
      <c r="A1250" s="12" t="s">
        <v>467</v>
      </c>
      <c r="B1250" s="22" t="s">
        <v>355</v>
      </c>
      <c r="C1250" s="22" t="s">
        <v>563</v>
      </c>
      <c r="D1250" s="22" t="s">
        <v>150</v>
      </c>
      <c r="E1250" s="22" t="s">
        <v>2</v>
      </c>
      <c r="F1250" s="45"/>
      <c r="G1250" s="24">
        <f>SUM(G1251)</f>
        <v>0</v>
      </c>
      <c r="H1250" s="24">
        <f t="shared" si="815"/>
        <v>516264.38</v>
      </c>
      <c r="I1250" s="24">
        <f t="shared" si="815"/>
        <v>0</v>
      </c>
      <c r="J1250" s="24">
        <f t="shared" si="815"/>
        <v>516264.38</v>
      </c>
      <c r="K1250" s="24">
        <f t="shared" si="815"/>
        <v>0</v>
      </c>
      <c r="L1250" s="24">
        <f t="shared" si="815"/>
        <v>0</v>
      </c>
      <c r="M1250" s="24">
        <f t="shared" si="815"/>
        <v>516264.38</v>
      </c>
      <c r="N1250" s="24">
        <f t="shared" si="815"/>
        <v>0</v>
      </c>
      <c r="O1250" s="24">
        <f t="shared" si="815"/>
        <v>516264.38</v>
      </c>
      <c r="P1250" s="24">
        <f t="shared" si="815"/>
        <v>0</v>
      </c>
      <c r="Q1250" s="24">
        <f t="shared" si="815"/>
        <v>516264.38</v>
      </c>
      <c r="R1250" s="24">
        <f t="shared" si="815"/>
        <v>516264.38</v>
      </c>
      <c r="S1250" s="24">
        <f t="shared" si="815"/>
        <v>0</v>
      </c>
      <c r="T1250" s="24">
        <f t="shared" si="815"/>
        <v>0</v>
      </c>
      <c r="U1250" s="24">
        <f t="shared" si="815"/>
        <v>0</v>
      </c>
      <c r="V1250" s="24">
        <f t="shared" si="815"/>
        <v>0</v>
      </c>
      <c r="W1250" s="24">
        <f t="shared" si="815"/>
        <v>0</v>
      </c>
      <c r="X1250" s="24">
        <f t="shared" si="815"/>
        <v>0</v>
      </c>
      <c r="Y1250" s="24">
        <f t="shared" si="815"/>
        <v>0</v>
      </c>
      <c r="Z1250" s="24">
        <f t="shared" si="815"/>
        <v>0</v>
      </c>
      <c r="AA1250" s="24">
        <f t="shared" si="815"/>
        <v>0</v>
      </c>
      <c r="AB1250" s="24">
        <f t="shared" si="815"/>
        <v>0</v>
      </c>
    </row>
    <row r="1251" spans="1:28" s="4" customFormat="1" ht="31.5" outlineLevel="1">
      <c r="A1251" s="12" t="s">
        <v>468</v>
      </c>
      <c r="B1251" s="22" t="s">
        <v>355</v>
      </c>
      <c r="C1251" s="22" t="s">
        <v>563</v>
      </c>
      <c r="D1251" s="22" t="s">
        <v>152</v>
      </c>
      <c r="E1251" s="22" t="s">
        <v>2</v>
      </c>
      <c r="F1251" s="45"/>
      <c r="G1251" s="24">
        <f>SUM(G1252)</f>
        <v>0</v>
      </c>
      <c r="H1251" s="24">
        <f t="shared" si="815"/>
        <v>516264.38</v>
      </c>
      <c r="I1251" s="24">
        <f t="shared" si="815"/>
        <v>0</v>
      </c>
      <c r="J1251" s="24">
        <f t="shared" si="815"/>
        <v>516264.38</v>
      </c>
      <c r="K1251" s="24">
        <f t="shared" si="815"/>
        <v>0</v>
      </c>
      <c r="L1251" s="24">
        <f t="shared" si="815"/>
        <v>0</v>
      </c>
      <c r="M1251" s="54">
        <f t="shared" si="815"/>
        <v>516264.38</v>
      </c>
      <c r="N1251" s="54">
        <f t="shared" si="815"/>
        <v>0</v>
      </c>
      <c r="O1251" s="24">
        <f t="shared" si="815"/>
        <v>516264.38</v>
      </c>
      <c r="P1251" s="24">
        <f t="shared" si="815"/>
        <v>0</v>
      </c>
      <c r="Q1251" s="24">
        <f t="shared" si="815"/>
        <v>516264.38</v>
      </c>
      <c r="R1251" s="24">
        <f t="shared" si="815"/>
        <v>516264.38</v>
      </c>
      <c r="S1251" s="24">
        <f t="shared" si="815"/>
        <v>0</v>
      </c>
      <c r="T1251" s="24">
        <f t="shared" si="815"/>
        <v>0</v>
      </c>
      <c r="U1251" s="24">
        <f t="shared" si="815"/>
        <v>0</v>
      </c>
      <c r="V1251" s="24">
        <f t="shared" si="815"/>
        <v>0</v>
      </c>
      <c r="W1251" s="24">
        <f t="shared" si="815"/>
        <v>0</v>
      </c>
      <c r="X1251" s="24">
        <f t="shared" si="815"/>
        <v>0</v>
      </c>
      <c r="Y1251" s="24">
        <f t="shared" si="815"/>
        <v>0</v>
      </c>
      <c r="Z1251" s="24">
        <f t="shared" si="815"/>
        <v>0</v>
      </c>
      <c r="AA1251" s="24">
        <f t="shared" si="815"/>
        <v>0</v>
      </c>
      <c r="AB1251" s="24">
        <f t="shared" si="815"/>
        <v>0</v>
      </c>
    </row>
    <row r="1252" spans="1:28" s="17" customFormat="1" ht="47.25" outlineLevel="1">
      <c r="A1252" s="12" t="s">
        <v>469</v>
      </c>
      <c r="B1252" s="22" t="s">
        <v>355</v>
      </c>
      <c r="C1252" s="22" t="s">
        <v>563</v>
      </c>
      <c r="D1252" s="22" t="s">
        <v>152</v>
      </c>
      <c r="E1252" s="22" t="s">
        <v>154</v>
      </c>
      <c r="F1252" s="23"/>
      <c r="G1252" s="24">
        <f>SUM(I1252:K1252)-H1252</f>
        <v>0</v>
      </c>
      <c r="H1252" s="24">
        <v>516264.38</v>
      </c>
      <c r="I1252" s="36"/>
      <c r="J1252" s="8">
        <f>SUM(Q1252)</f>
        <v>516264.38</v>
      </c>
      <c r="K1252" s="9">
        <f>SUM(S1252+U1252+W1252+Y1252+AA1252)</f>
        <v>0</v>
      </c>
      <c r="L1252" s="28">
        <f>SUM(N1252:P1252)-M1252</f>
        <v>0</v>
      </c>
      <c r="M1252" s="28">
        <v>516264.38</v>
      </c>
      <c r="N1252" s="28"/>
      <c r="O1252" s="8">
        <f>SUM(R1252)</f>
        <v>516264.38</v>
      </c>
      <c r="P1252" s="9">
        <f>SUM(T1252+V1252+X1252+Z1252+AB1252)</f>
        <v>0</v>
      </c>
      <c r="Q1252" s="24">
        <v>516264.38</v>
      </c>
      <c r="R1252" s="24">
        <v>516264.38</v>
      </c>
      <c r="S1252" s="24"/>
      <c r="T1252" s="24"/>
      <c r="U1252" s="24"/>
      <c r="V1252" s="24"/>
      <c r="W1252" s="24"/>
      <c r="X1252" s="24"/>
      <c r="Y1252" s="24"/>
      <c r="Z1252" s="24"/>
      <c r="AA1252" s="24"/>
      <c r="AB1252" s="24"/>
    </row>
    <row r="1253" spans="1:28" s="7" customFormat="1" ht="63" outlineLevel="1">
      <c r="A1253" s="14" t="s">
        <v>558</v>
      </c>
      <c r="B1253" s="80" t="s">
        <v>355</v>
      </c>
      <c r="C1253" s="80" t="s">
        <v>564</v>
      </c>
      <c r="D1253" s="80" t="s">
        <v>2</v>
      </c>
      <c r="E1253" s="80" t="s">
        <v>2</v>
      </c>
      <c r="F1253" s="49"/>
      <c r="G1253" s="50">
        <f>SUM(G1254)</f>
        <v>883681.03</v>
      </c>
      <c r="H1253" s="50">
        <f t="shared" ref="H1253:AB1255" si="816">SUM(H1254)</f>
        <v>0</v>
      </c>
      <c r="I1253" s="50">
        <f t="shared" si="816"/>
        <v>0</v>
      </c>
      <c r="J1253" s="50">
        <f t="shared" si="816"/>
        <v>126105.27</v>
      </c>
      <c r="K1253" s="50">
        <f t="shared" si="816"/>
        <v>757575.76</v>
      </c>
      <c r="L1253" s="50">
        <f t="shared" si="816"/>
        <v>883681.03</v>
      </c>
      <c r="M1253" s="72">
        <f t="shared" si="816"/>
        <v>0</v>
      </c>
      <c r="N1253" s="72">
        <f t="shared" si="816"/>
        <v>0</v>
      </c>
      <c r="O1253" s="50">
        <f t="shared" si="816"/>
        <v>126105.27</v>
      </c>
      <c r="P1253" s="50">
        <f t="shared" si="816"/>
        <v>757575.76</v>
      </c>
      <c r="Q1253" s="50">
        <f t="shared" si="816"/>
        <v>126105.27</v>
      </c>
      <c r="R1253" s="50">
        <f t="shared" si="816"/>
        <v>126105.27</v>
      </c>
      <c r="S1253" s="50">
        <f t="shared" si="816"/>
        <v>0</v>
      </c>
      <c r="T1253" s="50">
        <f t="shared" si="816"/>
        <v>0</v>
      </c>
      <c r="U1253" s="50">
        <f t="shared" si="816"/>
        <v>0</v>
      </c>
      <c r="V1253" s="50">
        <f t="shared" si="816"/>
        <v>0</v>
      </c>
      <c r="W1253" s="50">
        <f t="shared" si="816"/>
        <v>0</v>
      </c>
      <c r="X1253" s="50">
        <f t="shared" si="816"/>
        <v>0</v>
      </c>
      <c r="Y1253" s="50">
        <f t="shared" si="816"/>
        <v>757575.76</v>
      </c>
      <c r="Z1253" s="50">
        <f t="shared" si="816"/>
        <v>757575.76</v>
      </c>
      <c r="AA1253" s="50">
        <f t="shared" si="816"/>
        <v>0</v>
      </c>
      <c r="AB1253" s="50">
        <f t="shared" si="816"/>
        <v>0</v>
      </c>
    </row>
    <row r="1254" spans="1:28" s="4" customFormat="1" ht="47.25" outlineLevel="1">
      <c r="A1254" s="12" t="s">
        <v>459</v>
      </c>
      <c r="B1254" s="22" t="s">
        <v>355</v>
      </c>
      <c r="C1254" s="22" t="s">
        <v>564</v>
      </c>
      <c r="D1254" s="22" t="s">
        <v>26</v>
      </c>
      <c r="E1254" s="22" t="s">
        <v>2</v>
      </c>
      <c r="F1254" s="45"/>
      <c r="G1254" s="24">
        <f>SUM(G1255)</f>
        <v>883681.03</v>
      </c>
      <c r="H1254" s="24">
        <f t="shared" si="816"/>
        <v>0</v>
      </c>
      <c r="I1254" s="24">
        <f t="shared" si="816"/>
        <v>0</v>
      </c>
      <c r="J1254" s="24">
        <f t="shared" si="816"/>
        <v>126105.27</v>
      </c>
      <c r="K1254" s="24">
        <f t="shared" si="816"/>
        <v>757575.76</v>
      </c>
      <c r="L1254" s="24">
        <f t="shared" si="816"/>
        <v>883681.03</v>
      </c>
      <c r="M1254" s="24">
        <f t="shared" si="816"/>
        <v>0</v>
      </c>
      <c r="N1254" s="24">
        <f t="shared" si="816"/>
        <v>0</v>
      </c>
      <c r="O1254" s="24">
        <f t="shared" si="816"/>
        <v>126105.27</v>
      </c>
      <c r="P1254" s="24">
        <f t="shared" si="816"/>
        <v>757575.76</v>
      </c>
      <c r="Q1254" s="24">
        <f t="shared" si="816"/>
        <v>126105.27</v>
      </c>
      <c r="R1254" s="24">
        <f t="shared" si="816"/>
        <v>126105.27</v>
      </c>
      <c r="S1254" s="24">
        <f t="shared" si="816"/>
        <v>0</v>
      </c>
      <c r="T1254" s="24">
        <f t="shared" si="816"/>
        <v>0</v>
      </c>
      <c r="U1254" s="24">
        <f t="shared" si="816"/>
        <v>0</v>
      </c>
      <c r="V1254" s="24">
        <f t="shared" si="816"/>
        <v>0</v>
      </c>
      <c r="W1254" s="24">
        <f t="shared" si="816"/>
        <v>0</v>
      </c>
      <c r="X1254" s="24">
        <f t="shared" si="816"/>
        <v>0</v>
      </c>
      <c r="Y1254" s="24">
        <f t="shared" si="816"/>
        <v>757575.76</v>
      </c>
      <c r="Z1254" s="24">
        <f t="shared" si="816"/>
        <v>757575.76</v>
      </c>
      <c r="AA1254" s="24">
        <f t="shared" si="816"/>
        <v>0</v>
      </c>
      <c r="AB1254" s="24">
        <f t="shared" si="816"/>
        <v>0</v>
      </c>
    </row>
    <row r="1255" spans="1:28" s="4" customFormat="1" ht="31.5" outlineLevel="1">
      <c r="A1255" s="12" t="s">
        <v>460</v>
      </c>
      <c r="B1255" s="22" t="s">
        <v>355</v>
      </c>
      <c r="C1255" s="22" t="s">
        <v>564</v>
      </c>
      <c r="D1255" s="22" t="s">
        <v>28</v>
      </c>
      <c r="E1255" s="22" t="s">
        <v>2</v>
      </c>
      <c r="F1255" s="45"/>
      <c r="G1255" s="24">
        <f>SUM(G1256)</f>
        <v>883681.03</v>
      </c>
      <c r="H1255" s="24">
        <f t="shared" si="816"/>
        <v>0</v>
      </c>
      <c r="I1255" s="24">
        <f t="shared" si="816"/>
        <v>0</v>
      </c>
      <c r="J1255" s="24">
        <f t="shared" si="816"/>
        <v>126105.27</v>
      </c>
      <c r="K1255" s="24">
        <f t="shared" si="816"/>
        <v>757575.76</v>
      </c>
      <c r="L1255" s="24">
        <f t="shared" si="816"/>
        <v>883681.03</v>
      </c>
      <c r="M1255" s="24">
        <f t="shared" si="816"/>
        <v>0</v>
      </c>
      <c r="N1255" s="24">
        <f t="shared" si="816"/>
        <v>0</v>
      </c>
      <c r="O1255" s="24">
        <f t="shared" si="816"/>
        <v>126105.27</v>
      </c>
      <c r="P1255" s="24">
        <f t="shared" si="816"/>
        <v>757575.76</v>
      </c>
      <c r="Q1255" s="24">
        <f t="shared" si="816"/>
        <v>126105.27</v>
      </c>
      <c r="R1255" s="24">
        <f t="shared" si="816"/>
        <v>126105.27</v>
      </c>
      <c r="S1255" s="24">
        <f t="shared" si="816"/>
        <v>0</v>
      </c>
      <c r="T1255" s="24">
        <f t="shared" si="816"/>
        <v>0</v>
      </c>
      <c r="U1255" s="24">
        <f t="shared" si="816"/>
        <v>0</v>
      </c>
      <c r="V1255" s="24">
        <f t="shared" si="816"/>
        <v>0</v>
      </c>
      <c r="W1255" s="24">
        <f t="shared" si="816"/>
        <v>0</v>
      </c>
      <c r="X1255" s="24">
        <f t="shared" si="816"/>
        <v>0</v>
      </c>
      <c r="Y1255" s="24">
        <f t="shared" si="816"/>
        <v>757575.76</v>
      </c>
      <c r="Z1255" s="24">
        <f t="shared" si="816"/>
        <v>757575.76</v>
      </c>
      <c r="AA1255" s="24">
        <f t="shared" si="816"/>
        <v>0</v>
      </c>
      <c r="AB1255" s="24">
        <f t="shared" si="816"/>
        <v>0</v>
      </c>
    </row>
    <row r="1256" spans="1:28" s="17" customFormat="1" ht="31.5" outlineLevel="1">
      <c r="A1256" s="12" t="s">
        <v>464</v>
      </c>
      <c r="B1256" s="22" t="s">
        <v>355</v>
      </c>
      <c r="C1256" s="22" t="s">
        <v>564</v>
      </c>
      <c r="D1256" s="22" t="s">
        <v>28</v>
      </c>
      <c r="E1256" s="22" t="s">
        <v>74</v>
      </c>
      <c r="F1256" s="23">
        <v>24022024</v>
      </c>
      <c r="G1256" s="24">
        <f>SUM(I1256:K1256)-H1256</f>
        <v>883681.03</v>
      </c>
      <c r="H1256" s="24"/>
      <c r="I1256" s="36"/>
      <c r="J1256" s="8">
        <f>SUM(Q1256)</f>
        <v>126105.27</v>
      </c>
      <c r="K1256" s="9">
        <f>SUM(S1256+U1256+W1256+Y1256+AA1256)</f>
        <v>757575.76</v>
      </c>
      <c r="L1256" s="28">
        <f>SUM(N1256:P1256)-M1256</f>
        <v>883681.03</v>
      </c>
      <c r="M1256" s="59"/>
      <c r="N1256" s="37"/>
      <c r="O1256" s="8">
        <f>SUM(R1256)</f>
        <v>126105.27</v>
      </c>
      <c r="P1256" s="9">
        <f>SUM(T1256+V1256+X1256+Z1256+AB1256)</f>
        <v>757575.76</v>
      </c>
      <c r="Q1256" s="24">
        <v>126105.27</v>
      </c>
      <c r="R1256" s="24">
        <v>126105.27</v>
      </c>
      <c r="S1256" s="24"/>
      <c r="T1256" s="24"/>
      <c r="U1256" s="24"/>
      <c r="V1256" s="24"/>
      <c r="W1256" s="24"/>
      <c r="X1256" s="24"/>
      <c r="Y1256" s="24">
        <v>757575.76</v>
      </c>
      <c r="Z1256" s="24">
        <v>757575.76</v>
      </c>
      <c r="AA1256" s="24"/>
      <c r="AB1256" s="24"/>
    </row>
    <row r="1257" spans="1:28" s="7" customFormat="1" ht="94.5" outlineLevel="2">
      <c r="A1257" s="6" t="s">
        <v>356</v>
      </c>
      <c r="B1257" s="49" t="s">
        <v>355</v>
      </c>
      <c r="C1257" s="49" t="s">
        <v>357</v>
      </c>
      <c r="D1257" s="49" t="s">
        <v>2</v>
      </c>
      <c r="E1257" s="49" t="s">
        <v>2</v>
      </c>
      <c r="F1257" s="49"/>
      <c r="G1257" s="50">
        <f t="shared" ref="G1257:I1259" si="817">SUM(G1258)</f>
        <v>17602.55</v>
      </c>
      <c r="H1257" s="50">
        <f t="shared" si="817"/>
        <v>0</v>
      </c>
      <c r="I1257" s="51">
        <f t="shared" si="817"/>
        <v>17602.55</v>
      </c>
      <c r="J1257" s="51">
        <f t="shared" ref="J1257:AB1259" si="818">SUM(J1258)</f>
        <v>0</v>
      </c>
      <c r="K1257" s="51">
        <f t="shared" si="818"/>
        <v>0</v>
      </c>
      <c r="L1257" s="51">
        <f t="shared" si="818"/>
        <v>17602.55</v>
      </c>
      <c r="M1257" s="51">
        <f t="shared" si="818"/>
        <v>0</v>
      </c>
      <c r="N1257" s="51">
        <f t="shared" si="818"/>
        <v>17602.55</v>
      </c>
      <c r="O1257" s="52">
        <f t="shared" si="818"/>
        <v>0</v>
      </c>
      <c r="P1257" s="52">
        <f t="shared" si="818"/>
        <v>0</v>
      </c>
      <c r="Q1257" s="52">
        <f t="shared" si="818"/>
        <v>0</v>
      </c>
      <c r="R1257" s="52">
        <f t="shared" si="818"/>
        <v>0</v>
      </c>
      <c r="S1257" s="52">
        <f t="shared" si="818"/>
        <v>0</v>
      </c>
      <c r="T1257" s="52">
        <f t="shared" si="818"/>
        <v>0</v>
      </c>
      <c r="U1257" s="52">
        <f t="shared" si="818"/>
        <v>0</v>
      </c>
      <c r="V1257" s="52">
        <f t="shared" si="818"/>
        <v>0</v>
      </c>
      <c r="W1257" s="52">
        <f t="shared" si="818"/>
        <v>0</v>
      </c>
      <c r="X1257" s="52">
        <f t="shared" si="818"/>
        <v>0</v>
      </c>
      <c r="Y1257" s="52">
        <f t="shared" si="818"/>
        <v>0</v>
      </c>
      <c r="Z1257" s="52">
        <f t="shared" si="818"/>
        <v>0</v>
      </c>
      <c r="AA1257" s="52">
        <f t="shared" si="818"/>
        <v>0</v>
      </c>
      <c r="AB1257" s="52">
        <f t="shared" si="818"/>
        <v>0</v>
      </c>
    </row>
    <row r="1258" spans="1:28" ht="47.25" outlineLevel="3">
      <c r="A1258" s="2" t="s">
        <v>25</v>
      </c>
      <c r="B1258" s="23" t="s">
        <v>355</v>
      </c>
      <c r="C1258" s="23" t="s">
        <v>357</v>
      </c>
      <c r="D1258" s="23" t="s">
        <v>26</v>
      </c>
      <c r="E1258" s="23" t="s">
        <v>2</v>
      </c>
      <c r="F1258" s="23"/>
      <c r="G1258" s="24">
        <f t="shared" si="817"/>
        <v>17602.55</v>
      </c>
      <c r="H1258" s="24">
        <f t="shared" si="817"/>
        <v>0</v>
      </c>
      <c r="I1258" s="36">
        <f t="shared" si="817"/>
        <v>17602.55</v>
      </c>
      <c r="J1258" s="36">
        <f t="shared" si="818"/>
        <v>0</v>
      </c>
      <c r="K1258" s="36">
        <f t="shared" si="818"/>
        <v>0</v>
      </c>
      <c r="L1258" s="36">
        <f t="shared" si="818"/>
        <v>17602.55</v>
      </c>
      <c r="M1258" s="36">
        <f t="shared" si="818"/>
        <v>0</v>
      </c>
      <c r="N1258" s="36">
        <f t="shared" si="818"/>
        <v>17602.55</v>
      </c>
      <c r="O1258" s="28">
        <f t="shared" si="818"/>
        <v>0</v>
      </c>
      <c r="P1258" s="28">
        <f t="shared" si="818"/>
        <v>0</v>
      </c>
      <c r="Q1258" s="28">
        <f t="shared" si="818"/>
        <v>0</v>
      </c>
      <c r="R1258" s="28">
        <f t="shared" si="818"/>
        <v>0</v>
      </c>
      <c r="S1258" s="28">
        <f t="shared" si="818"/>
        <v>0</v>
      </c>
      <c r="T1258" s="28">
        <f t="shared" si="818"/>
        <v>0</v>
      </c>
      <c r="U1258" s="28">
        <f t="shared" si="818"/>
        <v>0</v>
      </c>
      <c r="V1258" s="28">
        <f t="shared" si="818"/>
        <v>0</v>
      </c>
      <c r="W1258" s="28">
        <f t="shared" si="818"/>
        <v>0</v>
      </c>
      <c r="X1258" s="28">
        <f t="shared" si="818"/>
        <v>0</v>
      </c>
      <c r="Y1258" s="28">
        <f t="shared" si="818"/>
        <v>0</v>
      </c>
      <c r="Z1258" s="28">
        <f t="shared" si="818"/>
        <v>0</v>
      </c>
      <c r="AA1258" s="28">
        <f t="shared" si="818"/>
        <v>0</v>
      </c>
      <c r="AB1258" s="28">
        <f t="shared" si="818"/>
        <v>0</v>
      </c>
    </row>
    <row r="1259" spans="1:28" ht="31.5" outlineLevel="4">
      <c r="A1259" s="2" t="s">
        <v>27</v>
      </c>
      <c r="B1259" s="23" t="s">
        <v>355</v>
      </c>
      <c r="C1259" s="23" t="s">
        <v>357</v>
      </c>
      <c r="D1259" s="23" t="s">
        <v>28</v>
      </c>
      <c r="E1259" s="23" t="s">
        <v>2</v>
      </c>
      <c r="F1259" s="23"/>
      <c r="G1259" s="24">
        <f t="shared" si="817"/>
        <v>17602.55</v>
      </c>
      <c r="H1259" s="24">
        <f t="shared" si="817"/>
        <v>0</v>
      </c>
      <c r="I1259" s="36">
        <f t="shared" si="817"/>
        <v>17602.55</v>
      </c>
      <c r="J1259" s="36">
        <f t="shared" si="818"/>
        <v>0</v>
      </c>
      <c r="K1259" s="36">
        <f t="shared" si="818"/>
        <v>0</v>
      </c>
      <c r="L1259" s="36">
        <f t="shared" si="818"/>
        <v>17602.55</v>
      </c>
      <c r="M1259" s="36">
        <f t="shared" si="818"/>
        <v>0</v>
      </c>
      <c r="N1259" s="36">
        <f t="shared" si="818"/>
        <v>17602.55</v>
      </c>
      <c r="O1259" s="28">
        <f t="shared" si="818"/>
        <v>0</v>
      </c>
      <c r="P1259" s="28">
        <f t="shared" si="818"/>
        <v>0</v>
      </c>
      <c r="Q1259" s="28">
        <f t="shared" si="818"/>
        <v>0</v>
      </c>
      <c r="R1259" s="28">
        <f t="shared" si="818"/>
        <v>0</v>
      </c>
      <c r="S1259" s="28">
        <f t="shared" si="818"/>
        <v>0</v>
      </c>
      <c r="T1259" s="28">
        <f t="shared" si="818"/>
        <v>0</v>
      </c>
      <c r="U1259" s="28">
        <f t="shared" si="818"/>
        <v>0</v>
      </c>
      <c r="V1259" s="28">
        <f t="shared" si="818"/>
        <v>0</v>
      </c>
      <c r="W1259" s="28">
        <f t="shared" si="818"/>
        <v>0</v>
      </c>
      <c r="X1259" s="28">
        <f t="shared" si="818"/>
        <v>0</v>
      </c>
      <c r="Y1259" s="28">
        <f t="shared" si="818"/>
        <v>0</v>
      </c>
      <c r="Z1259" s="28">
        <f t="shared" si="818"/>
        <v>0</v>
      </c>
      <c r="AA1259" s="28">
        <f t="shared" si="818"/>
        <v>0</v>
      </c>
      <c r="AB1259" s="28">
        <f t="shared" si="818"/>
        <v>0</v>
      </c>
    </row>
    <row r="1260" spans="1:28" ht="31.5" outlineLevel="5">
      <c r="A1260" s="2" t="s">
        <v>55</v>
      </c>
      <c r="B1260" s="23" t="s">
        <v>355</v>
      </c>
      <c r="C1260" s="23" t="s">
        <v>357</v>
      </c>
      <c r="D1260" s="23" t="s">
        <v>28</v>
      </c>
      <c r="E1260" s="23" t="s">
        <v>56</v>
      </c>
      <c r="F1260" s="23">
        <v>2.4551902327800003E+18</v>
      </c>
      <c r="G1260" s="24">
        <f>SUM(I1260:K1260)-H1260</f>
        <v>17602.55</v>
      </c>
      <c r="H1260" s="24"/>
      <c r="I1260" s="36">
        <v>17602.55</v>
      </c>
      <c r="J1260" s="8">
        <f>SUM(Q1260)</f>
        <v>0</v>
      </c>
      <c r="K1260" s="9">
        <f>SUM(S1260+U1260+W1260+Y1260+AA1260)</f>
        <v>0</v>
      </c>
      <c r="L1260" s="28">
        <f>SUM(N1260:P1260)-M1260</f>
        <v>17602.55</v>
      </c>
      <c r="M1260" s="38"/>
      <c r="N1260" s="37">
        <v>17602.55</v>
      </c>
      <c r="O1260" s="8">
        <f>SUM(R1260)</f>
        <v>0</v>
      </c>
      <c r="P1260" s="9">
        <f>SUM(T1260+V1260+X1260+Z1260+AB1260)</f>
        <v>0</v>
      </c>
      <c r="Q1260" s="9"/>
      <c r="R1260" s="9"/>
      <c r="S1260" s="9"/>
      <c r="T1260" s="9"/>
      <c r="U1260" s="9"/>
      <c r="V1260" s="9"/>
      <c r="W1260" s="9"/>
      <c r="X1260" s="9"/>
      <c r="Y1260" s="9"/>
      <c r="Z1260" s="9"/>
      <c r="AA1260" s="9"/>
      <c r="AB1260" s="9"/>
    </row>
    <row r="1261" spans="1:28" s="271" customFormat="1" outlineLevel="5">
      <c r="A1261" s="263" t="s">
        <v>1087</v>
      </c>
      <c r="B1261" s="92"/>
      <c r="C1261" s="92"/>
      <c r="D1261" s="92"/>
      <c r="E1261" s="92"/>
      <c r="F1261" s="92"/>
      <c r="G1261" s="265">
        <f t="shared" ref="G1261:G1263" si="819">SUM(I1261:K1261)-H1261</f>
        <v>15551.85</v>
      </c>
      <c r="H1261" s="265"/>
      <c r="I1261" s="266">
        <v>15551.85</v>
      </c>
      <c r="J1261" s="267">
        <f t="shared" ref="J1261:J1263" si="820">SUM(Q1261)</f>
        <v>0</v>
      </c>
      <c r="K1261" s="268">
        <f t="shared" ref="K1261:K1263" si="821">SUM(S1261+U1261+W1261+Y1261+AA1261)</f>
        <v>0</v>
      </c>
      <c r="L1261" s="78">
        <f t="shared" ref="L1261:L1263" si="822">SUM(N1261:P1261)-M1261</f>
        <v>15551.85</v>
      </c>
      <c r="M1261" s="270"/>
      <c r="N1261" s="269">
        <v>15551.85</v>
      </c>
      <c r="O1261" s="267">
        <f t="shared" ref="O1261:O1263" si="823">SUM(R1261)</f>
        <v>0</v>
      </c>
      <c r="P1261" s="268">
        <f t="shared" ref="P1261:P1263" si="824">SUM(T1261+V1261+X1261+Z1261+AB1261)</f>
        <v>0</v>
      </c>
      <c r="Q1261" s="268"/>
      <c r="R1261" s="268"/>
      <c r="S1261" s="268"/>
      <c r="T1261" s="268"/>
      <c r="U1261" s="268"/>
      <c r="V1261" s="268"/>
      <c r="W1261" s="268"/>
      <c r="X1261" s="268"/>
      <c r="Y1261" s="268"/>
      <c r="Z1261" s="268"/>
      <c r="AA1261" s="268"/>
      <c r="AB1261" s="268"/>
    </row>
    <row r="1262" spans="1:28" s="271" customFormat="1" outlineLevel="5">
      <c r="A1262" s="263" t="s">
        <v>1088</v>
      </c>
      <c r="B1262" s="92"/>
      <c r="C1262" s="92"/>
      <c r="D1262" s="92"/>
      <c r="E1262" s="92"/>
      <c r="F1262" s="92"/>
      <c r="G1262" s="265">
        <f t="shared" si="819"/>
        <v>1170.57</v>
      </c>
      <c r="H1262" s="265"/>
      <c r="I1262" s="266">
        <v>1170.57</v>
      </c>
      <c r="J1262" s="267">
        <f t="shared" si="820"/>
        <v>0</v>
      </c>
      <c r="K1262" s="268">
        <f t="shared" si="821"/>
        <v>0</v>
      </c>
      <c r="L1262" s="78">
        <f t="shared" si="822"/>
        <v>1170.57</v>
      </c>
      <c r="M1262" s="270"/>
      <c r="N1262" s="269">
        <v>1170.57</v>
      </c>
      <c r="O1262" s="267">
        <f t="shared" si="823"/>
        <v>0</v>
      </c>
      <c r="P1262" s="268">
        <f t="shared" si="824"/>
        <v>0</v>
      </c>
      <c r="Q1262" s="268"/>
      <c r="R1262" s="268"/>
      <c r="S1262" s="268"/>
      <c r="T1262" s="268"/>
      <c r="U1262" s="268"/>
      <c r="V1262" s="268"/>
      <c r="W1262" s="268"/>
      <c r="X1262" s="268"/>
      <c r="Y1262" s="268"/>
      <c r="Z1262" s="268"/>
      <c r="AA1262" s="268"/>
      <c r="AB1262" s="268"/>
    </row>
    <row r="1263" spans="1:28" s="271" customFormat="1" outlineLevel="5">
      <c r="A1263" s="263" t="s">
        <v>1089</v>
      </c>
      <c r="B1263" s="92"/>
      <c r="C1263" s="92"/>
      <c r="D1263" s="92"/>
      <c r="E1263" s="92"/>
      <c r="F1263" s="92"/>
      <c r="G1263" s="265">
        <f t="shared" si="819"/>
        <v>880.13</v>
      </c>
      <c r="H1263" s="265"/>
      <c r="I1263" s="266">
        <v>880.13</v>
      </c>
      <c r="J1263" s="267">
        <f t="shared" si="820"/>
        <v>0</v>
      </c>
      <c r="K1263" s="268">
        <f t="shared" si="821"/>
        <v>0</v>
      </c>
      <c r="L1263" s="78">
        <f t="shared" si="822"/>
        <v>880.13</v>
      </c>
      <c r="M1263" s="270"/>
      <c r="N1263" s="269">
        <v>880.13</v>
      </c>
      <c r="O1263" s="267">
        <f t="shared" si="823"/>
        <v>0</v>
      </c>
      <c r="P1263" s="268">
        <f t="shared" si="824"/>
        <v>0</v>
      </c>
      <c r="Q1263" s="268"/>
      <c r="R1263" s="268"/>
      <c r="S1263" s="268"/>
      <c r="T1263" s="268"/>
      <c r="U1263" s="268"/>
      <c r="V1263" s="268"/>
      <c r="W1263" s="268"/>
      <c r="X1263" s="268"/>
      <c r="Y1263" s="268"/>
      <c r="Z1263" s="268"/>
      <c r="AA1263" s="268"/>
      <c r="AB1263" s="268"/>
    </row>
    <row r="1264" spans="1:28" ht="47.25" outlineLevel="2">
      <c r="A1264" s="2" t="s">
        <v>358</v>
      </c>
      <c r="B1264" s="23" t="s">
        <v>355</v>
      </c>
      <c r="C1264" s="23" t="s">
        <v>359</v>
      </c>
      <c r="D1264" s="23" t="s">
        <v>2</v>
      </c>
      <c r="E1264" s="23" t="s">
        <v>2</v>
      </c>
      <c r="F1264" s="23"/>
      <c r="G1264" s="24">
        <f t="shared" ref="G1264:I1266" si="825">SUM(G1265)</f>
        <v>0</v>
      </c>
      <c r="H1264" s="24">
        <f t="shared" si="825"/>
        <v>5366263.8499999996</v>
      </c>
      <c r="I1264" s="36">
        <f t="shared" si="825"/>
        <v>5366263.8499999996</v>
      </c>
      <c r="J1264" s="36">
        <f t="shared" ref="J1264:AB1266" si="826">SUM(J1265)</f>
        <v>0</v>
      </c>
      <c r="K1264" s="36">
        <f t="shared" si="826"/>
        <v>0</v>
      </c>
      <c r="L1264" s="36">
        <f t="shared" si="826"/>
        <v>0</v>
      </c>
      <c r="M1264" s="36">
        <f t="shared" si="826"/>
        <v>5144245.01</v>
      </c>
      <c r="N1264" s="36">
        <f t="shared" si="826"/>
        <v>5144245.01</v>
      </c>
      <c r="O1264" s="28">
        <f t="shared" si="826"/>
        <v>0</v>
      </c>
      <c r="P1264" s="28">
        <f t="shared" si="826"/>
        <v>0</v>
      </c>
      <c r="Q1264" s="28">
        <f t="shared" si="826"/>
        <v>0</v>
      </c>
      <c r="R1264" s="28">
        <f t="shared" si="826"/>
        <v>0</v>
      </c>
      <c r="S1264" s="28">
        <f t="shared" si="826"/>
        <v>0</v>
      </c>
      <c r="T1264" s="28">
        <f t="shared" si="826"/>
        <v>0</v>
      </c>
      <c r="U1264" s="28">
        <f t="shared" si="826"/>
        <v>0</v>
      </c>
      <c r="V1264" s="28">
        <f t="shared" si="826"/>
        <v>0</v>
      </c>
      <c r="W1264" s="28">
        <f t="shared" si="826"/>
        <v>0</v>
      </c>
      <c r="X1264" s="28">
        <f t="shared" si="826"/>
        <v>0</v>
      </c>
      <c r="Y1264" s="28">
        <f t="shared" si="826"/>
        <v>0</v>
      </c>
      <c r="Z1264" s="28">
        <f t="shared" si="826"/>
        <v>0</v>
      </c>
      <c r="AA1264" s="28">
        <f t="shared" si="826"/>
        <v>0</v>
      </c>
      <c r="AB1264" s="28">
        <f t="shared" si="826"/>
        <v>0</v>
      </c>
    </row>
    <row r="1265" spans="1:28" outlineLevel="3">
      <c r="A1265" s="2" t="s">
        <v>149</v>
      </c>
      <c r="B1265" s="23" t="s">
        <v>355</v>
      </c>
      <c r="C1265" s="23" t="s">
        <v>359</v>
      </c>
      <c r="D1265" s="23" t="s">
        <v>150</v>
      </c>
      <c r="E1265" s="23" t="s">
        <v>2</v>
      </c>
      <c r="F1265" s="23"/>
      <c r="G1265" s="24">
        <f t="shared" si="825"/>
        <v>0</v>
      </c>
      <c r="H1265" s="24">
        <f t="shared" si="825"/>
        <v>5366263.8499999996</v>
      </c>
      <c r="I1265" s="36">
        <f t="shared" si="825"/>
        <v>5366263.8499999996</v>
      </c>
      <c r="J1265" s="36">
        <f t="shared" si="826"/>
        <v>0</v>
      </c>
      <c r="K1265" s="36">
        <f t="shared" si="826"/>
        <v>0</v>
      </c>
      <c r="L1265" s="36">
        <f t="shared" si="826"/>
        <v>0</v>
      </c>
      <c r="M1265" s="36">
        <f t="shared" si="826"/>
        <v>5144245.01</v>
      </c>
      <c r="N1265" s="36">
        <f t="shared" si="826"/>
        <v>5144245.01</v>
      </c>
      <c r="O1265" s="28">
        <f t="shared" si="826"/>
        <v>0</v>
      </c>
      <c r="P1265" s="28">
        <f t="shared" si="826"/>
        <v>0</v>
      </c>
      <c r="Q1265" s="28">
        <f t="shared" si="826"/>
        <v>0</v>
      </c>
      <c r="R1265" s="28">
        <f t="shared" si="826"/>
        <v>0</v>
      </c>
      <c r="S1265" s="28">
        <f t="shared" si="826"/>
        <v>0</v>
      </c>
      <c r="T1265" s="28">
        <f t="shared" si="826"/>
        <v>0</v>
      </c>
      <c r="U1265" s="28">
        <f t="shared" si="826"/>
        <v>0</v>
      </c>
      <c r="V1265" s="28">
        <f t="shared" si="826"/>
        <v>0</v>
      </c>
      <c r="W1265" s="28">
        <f t="shared" si="826"/>
        <v>0</v>
      </c>
      <c r="X1265" s="28">
        <f t="shared" si="826"/>
        <v>0</v>
      </c>
      <c r="Y1265" s="28">
        <f t="shared" si="826"/>
        <v>0</v>
      </c>
      <c r="Z1265" s="28">
        <f t="shared" si="826"/>
        <v>0</v>
      </c>
      <c r="AA1265" s="28">
        <f t="shared" si="826"/>
        <v>0</v>
      </c>
      <c r="AB1265" s="28">
        <f t="shared" si="826"/>
        <v>0</v>
      </c>
    </row>
    <row r="1266" spans="1:28" ht="31.5" outlineLevel="4">
      <c r="A1266" s="2" t="s">
        <v>151</v>
      </c>
      <c r="B1266" s="23" t="s">
        <v>355</v>
      </c>
      <c r="C1266" s="23" t="s">
        <v>359</v>
      </c>
      <c r="D1266" s="23" t="s">
        <v>152</v>
      </c>
      <c r="E1266" s="23" t="s">
        <v>2</v>
      </c>
      <c r="F1266" s="23"/>
      <c r="G1266" s="24">
        <f t="shared" si="825"/>
        <v>0</v>
      </c>
      <c r="H1266" s="24">
        <f t="shared" si="825"/>
        <v>5366263.8499999996</v>
      </c>
      <c r="I1266" s="36">
        <f t="shared" si="825"/>
        <v>5366263.8499999996</v>
      </c>
      <c r="J1266" s="36">
        <f t="shared" si="826"/>
        <v>0</v>
      </c>
      <c r="K1266" s="36">
        <f t="shared" si="826"/>
        <v>0</v>
      </c>
      <c r="L1266" s="36">
        <f t="shared" si="826"/>
        <v>0</v>
      </c>
      <c r="M1266" s="25">
        <f t="shared" si="826"/>
        <v>5144245.01</v>
      </c>
      <c r="N1266" s="25">
        <f t="shared" si="826"/>
        <v>5144245.01</v>
      </c>
      <c r="O1266" s="28">
        <f t="shared" si="826"/>
        <v>0</v>
      </c>
      <c r="P1266" s="28">
        <f t="shared" si="826"/>
        <v>0</v>
      </c>
      <c r="Q1266" s="28">
        <f t="shared" si="826"/>
        <v>0</v>
      </c>
      <c r="R1266" s="28">
        <f t="shared" si="826"/>
        <v>0</v>
      </c>
      <c r="S1266" s="28">
        <f t="shared" si="826"/>
        <v>0</v>
      </c>
      <c r="T1266" s="28">
        <f t="shared" si="826"/>
        <v>0</v>
      </c>
      <c r="U1266" s="28">
        <f t="shared" si="826"/>
        <v>0</v>
      </c>
      <c r="V1266" s="28">
        <f t="shared" si="826"/>
        <v>0</v>
      </c>
      <c r="W1266" s="28">
        <f t="shared" si="826"/>
        <v>0</v>
      </c>
      <c r="X1266" s="28">
        <f t="shared" si="826"/>
        <v>0</v>
      </c>
      <c r="Y1266" s="28">
        <f t="shared" si="826"/>
        <v>0</v>
      </c>
      <c r="Z1266" s="28">
        <f t="shared" si="826"/>
        <v>0</v>
      </c>
      <c r="AA1266" s="28">
        <f t="shared" si="826"/>
        <v>0</v>
      </c>
      <c r="AB1266" s="28">
        <f t="shared" si="826"/>
        <v>0</v>
      </c>
    </row>
    <row r="1267" spans="1:28" ht="47.25" outlineLevel="5">
      <c r="A1267" s="2" t="s">
        <v>153</v>
      </c>
      <c r="B1267" s="23" t="s">
        <v>355</v>
      </c>
      <c r="C1267" s="23" t="s">
        <v>359</v>
      </c>
      <c r="D1267" s="23" t="s">
        <v>152</v>
      </c>
      <c r="E1267" s="23" t="s">
        <v>154</v>
      </c>
      <c r="F1267" s="23"/>
      <c r="G1267" s="24">
        <f>SUM(I1267:K1267)-H1267</f>
        <v>0</v>
      </c>
      <c r="H1267" s="24">
        <v>5366263.8499999996</v>
      </c>
      <c r="I1267" s="36">
        <v>5366263.8499999996</v>
      </c>
      <c r="J1267" s="8">
        <f>SUM(Q1267)</f>
        <v>0</v>
      </c>
      <c r="K1267" s="9">
        <f>SUM(S1267+U1267+W1267+Y1267+AA1267)</f>
        <v>0</v>
      </c>
      <c r="L1267" s="28">
        <f>SUM(N1267:P1267)-M1267</f>
        <v>0</v>
      </c>
      <c r="M1267" s="28">
        <v>5144245.01</v>
      </c>
      <c r="N1267" s="28">
        <v>5144245.01</v>
      </c>
      <c r="O1267" s="8">
        <f>SUM(R1267)</f>
        <v>0</v>
      </c>
      <c r="P1267" s="9">
        <f>SUM(T1267+V1267+X1267+Z1267+AB1267)</f>
        <v>0</v>
      </c>
      <c r="Q1267" s="9"/>
      <c r="R1267" s="9"/>
      <c r="S1267" s="9"/>
      <c r="T1267" s="9"/>
      <c r="U1267" s="9"/>
      <c r="V1267" s="9"/>
      <c r="W1267" s="9"/>
      <c r="X1267" s="9"/>
      <c r="Y1267" s="9"/>
      <c r="Z1267" s="9"/>
      <c r="AA1267" s="9"/>
      <c r="AB1267" s="9"/>
    </row>
    <row r="1268" spans="1:28" s="7" customFormat="1" ht="78.75" outlineLevel="2">
      <c r="A1268" s="6" t="s">
        <v>360</v>
      </c>
      <c r="B1268" s="49" t="s">
        <v>355</v>
      </c>
      <c r="C1268" s="49" t="s">
        <v>361</v>
      </c>
      <c r="D1268" s="49" t="s">
        <v>2</v>
      </c>
      <c r="E1268" s="49" t="s">
        <v>2</v>
      </c>
      <c r="F1268" s="49"/>
      <c r="G1268" s="50">
        <f t="shared" ref="G1268:I1270" si="827">SUM(G1269)</f>
        <v>0</v>
      </c>
      <c r="H1268" s="50">
        <f t="shared" si="827"/>
        <v>146000</v>
      </c>
      <c r="I1268" s="51">
        <f t="shared" si="827"/>
        <v>146000</v>
      </c>
      <c r="J1268" s="51">
        <f t="shared" ref="J1268:AB1270" si="828">SUM(J1269)</f>
        <v>0</v>
      </c>
      <c r="K1268" s="51">
        <f t="shared" si="828"/>
        <v>0</v>
      </c>
      <c r="L1268" s="51">
        <f t="shared" si="828"/>
        <v>0</v>
      </c>
      <c r="M1268" s="73">
        <f t="shared" si="828"/>
        <v>146000</v>
      </c>
      <c r="N1268" s="73">
        <f t="shared" si="828"/>
        <v>146000</v>
      </c>
      <c r="O1268" s="52">
        <f t="shared" si="828"/>
        <v>0</v>
      </c>
      <c r="P1268" s="52">
        <f t="shared" si="828"/>
        <v>0</v>
      </c>
      <c r="Q1268" s="52">
        <f t="shared" si="828"/>
        <v>0</v>
      </c>
      <c r="R1268" s="52">
        <f t="shared" si="828"/>
        <v>0</v>
      </c>
      <c r="S1268" s="52">
        <f t="shared" si="828"/>
        <v>0</v>
      </c>
      <c r="T1268" s="52">
        <f t="shared" si="828"/>
        <v>0</v>
      </c>
      <c r="U1268" s="52">
        <f t="shared" si="828"/>
        <v>0</v>
      </c>
      <c r="V1268" s="52">
        <f t="shared" si="828"/>
        <v>0</v>
      </c>
      <c r="W1268" s="52">
        <f t="shared" si="828"/>
        <v>0</v>
      </c>
      <c r="X1268" s="52">
        <f t="shared" si="828"/>
        <v>0</v>
      </c>
      <c r="Y1268" s="52">
        <f t="shared" si="828"/>
        <v>0</v>
      </c>
      <c r="Z1268" s="52">
        <f t="shared" si="828"/>
        <v>0</v>
      </c>
      <c r="AA1268" s="52">
        <f t="shared" si="828"/>
        <v>0</v>
      </c>
      <c r="AB1268" s="52">
        <f t="shared" si="828"/>
        <v>0</v>
      </c>
    </row>
    <row r="1269" spans="1:28" outlineLevel="3">
      <c r="A1269" s="2" t="s">
        <v>149</v>
      </c>
      <c r="B1269" s="23" t="s">
        <v>355</v>
      </c>
      <c r="C1269" s="23" t="s">
        <v>361</v>
      </c>
      <c r="D1269" s="23" t="s">
        <v>150</v>
      </c>
      <c r="E1269" s="23" t="s">
        <v>2</v>
      </c>
      <c r="F1269" s="23"/>
      <c r="G1269" s="24">
        <f t="shared" si="827"/>
        <v>0</v>
      </c>
      <c r="H1269" s="24">
        <f t="shared" si="827"/>
        <v>146000</v>
      </c>
      <c r="I1269" s="36">
        <f t="shared" si="827"/>
        <v>146000</v>
      </c>
      <c r="J1269" s="36">
        <f t="shared" si="828"/>
        <v>0</v>
      </c>
      <c r="K1269" s="36">
        <f t="shared" si="828"/>
        <v>0</v>
      </c>
      <c r="L1269" s="36">
        <f t="shared" si="828"/>
        <v>0</v>
      </c>
      <c r="M1269" s="36">
        <f t="shared" si="828"/>
        <v>146000</v>
      </c>
      <c r="N1269" s="36">
        <f t="shared" si="828"/>
        <v>146000</v>
      </c>
      <c r="O1269" s="28">
        <f t="shared" si="828"/>
        <v>0</v>
      </c>
      <c r="P1269" s="28">
        <f t="shared" si="828"/>
        <v>0</v>
      </c>
      <c r="Q1269" s="28">
        <f t="shared" si="828"/>
        <v>0</v>
      </c>
      <c r="R1269" s="28">
        <f t="shared" si="828"/>
        <v>0</v>
      </c>
      <c r="S1269" s="28">
        <f t="shared" si="828"/>
        <v>0</v>
      </c>
      <c r="T1269" s="28">
        <f t="shared" si="828"/>
        <v>0</v>
      </c>
      <c r="U1269" s="28">
        <f t="shared" si="828"/>
        <v>0</v>
      </c>
      <c r="V1269" s="28">
        <f t="shared" si="828"/>
        <v>0</v>
      </c>
      <c r="W1269" s="28">
        <f t="shared" si="828"/>
        <v>0</v>
      </c>
      <c r="X1269" s="28">
        <f t="shared" si="828"/>
        <v>0</v>
      </c>
      <c r="Y1269" s="28">
        <f t="shared" si="828"/>
        <v>0</v>
      </c>
      <c r="Z1269" s="28">
        <f t="shared" si="828"/>
        <v>0</v>
      </c>
      <c r="AA1269" s="28">
        <f t="shared" si="828"/>
        <v>0</v>
      </c>
      <c r="AB1269" s="28">
        <f t="shared" si="828"/>
        <v>0</v>
      </c>
    </row>
    <row r="1270" spans="1:28" ht="31.5" outlineLevel="4">
      <c r="A1270" s="2" t="s">
        <v>151</v>
      </c>
      <c r="B1270" s="23" t="s">
        <v>355</v>
      </c>
      <c r="C1270" s="23" t="s">
        <v>361</v>
      </c>
      <c r="D1270" s="23" t="s">
        <v>152</v>
      </c>
      <c r="E1270" s="23" t="s">
        <v>2</v>
      </c>
      <c r="F1270" s="23"/>
      <c r="G1270" s="24">
        <f t="shared" si="827"/>
        <v>0</v>
      </c>
      <c r="H1270" s="24">
        <f t="shared" si="827"/>
        <v>146000</v>
      </c>
      <c r="I1270" s="36">
        <f t="shared" si="827"/>
        <v>146000</v>
      </c>
      <c r="J1270" s="36">
        <f t="shared" si="828"/>
        <v>0</v>
      </c>
      <c r="K1270" s="36">
        <f t="shared" si="828"/>
        <v>0</v>
      </c>
      <c r="L1270" s="36">
        <f t="shared" si="828"/>
        <v>0</v>
      </c>
      <c r="M1270" s="25">
        <f t="shared" si="828"/>
        <v>146000</v>
      </c>
      <c r="N1270" s="25">
        <f t="shared" si="828"/>
        <v>146000</v>
      </c>
      <c r="O1270" s="28">
        <f t="shared" si="828"/>
        <v>0</v>
      </c>
      <c r="P1270" s="28">
        <f t="shared" si="828"/>
        <v>0</v>
      </c>
      <c r="Q1270" s="28">
        <f t="shared" si="828"/>
        <v>0</v>
      </c>
      <c r="R1270" s="28">
        <f t="shared" si="828"/>
        <v>0</v>
      </c>
      <c r="S1270" s="28">
        <f t="shared" si="828"/>
        <v>0</v>
      </c>
      <c r="T1270" s="28">
        <f t="shared" si="828"/>
        <v>0</v>
      </c>
      <c r="U1270" s="28">
        <f t="shared" si="828"/>
        <v>0</v>
      </c>
      <c r="V1270" s="28">
        <f t="shared" si="828"/>
        <v>0</v>
      </c>
      <c r="W1270" s="28">
        <f t="shared" si="828"/>
        <v>0</v>
      </c>
      <c r="X1270" s="28">
        <f t="shared" si="828"/>
        <v>0</v>
      </c>
      <c r="Y1270" s="28">
        <f t="shared" si="828"/>
        <v>0</v>
      </c>
      <c r="Z1270" s="28">
        <f t="shared" si="828"/>
        <v>0</v>
      </c>
      <c r="AA1270" s="28">
        <f t="shared" si="828"/>
        <v>0</v>
      </c>
      <c r="AB1270" s="28">
        <f t="shared" si="828"/>
        <v>0</v>
      </c>
    </row>
    <row r="1271" spans="1:28" ht="47.25" outlineLevel="5">
      <c r="A1271" s="2" t="s">
        <v>153</v>
      </c>
      <c r="B1271" s="23" t="s">
        <v>355</v>
      </c>
      <c r="C1271" s="23" t="s">
        <v>361</v>
      </c>
      <c r="D1271" s="23" t="s">
        <v>152</v>
      </c>
      <c r="E1271" s="23" t="s">
        <v>154</v>
      </c>
      <c r="F1271" s="23"/>
      <c r="G1271" s="24">
        <f>SUM(I1271:K1271)-H1271</f>
        <v>0</v>
      </c>
      <c r="H1271" s="24">
        <v>146000</v>
      </c>
      <c r="I1271" s="36">
        <v>146000</v>
      </c>
      <c r="J1271" s="8">
        <f>SUM(Q1271)</f>
        <v>0</v>
      </c>
      <c r="K1271" s="9">
        <f>SUM(S1271+U1271+W1271+Y1271+AA1271)</f>
        <v>0</v>
      </c>
      <c r="L1271" s="28">
        <f>SUM(N1271:P1271)-M1271</f>
        <v>0</v>
      </c>
      <c r="M1271" s="28">
        <v>146000</v>
      </c>
      <c r="N1271" s="28">
        <v>146000</v>
      </c>
      <c r="O1271" s="8">
        <f>SUM(R1271)</f>
        <v>0</v>
      </c>
      <c r="P1271" s="9">
        <f>SUM(T1271+V1271+X1271+Z1271+AB1271)</f>
        <v>0</v>
      </c>
      <c r="Q1271" s="9"/>
      <c r="R1271" s="9"/>
      <c r="S1271" s="9"/>
      <c r="T1271" s="9"/>
      <c r="U1271" s="9"/>
      <c r="V1271" s="9"/>
      <c r="W1271" s="9"/>
      <c r="X1271" s="9"/>
      <c r="Y1271" s="9"/>
      <c r="Z1271" s="9"/>
      <c r="AA1271" s="9"/>
      <c r="AB1271" s="9"/>
    </row>
    <row r="1272" spans="1:28" s="4" customFormat="1" ht="31.5" outlineLevel="1">
      <c r="A1272" s="5" t="s">
        <v>362</v>
      </c>
      <c r="B1272" s="45" t="s">
        <v>363</v>
      </c>
      <c r="C1272" s="45" t="s">
        <v>4</v>
      </c>
      <c r="D1272" s="45" t="s">
        <v>2</v>
      </c>
      <c r="E1272" s="45" t="s">
        <v>2</v>
      </c>
      <c r="F1272" s="45"/>
      <c r="G1272" s="46">
        <f>SUM(G1273)</f>
        <v>1707733.45</v>
      </c>
      <c r="H1272" s="46">
        <f>SUM(H1273)</f>
        <v>0</v>
      </c>
      <c r="I1272" s="47">
        <f>SUM(I1273)</f>
        <v>1707733.45</v>
      </c>
      <c r="J1272" s="47">
        <f t="shared" ref="J1272:AB1272" si="829">SUM(J1273)</f>
        <v>0</v>
      </c>
      <c r="K1272" s="47">
        <f t="shared" si="829"/>
        <v>0</v>
      </c>
      <c r="L1272" s="47">
        <f t="shared" si="829"/>
        <v>1707733.45</v>
      </c>
      <c r="M1272" s="58">
        <f t="shared" si="829"/>
        <v>0</v>
      </c>
      <c r="N1272" s="58">
        <f t="shared" si="829"/>
        <v>1707733.45</v>
      </c>
      <c r="O1272" s="48">
        <f t="shared" si="829"/>
        <v>0</v>
      </c>
      <c r="P1272" s="48">
        <f t="shared" si="829"/>
        <v>0</v>
      </c>
      <c r="Q1272" s="48">
        <f t="shared" si="829"/>
        <v>0</v>
      </c>
      <c r="R1272" s="48">
        <f t="shared" si="829"/>
        <v>0</v>
      </c>
      <c r="S1272" s="48">
        <f t="shared" si="829"/>
        <v>0</v>
      </c>
      <c r="T1272" s="48">
        <f t="shared" si="829"/>
        <v>0</v>
      </c>
      <c r="U1272" s="48">
        <f t="shared" si="829"/>
        <v>0</v>
      </c>
      <c r="V1272" s="48">
        <f t="shared" si="829"/>
        <v>0</v>
      </c>
      <c r="W1272" s="48">
        <f t="shared" si="829"/>
        <v>0</v>
      </c>
      <c r="X1272" s="48">
        <f t="shared" si="829"/>
        <v>0</v>
      </c>
      <c r="Y1272" s="48">
        <f t="shared" si="829"/>
        <v>0</v>
      </c>
      <c r="Z1272" s="48">
        <f t="shared" si="829"/>
        <v>0</v>
      </c>
      <c r="AA1272" s="48">
        <f t="shared" si="829"/>
        <v>0</v>
      </c>
      <c r="AB1272" s="48">
        <f t="shared" si="829"/>
        <v>0</v>
      </c>
    </row>
    <row r="1273" spans="1:28" s="7" customFormat="1" ht="78.75" outlineLevel="2">
      <c r="A1273" s="6" t="s">
        <v>364</v>
      </c>
      <c r="B1273" s="49" t="s">
        <v>363</v>
      </c>
      <c r="C1273" s="49" t="s">
        <v>365</v>
      </c>
      <c r="D1273" s="49" t="s">
        <v>2</v>
      </c>
      <c r="E1273" s="49" t="s">
        <v>2</v>
      </c>
      <c r="F1273" s="49"/>
      <c r="G1273" s="50">
        <f>SUM(G1274+G1280)</f>
        <v>1707733.45</v>
      </c>
      <c r="H1273" s="50">
        <f>SUM(H1274+H1280)</f>
        <v>0</v>
      </c>
      <c r="I1273" s="51">
        <f>SUM(I1274+I1280)</f>
        <v>1707733.45</v>
      </c>
      <c r="J1273" s="51">
        <f t="shared" ref="J1273:AB1273" si="830">SUM(J1274+J1280)</f>
        <v>0</v>
      </c>
      <c r="K1273" s="51">
        <f t="shared" si="830"/>
        <v>0</v>
      </c>
      <c r="L1273" s="51">
        <f t="shared" si="830"/>
        <v>1707733.45</v>
      </c>
      <c r="M1273" s="51">
        <f t="shared" si="830"/>
        <v>0</v>
      </c>
      <c r="N1273" s="51">
        <f t="shared" si="830"/>
        <v>1707733.45</v>
      </c>
      <c r="O1273" s="52">
        <f t="shared" si="830"/>
        <v>0</v>
      </c>
      <c r="P1273" s="52">
        <f t="shared" si="830"/>
        <v>0</v>
      </c>
      <c r="Q1273" s="52">
        <f t="shared" si="830"/>
        <v>0</v>
      </c>
      <c r="R1273" s="52">
        <f t="shared" si="830"/>
        <v>0</v>
      </c>
      <c r="S1273" s="52">
        <f t="shared" si="830"/>
        <v>0</v>
      </c>
      <c r="T1273" s="52">
        <f t="shared" si="830"/>
        <v>0</v>
      </c>
      <c r="U1273" s="52">
        <f t="shared" si="830"/>
        <v>0</v>
      </c>
      <c r="V1273" s="52">
        <f t="shared" si="830"/>
        <v>0</v>
      </c>
      <c r="W1273" s="52">
        <f t="shared" si="830"/>
        <v>0</v>
      </c>
      <c r="X1273" s="52">
        <f t="shared" si="830"/>
        <v>0</v>
      </c>
      <c r="Y1273" s="52">
        <f t="shared" si="830"/>
        <v>0</v>
      </c>
      <c r="Z1273" s="52">
        <f t="shared" si="830"/>
        <v>0</v>
      </c>
      <c r="AA1273" s="52">
        <f t="shared" si="830"/>
        <v>0</v>
      </c>
      <c r="AB1273" s="52">
        <f t="shared" si="830"/>
        <v>0</v>
      </c>
    </row>
    <row r="1274" spans="1:28" ht="110.25" outlineLevel="3">
      <c r="A1274" s="2" t="s">
        <v>9</v>
      </c>
      <c r="B1274" s="23" t="s">
        <v>363</v>
      </c>
      <c r="C1274" s="23" t="s">
        <v>365</v>
      </c>
      <c r="D1274" s="23" t="s">
        <v>10</v>
      </c>
      <c r="E1274" s="23" t="s">
        <v>2</v>
      </c>
      <c r="F1274" s="23"/>
      <c r="G1274" s="24">
        <f>SUM(G1275+G1278)</f>
        <v>1652630.45</v>
      </c>
      <c r="H1274" s="24">
        <f>SUM(H1275+H1278)</f>
        <v>0</v>
      </c>
      <c r="I1274" s="36">
        <f>SUM(I1275+I1278)</f>
        <v>1652630.45</v>
      </c>
      <c r="J1274" s="36">
        <f t="shared" ref="J1274:AB1274" si="831">SUM(J1275+J1278)</f>
        <v>0</v>
      </c>
      <c r="K1274" s="36">
        <f t="shared" si="831"/>
        <v>0</v>
      </c>
      <c r="L1274" s="36">
        <f t="shared" si="831"/>
        <v>1652630.45</v>
      </c>
      <c r="M1274" s="36">
        <f t="shared" si="831"/>
        <v>0</v>
      </c>
      <c r="N1274" s="36">
        <f t="shared" si="831"/>
        <v>1652630.45</v>
      </c>
      <c r="O1274" s="28">
        <f t="shared" si="831"/>
        <v>0</v>
      </c>
      <c r="P1274" s="28">
        <f t="shared" si="831"/>
        <v>0</v>
      </c>
      <c r="Q1274" s="28">
        <f t="shared" si="831"/>
        <v>0</v>
      </c>
      <c r="R1274" s="28">
        <f t="shared" si="831"/>
        <v>0</v>
      </c>
      <c r="S1274" s="28">
        <f t="shared" si="831"/>
        <v>0</v>
      </c>
      <c r="T1274" s="28">
        <f t="shared" si="831"/>
        <v>0</v>
      </c>
      <c r="U1274" s="28">
        <f t="shared" si="831"/>
        <v>0</v>
      </c>
      <c r="V1274" s="28">
        <f t="shared" si="831"/>
        <v>0</v>
      </c>
      <c r="W1274" s="28">
        <f t="shared" si="831"/>
        <v>0</v>
      </c>
      <c r="X1274" s="28">
        <f t="shared" si="831"/>
        <v>0</v>
      </c>
      <c r="Y1274" s="28">
        <f t="shared" si="831"/>
        <v>0</v>
      </c>
      <c r="Z1274" s="28">
        <f t="shared" si="831"/>
        <v>0</v>
      </c>
      <c r="AA1274" s="28">
        <f t="shared" si="831"/>
        <v>0</v>
      </c>
      <c r="AB1274" s="28">
        <f t="shared" si="831"/>
        <v>0</v>
      </c>
    </row>
    <row r="1275" spans="1:28" ht="31.5" outlineLevel="4">
      <c r="A1275" s="2" t="s">
        <v>67</v>
      </c>
      <c r="B1275" s="23" t="s">
        <v>363</v>
      </c>
      <c r="C1275" s="23" t="s">
        <v>365</v>
      </c>
      <c r="D1275" s="23" t="s">
        <v>68</v>
      </c>
      <c r="E1275" s="23" t="s">
        <v>2</v>
      </c>
      <c r="F1275" s="23"/>
      <c r="G1275" s="24">
        <f>SUM(G1276:G1277)</f>
        <v>1273458.3699999999</v>
      </c>
      <c r="H1275" s="24">
        <f>SUM(H1276:H1277)</f>
        <v>0</v>
      </c>
      <c r="I1275" s="36">
        <f>SUM(I1276:I1277)</f>
        <v>1273458.3699999999</v>
      </c>
      <c r="J1275" s="36">
        <f t="shared" ref="J1275:AB1275" si="832">SUM(J1276:J1277)</f>
        <v>0</v>
      </c>
      <c r="K1275" s="36">
        <f t="shared" si="832"/>
        <v>0</v>
      </c>
      <c r="L1275" s="36">
        <f t="shared" si="832"/>
        <v>1273458.3699999999</v>
      </c>
      <c r="M1275" s="36">
        <f t="shared" si="832"/>
        <v>0</v>
      </c>
      <c r="N1275" s="36">
        <f t="shared" si="832"/>
        <v>1273458.3699999999</v>
      </c>
      <c r="O1275" s="28">
        <f t="shared" si="832"/>
        <v>0</v>
      </c>
      <c r="P1275" s="28">
        <f t="shared" si="832"/>
        <v>0</v>
      </c>
      <c r="Q1275" s="28">
        <f t="shared" si="832"/>
        <v>0</v>
      </c>
      <c r="R1275" s="28">
        <f t="shared" si="832"/>
        <v>0</v>
      </c>
      <c r="S1275" s="28">
        <f t="shared" si="832"/>
        <v>0</v>
      </c>
      <c r="T1275" s="28">
        <f t="shared" si="832"/>
        <v>0</v>
      </c>
      <c r="U1275" s="28">
        <f t="shared" si="832"/>
        <v>0</v>
      </c>
      <c r="V1275" s="28">
        <f t="shared" si="832"/>
        <v>0</v>
      </c>
      <c r="W1275" s="28">
        <f t="shared" si="832"/>
        <v>0</v>
      </c>
      <c r="X1275" s="28">
        <f t="shared" si="832"/>
        <v>0</v>
      </c>
      <c r="Y1275" s="28">
        <f t="shared" si="832"/>
        <v>0</v>
      </c>
      <c r="Z1275" s="28">
        <f t="shared" si="832"/>
        <v>0</v>
      </c>
      <c r="AA1275" s="28">
        <f t="shared" si="832"/>
        <v>0</v>
      </c>
      <c r="AB1275" s="28">
        <f t="shared" si="832"/>
        <v>0</v>
      </c>
    </row>
    <row r="1276" spans="1:28" outlineLevel="5">
      <c r="A1276" s="2" t="s">
        <v>13</v>
      </c>
      <c r="B1276" s="23" t="s">
        <v>363</v>
      </c>
      <c r="C1276" s="23" t="s">
        <v>365</v>
      </c>
      <c r="D1276" s="23" t="s">
        <v>68</v>
      </c>
      <c r="E1276" s="23" t="s">
        <v>14</v>
      </c>
      <c r="F1276" s="23"/>
      <c r="G1276" s="24">
        <f>SUM(I1276:K1276)-H1276</f>
        <v>1270586.44</v>
      </c>
      <c r="H1276" s="24"/>
      <c r="I1276" s="36">
        <v>1270586.44</v>
      </c>
      <c r="J1276" s="8">
        <f>SUM(Q1276)</f>
        <v>0</v>
      </c>
      <c r="K1276" s="9">
        <f>SUM(S1276+U1276+W1276+Y1276+AA1276)</f>
        <v>0</v>
      </c>
      <c r="L1276" s="28">
        <f>SUM(N1276:P1276)-M1276</f>
        <v>1270586.44</v>
      </c>
      <c r="M1276" s="38"/>
      <c r="N1276" s="37">
        <v>1270586.44</v>
      </c>
      <c r="O1276" s="8">
        <f>SUM(R1276)</f>
        <v>0</v>
      </c>
      <c r="P1276" s="9">
        <f>SUM(T1276+V1276+X1276+Z1276+AB1276)</f>
        <v>0</v>
      </c>
      <c r="Q1276" s="9"/>
      <c r="R1276" s="9"/>
      <c r="S1276" s="9"/>
      <c r="T1276" s="9"/>
      <c r="U1276" s="9"/>
      <c r="V1276" s="9"/>
      <c r="W1276" s="9"/>
      <c r="X1276" s="9"/>
      <c r="Y1276" s="9"/>
      <c r="Z1276" s="9"/>
      <c r="AA1276" s="9"/>
      <c r="AB1276" s="9"/>
    </row>
    <row r="1277" spans="1:28" ht="47.25" outlineLevel="5">
      <c r="A1277" s="2" t="s">
        <v>23</v>
      </c>
      <c r="B1277" s="23" t="s">
        <v>363</v>
      </c>
      <c r="C1277" s="23" t="s">
        <v>365</v>
      </c>
      <c r="D1277" s="23" t="s">
        <v>68</v>
      </c>
      <c r="E1277" s="23" t="s">
        <v>24</v>
      </c>
      <c r="F1277" s="23"/>
      <c r="G1277" s="24">
        <f>SUM(I1277:K1277)-H1277</f>
        <v>2871.93</v>
      </c>
      <c r="H1277" s="24"/>
      <c r="I1277" s="36">
        <v>2871.93</v>
      </c>
      <c r="J1277" s="8">
        <f>SUM(Q1277)</f>
        <v>0</v>
      </c>
      <c r="K1277" s="9">
        <f>SUM(S1277+U1277+W1277+Y1277+AA1277)</f>
        <v>0</v>
      </c>
      <c r="L1277" s="28">
        <f>SUM(N1277:P1277)-M1277</f>
        <v>2871.93</v>
      </c>
      <c r="M1277" s="38"/>
      <c r="N1277" s="37">
        <v>2871.93</v>
      </c>
      <c r="O1277" s="8">
        <f>SUM(R1277)</f>
        <v>0</v>
      </c>
      <c r="P1277" s="9">
        <f>SUM(T1277+V1277+X1277+Z1277+AB1277)</f>
        <v>0</v>
      </c>
      <c r="Q1277" s="9"/>
      <c r="R1277" s="9"/>
      <c r="S1277" s="9"/>
      <c r="T1277" s="9"/>
      <c r="U1277" s="9"/>
      <c r="V1277" s="9"/>
      <c r="W1277" s="9"/>
      <c r="X1277" s="9"/>
      <c r="Y1277" s="9"/>
      <c r="Z1277" s="9"/>
      <c r="AA1277" s="9"/>
      <c r="AB1277" s="9"/>
    </row>
    <row r="1278" spans="1:28" ht="78.75" outlineLevel="4">
      <c r="A1278" s="2" t="s">
        <v>69</v>
      </c>
      <c r="B1278" s="23" t="s">
        <v>363</v>
      </c>
      <c r="C1278" s="23" t="s">
        <v>365</v>
      </c>
      <c r="D1278" s="23" t="s">
        <v>70</v>
      </c>
      <c r="E1278" s="23" t="s">
        <v>2</v>
      </c>
      <c r="F1278" s="23"/>
      <c r="G1278" s="24">
        <f>SUM(G1279)</f>
        <v>379172.08</v>
      </c>
      <c r="H1278" s="24">
        <f>SUM(H1279)</f>
        <v>0</v>
      </c>
      <c r="I1278" s="36">
        <f>SUM(I1279)</f>
        <v>379172.08</v>
      </c>
      <c r="J1278" s="36">
        <f t="shared" ref="J1278:AB1278" si="833">SUM(J1279)</f>
        <v>0</v>
      </c>
      <c r="K1278" s="36">
        <f t="shared" si="833"/>
        <v>0</v>
      </c>
      <c r="L1278" s="36">
        <f t="shared" si="833"/>
        <v>379172.08</v>
      </c>
      <c r="M1278" s="36">
        <f t="shared" si="833"/>
        <v>0</v>
      </c>
      <c r="N1278" s="36">
        <f t="shared" si="833"/>
        <v>379172.08</v>
      </c>
      <c r="O1278" s="28">
        <f t="shared" si="833"/>
        <v>0</v>
      </c>
      <c r="P1278" s="28">
        <f t="shared" si="833"/>
        <v>0</v>
      </c>
      <c r="Q1278" s="28">
        <f t="shared" si="833"/>
        <v>0</v>
      </c>
      <c r="R1278" s="28">
        <f t="shared" si="833"/>
        <v>0</v>
      </c>
      <c r="S1278" s="28">
        <f t="shared" si="833"/>
        <v>0</v>
      </c>
      <c r="T1278" s="28">
        <f t="shared" si="833"/>
        <v>0</v>
      </c>
      <c r="U1278" s="28">
        <f t="shared" si="833"/>
        <v>0</v>
      </c>
      <c r="V1278" s="28">
        <f t="shared" si="833"/>
        <v>0</v>
      </c>
      <c r="W1278" s="28">
        <f t="shared" si="833"/>
        <v>0</v>
      </c>
      <c r="X1278" s="28">
        <f t="shared" si="833"/>
        <v>0</v>
      </c>
      <c r="Y1278" s="28">
        <f t="shared" si="833"/>
        <v>0</v>
      </c>
      <c r="Z1278" s="28">
        <f t="shared" si="833"/>
        <v>0</v>
      </c>
      <c r="AA1278" s="28">
        <f t="shared" si="833"/>
        <v>0</v>
      </c>
      <c r="AB1278" s="28">
        <f t="shared" si="833"/>
        <v>0</v>
      </c>
    </row>
    <row r="1279" spans="1:28" ht="31.5" outlineLevel="5">
      <c r="A1279" s="2" t="s">
        <v>17</v>
      </c>
      <c r="B1279" s="23" t="s">
        <v>363</v>
      </c>
      <c r="C1279" s="23" t="s">
        <v>365</v>
      </c>
      <c r="D1279" s="23" t="s">
        <v>70</v>
      </c>
      <c r="E1279" s="23" t="s">
        <v>18</v>
      </c>
      <c r="F1279" s="23"/>
      <c r="G1279" s="24">
        <f>SUM(I1279:K1279)-H1279</f>
        <v>379172.08</v>
      </c>
      <c r="H1279" s="24"/>
      <c r="I1279" s="36">
        <v>379172.08</v>
      </c>
      <c r="J1279" s="8">
        <f>SUM(Q1279)</f>
        <v>0</v>
      </c>
      <c r="K1279" s="9">
        <f>SUM(S1279+U1279+W1279+Y1279+AA1279)</f>
        <v>0</v>
      </c>
      <c r="L1279" s="28">
        <f>SUM(N1279:P1279)-M1279</f>
        <v>379172.08</v>
      </c>
      <c r="M1279" s="38"/>
      <c r="N1279" s="37">
        <v>379172.08</v>
      </c>
      <c r="O1279" s="8">
        <f>SUM(R1279)</f>
        <v>0</v>
      </c>
      <c r="P1279" s="9">
        <f>SUM(T1279+V1279+X1279+Z1279+AB1279)</f>
        <v>0</v>
      </c>
      <c r="Q1279" s="9"/>
      <c r="R1279" s="9"/>
      <c r="S1279" s="9"/>
      <c r="T1279" s="9"/>
      <c r="U1279" s="9"/>
      <c r="V1279" s="9"/>
      <c r="W1279" s="9"/>
      <c r="X1279" s="9"/>
      <c r="Y1279" s="9"/>
      <c r="Z1279" s="9"/>
      <c r="AA1279" s="9"/>
      <c r="AB1279" s="9"/>
    </row>
    <row r="1280" spans="1:28" ht="47.25" outlineLevel="3">
      <c r="A1280" s="2" t="s">
        <v>25</v>
      </c>
      <c r="B1280" s="23" t="s">
        <v>363</v>
      </c>
      <c r="C1280" s="23" t="s">
        <v>365</v>
      </c>
      <c r="D1280" s="23" t="s">
        <v>26</v>
      </c>
      <c r="E1280" s="23" t="s">
        <v>2</v>
      </c>
      <c r="F1280" s="23"/>
      <c r="G1280" s="24">
        <f>SUM(G1281)</f>
        <v>55103</v>
      </c>
      <c r="H1280" s="24">
        <f>SUM(H1281)</f>
        <v>0</v>
      </c>
      <c r="I1280" s="36">
        <f>SUM(I1281)</f>
        <v>55103</v>
      </c>
      <c r="J1280" s="36">
        <f t="shared" ref="J1280:AB1280" si="834">SUM(J1281)</f>
        <v>0</v>
      </c>
      <c r="K1280" s="36">
        <f t="shared" si="834"/>
        <v>0</v>
      </c>
      <c r="L1280" s="36">
        <f t="shared" si="834"/>
        <v>55103</v>
      </c>
      <c r="M1280" s="36">
        <f t="shared" si="834"/>
        <v>0</v>
      </c>
      <c r="N1280" s="36">
        <f t="shared" si="834"/>
        <v>55103</v>
      </c>
      <c r="O1280" s="28">
        <f t="shared" si="834"/>
        <v>0</v>
      </c>
      <c r="P1280" s="28">
        <f t="shared" si="834"/>
        <v>0</v>
      </c>
      <c r="Q1280" s="28">
        <f t="shared" si="834"/>
        <v>0</v>
      </c>
      <c r="R1280" s="28">
        <f t="shared" si="834"/>
        <v>0</v>
      </c>
      <c r="S1280" s="28">
        <f t="shared" si="834"/>
        <v>0</v>
      </c>
      <c r="T1280" s="28">
        <f t="shared" si="834"/>
        <v>0</v>
      </c>
      <c r="U1280" s="28">
        <f t="shared" si="834"/>
        <v>0</v>
      </c>
      <c r="V1280" s="28">
        <f t="shared" si="834"/>
        <v>0</v>
      </c>
      <c r="W1280" s="28">
        <f t="shared" si="834"/>
        <v>0</v>
      </c>
      <c r="X1280" s="28">
        <f t="shared" si="834"/>
        <v>0</v>
      </c>
      <c r="Y1280" s="28">
        <f t="shared" si="834"/>
        <v>0</v>
      </c>
      <c r="Z1280" s="28">
        <f t="shared" si="834"/>
        <v>0</v>
      </c>
      <c r="AA1280" s="28">
        <f t="shared" si="834"/>
        <v>0</v>
      </c>
      <c r="AB1280" s="28">
        <f t="shared" si="834"/>
        <v>0</v>
      </c>
    </row>
    <row r="1281" spans="1:28" ht="31.5" outlineLevel="4">
      <c r="A1281" s="2" t="s">
        <v>27</v>
      </c>
      <c r="B1281" s="23" t="s">
        <v>363</v>
      </c>
      <c r="C1281" s="23" t="s">
        <v>365</v>
      </c>
      <c r="D1281" s="23" t="s">
        <v>28</v>
      </c>
      <c r="E1281" s="23" t="s">
        <v>2</v>
      </c>
      <c r="F1281" s="23"/>
      <c r="G1281" s="24">
        <f>SUM(G1282:G1284)</f>
        <v>55103</v>
      </c>
      <c r="H1281" s="24">
        <f>SUM(H1282:H1284)</f>
        <v>0</v>
      </c>
      <c r="I1281" s="36">
        <f>SUM(I1282:I1284)</f>
        <v>55103</v>
      </c>
      <c r="J1281" s="36">
        <f t="shared" ref="J1281:AB1281" si="835">SUM(J1282:J1284)</f>
        <v>0</v>
      </c>
      <c r="K1281" s="36">
        <f t="shared" si="835"/>
        <v>0</v>
      </c>
      <c r="L1281" s="36">
        <f t="shared" si="835"/>
        <v>55103</v>
      </c>
      <c r="M1281" s="36">
        <f t="shared" si="835"/>
        <v>0</v>
      </c>
      <c r="N1281" s="36">
        <f t="shared" si="835"/>
        <v>55103</v>
      </c>
      <c r="O1281" s="28">
        <f t="shared" si="835"/>
        <v>0</v>
      </c>
      <c r="P1281" s="28">
        <f t="shared" si="835"/>
        <v>0</v>
      </c>
      <c r="Q1281" s="28">
        <f t="shared" si="835"/>
        <v>0</v>
      </c>
      <c r="R1281" s="28">
        <f t="shared" si="835"/>
        <v>0</v>
      </c>
      <c r="S1281" s="28">
        <f t="shared" si="835"/>
        <v>0</v>
      </c>
      <c r="T1281" s="28">
        <f t="shared" si="835"/>
        <v>0</v>
      </c>
      <c r="U1281" s="28">
        <f t="shared" si="835"/>
        <v>0</v>
      </c>
      <c r="V1281" s="28">
        <f t="shared" si="835"/>
        <v>0</v>
      </c>
      <c r="W1281" s="28">
        <f t="shared" si="835"/>
        <v>0</v>
      </c>
      <c r="X1281" s="28">
        <f t="shared" si="835"/>
        <v>0</v>
      </c>
      <c r="Y1281" s="28">
        <f t="shared" si="835"/>
        <v>0</v>
      </c>
      <c r="Z1281" s="28">
        <f t="shared" si="835"/>
        <v>0</v>
      </c>
      <c r="AA1281" s="28">
        <f t="shared" si="835"/>
        <v>0</v>
      </c>
      <c r="AB1281" s="28">
        <f t="shared" si="835"/>
        <v>0</v>
      </c>
    </row>
    <row r="1282" spans="1:28" outlineLevel="5">
      <c r="A1282" s="2" t="s">
        <v>37</v>
      </c>
      <c r="B1282" s="23" t="s">
        <v>363</v>
      </c>
      <c r="C1282" s="23" t="s">
        <v>365</v>
      </c>
      <c r="D1282" s="23" t="s">
        <v>28</v>
      </c>
      <c r="E1282" s="23" t="s">
        <v>38</v>
      </c>
      <c r="F1282" s="23"/>
      <c r="G1282" s="24">
        <f>SUM(I1282:K1282)-H1282</f>
        <v>8000</v>
      </c>
      <c r="H1282" s="24"/>
      <c r="I1282" s="36">
        <v>8000</v>
      </c>
      <c r="J1282" s="8">
        <f>SUM(Q1282)</f>
        <v>0</v>
      </c>
      <c r="K1282" s="9">
        <f>SUM(S1282+U1282+W1282+Y1282+AA1282)</f>
        <v>0</v>
      </c>
      <c r="L1282" s="28">
        <f>SUM(N1282:P1282)-M1282</f>
        <v>8000</v>
      </c>
      <c r="M1282" s="38"/>
      <c r="N1282" s="37">
        <v>8000</v>
      </c>
      <c r="O1282" s="8">
        <f>SUM(R1282)</f>
        <v>0</v>
      </c>
      <c r="P1282" s="9">
        <f>SUM(T1282+V1282+X1282+Z1282+AB1282)</f>
        <v>0</v>
      </c>
      <c r="Q1282" s="9"/>
      <c r="R1282" s="9"/>
      <c r="S1282" s="9"/>
      <c r="T1282" s="9"/>
      <c r="U1282" s="9"/>
      <c r="V1282" s="9"/>
      <c r="W1282" s="9"/>
      <c r="X1282" s="9"/>
      <c r="Y1282" s="9"/>
      <c r="Z1282" s="9"/>
      <c r="AA1282" s="9"/>
      <c r="AB1282" s="9"/>
    </row>
    <row r="1283" spans="1:28" ht="31.5" outlineLevel="5">
      <c r="A1283" s="2" t="s">
        <v>55</v>
      </c>
      <c r="B1283" s="23" t="s">
        <v>363</v>
      </c>
      <c r="C1283" s="23" t="s">
        <v>365</v>
      </c>
      <c r="D1283" s="23" t="s">
        <v>28</v>
      </c>
      <c r="E1283" s="23" t="s">
        <v>56</v>
      </c>
      <c r="F1283" s="23"/>
      <c r="G1283" s="24">
        <f>SUM(I1283:K1283)-H1283</f>
        <v>24703</v>
      </c>
      <c r="H1283" s="24"/>
      <c r="I1283" s="36">
        <v>24703</v>
      </c>
      <c r="J1283" s="8">
        <f>SUM(Q1283)</f>
        <v>0</v>
      </c>
      <c r="K1283" s="9">
        <f>SUM(S1283+U1283+W1283+Y1283+AA1283)</f>
        <v>0</v>
      </c>
      <c r="L1283" s="28">
        <f>SUM(N1283:P1283)-M1283</f>
        <v>24703</v>
      </c>
      <c r="M1283" s="38"/>
      <c r="N1283" s="37">
        <v>24703</v>
      </c>
      <c r="O1283" s="8">
        <f>SUM(R1283)</f>
        <v>0</v>
      </c>
      <c r="P1283" s="9">
        <f>SUM(T1283+V1283+X1283+Z1283+AB1283)</f>
        <v>0</v>
      </c>
      <c r="Q1283" s="9"/>
      <c r="R1283" s="9"/>
      <c r="S1283" s="9"/>
      <c r="T1283" s="9"/>
      <c r="U1283" s="9"/>
      <c r="V1283" s="9"/>
      <c r="W1283" s="9"/>
      <c r="X1283" s="9"/>
      <c r="Y1283" s="9"/>
      <c r="Z1283" s="9"/>
      <c r="AA1283" s="9"/>
      <c r="AB1283" s="9"/>
    </row>
    <row r="1284" spans="1:28" ht="47.25" outlineLevel="5">
      <c r="A1284" s="2" t="s">
        <v>31</v>
      </c>
      <c r="B1284" s="23" t="s">
        <v>363</v>
      </c>
      <c r="C1284" s="23" t="s">
        <v>365</v>
      </c>
      <c r="D1284" s="23" t="s">
        <v>28</v>
      </c>
      <c r="E1284" s="23" t="s">
        <v>32</v>
      </c>
      <c r="F1284" s="23"/>
      <c r="G1284" s="24">
        <f>SUM(I1284:K1284)-H1284</f>
        <v>22400</v>
      </c>
      <c r="H1284" s="24"/>
      <c r="I1284" s="36">
        <v>22400</v>
      </c>
      <c r="J1284" s="8">
        <f>SUM(Q1284)</f>
        <v>0</v>
      </c>
      <c r="K1284" s="9">
        <f>SUM(S1284+U1284+W1284+Y1284+AA1284)</f>
        <v>0</v>
      </c>
      <c r="L1284" s="28">
        <f>SUM(N1284:P1284)-M1284</f>
        <v>22400</v>
      </c>
      <c r="M1284" s="38"/>
      <c r="N1284" s="37">
        <v>22400</v>
      </c>
      <c r="O1284" s="8">
        <f>SUM(R1284)</f>
        <v>0</v>
      </c>
      <c r="P1284" s="9">
        <f>SUM(T1284+V1284+X1284+Z1284+AB1284)</f>
        <v>0</v>
      </c>
      <c r="Q1284" s="9"/>
      <c r="R1284" s="9"/>
      <c r="S1284" s="9"/>
      <c r="T1284" s="9"/>
      <c r="U1284" s="9"/>
      <c r="V1284" s="9"/>
      <c r="W1284" s="9"/>
      <c r="X1284" s="9"/>
      <c r="Y1284" s="9"/>
      <c r="Z1284" s="9"/>
      <c r="AA1284" s="9"/>
      <c r="AB1284" s="9"/>
    </row>
    <row r="1285" spans="1:28" s="4" customFormat="1">
      <c r="A1285" s="3" t="s">
        <v>366</v>
      </c>
      <c r="B1285" s="41" t="s">
        <v>367</v>
      </c>
      <c r="C1285" s="41" t="s">
        <v>4</v>
      </c>
      <c r="D1285" s="41" t="s">
        <v>2</v>
      </c>
      <c r="E1285" s="41" t="s">
        <v>2</v>
      </c>
      <c r="F1285" s="41"/>
      <c r="G1285" s="42">
        <f t="shared" ref="G1285:AB1285" si="836">SUM(G1286+G1298+G1327+G1340)</f>
        <v>9622496.6899999995</v>
      </c>
      <c r="H1285" s="42">
        <f t="shared" si="836"/>
        <v>229796.19</v>
      </c>
      <c r="I1285" s="43">
        <f t="shared" si="836"/>
        <v>9027090.870000001</v>
      </c>
      <c r="J1285" s="43">
        <f t="shared" si="836"/>
        <v>329796.19</v>
      </c>
      <c r="K1285" s="43">
        <f t="shared" si="836"/>
        <v>495405.82</v>
      </c>
      <c r="L1285" s="43">
        <f t="shared" si="836"/>
        <v>8512607.7399999984</v>
      </c>
      <c r="M1285" s="43">
        <f t="shared" si="836"/>
        <v>229796.19</v>
      </c>
      <c r="N1285" s="43">
        <f t="shared" si="836"/>
        <v>7917201.9199999999</v>
      </c>
      <c r="O1285" s="44">
        <f t="shared" si="836"/>
        <v>329796.19</v>
      </c>
      <c r="P1285" s="44">
        <f t="shared" si="836"/>
        <v>495405.82</v>
      </c>
      <c r="Q1285" s="44">
        <f t="shared" si="836"/>
        <v>329796.19</v>
      </c>
      <c r="R1285" s="44">
        <f t="shared" si="836"/>
        <v>329796.19</v>
      </c>
      <c r="S1285" s="44">
        <f t="shared" si="836"/>
        <v>0</v>
      </c>
      <c r="T1285" s="44">
        <f t="shared" si="836"/>
        <v>0</v>
      </c>
      <c r="U1285" s="44">
        <f t="shared" si="836"/>
        <v>192420.82</v>
      </c>
      <c r="V1285" s="44">
        <f t="shared" si="836"/>
        <v>192420.82</v>
      </c>
      <c r="W1285" s="44">
        <f t="shared" si="836"/>
        <v>133920</v>
      </c>
      <c r="X1285" s="44">
        <f t="shared" si="836"/>
        <v>133920</v>
      </c>
      <c r="Y1285" s="44">
        <f t="shared" si="836"/>
        <v>65427</v>
      </c>
      <c r="Z1285" s="44">
        <f t="shared" si="836"/>
        <v>65427</v>
      </c>
      <c r="AA1285" s="44">
        <f t="shared" si="836"/>
        <v>103638</v>
      </c>
      <c r="AB1285" s="44">
        <f t="shared" si="836"/>
        <v>103638</v>
      </c>
    </row>
    <row r="1286" spans="1:28" s="4" customFormat="1" outlineLevel="1">
      <c r="A1286" s="5" t="s">
        <v>368</v>
      </c>
      <c r="B1286" s="45" t="s">
        <v>369</v>
      </c>
      <c r="C1286" s="45" t="s">
        <v>4</v>
      </c>
      <c r="D1286" s="45" t="s">
        <v>2</v>
      </c>
      <c r="E1286" s="45" t="s">
        <v>2</v>
      </c>
      <c r="F1286" s="45"/>
      <c r="G1286" s="46">
        <f>SUM(G1287+G1291)</f>
        <v>3020405.82</v>
      </c>
      <c r="H1286" s="46">
        <f t="shared" ref="H1286:AB1286" si="837">SUM(H1287+H1291)</f>
        <v>0</v>
      </c>
      <c r="I1286" s="46">
        <f t="shared" si="837"/>
        <v>2525000</v>
      </c>
      <c r="J1286" s="46">
        <f t="shared" si="837"/>
        <v>0</v>
      </c>
      <c r="K1286" s="46">
        <f t="shared" si="837"/>
        <v>495405.82</v>
      </c>
      <c r="L1286" s="46">
        <f t="shared" si="837"/>
        <v>2907728.2699999996</v>
      </c>
      <c r="M1286" s="46">
        <f t="shared" si="837"/>
        <v>0</v>
      </c>
      <c r="N1286" s="46">
        <f t="shared" si="837"/>
        <v>2412322.4499999997</v>
      </c>
      <c r="O1286" s="46">
        <f t="shared" si="837"/>
        <v>0</v>
      </c>
      <c r="P1286" s="46">
        <f t="shared" si="837"/>
        <v>495405.82</v>
      </c>
      <c r="Q1286" s="46">
        <f t="shared" si="837"/>
        <v>0</v>
      </c>
      <c r="R1286" s="46">
        <f t="shared" si="837"/>
        <v>0</v>
      </c>
      <c r="S1286" s="46">
        <f t="shared" si="837"/>
        <v>0</v>
      </c>
      <c r="T1286" s="46">
        <f t="shared" si="837"/>
        <v>0</v>
      </c>
      <c r="U1286" s="46">
        <f t="shared" si="837"/>
        <v>192420.82</v>
      </c>
      <c r="V1286" s="46">
        <f t="shared" si="837"/>
        <v>192420.82</v>
      </c>
      <c r="W1286" s="46">
        <f t="shared" si="837"/>
        <v>133920</v>
      </c>
      <c r="X1286" s="46">
        <f t="shared" si="837"/>
        <v>133920</v>
      </c>
      <c r="Y1286" s="46">
        <f t="shared" si="837"/>
        <v>65427</v>
      </c>
      <c r="Z1286" s="46">
        <f t="shared" si="837"/>
        <v>65427</v>
      </c>
      <c r="AA1286" s="46">
        <f t="shared" si="837"/>
        <v>103638</v>
      </c>
      <c r="AB1286" s="46">
        <f t="shared" si="837"/>
        <v>103638</v>
      </c>
    </row>
    <row r="1287" spans="1:28" s="7" customFormat="1" ht="63" outlineLevel="1">
      <c r="A1287" s="6" t="s">
        <v>615</v>
      </c>
      <c r="B1287" s="49">
        <v>1001</v>
      </c>
      <c r="C1287" s="49">
        <v>1130307001</v>
      </c>
      <c r="D1287" s="49" t="s">
        <v>2</v>
      </c>
      <c r="E1287" s="49" t="s">
        <v>2</v>
      </c>
      <c r="F1287" s="49"/>
      <c r="G1287" s="50">
        <f>SUM(G1288)</f>
        <v>495405.82</v>
      </c>
      <c r="H1287" s="50">
        <f t="shared" ref="H1287:AB1289" si="838">SUM(H1288)</f>
        <v>0</v>
      </c>
      <c r="I1287" s="50">
        <f t="shared" si="838"/>
        <v>0</v>
      </c>
      <c r="J1287" s="50">
        <f t="shared" si="838"/>
        <v>0</v>
      </c>
      <c r="K1287" s="50">
        <f t="shared" si="838"/>
        <v>495405.82</v>
      </c>
      <c r="L1287" s="50">
        <f t="shared" si="838"/>
        <v>495405.82</v>
      </c>
      <c r="M1287" s="50">
        <f t="shared" si="838"/>
        <v>0</v>
      </c>
      <c r="N1287" s="50">
        <f t="shared" si="838"/>
        <v>0</v>
      </c>
      <c r="O1287" s="50">
        <f t="shared" si="838"/>
        <v>0</v>
      </c>
      <c r="P1287" s="50">
        <f t="shared" si="838"/>
        <v>495405.82</v>
      </c>
      <c r="Q1287" s="50">
        <f t="shared" si="838"/>
        <v>0</v>
      </c>
      <c r="R1287" s="50">
        <f t="shared" si="838"/>
        <v>0</v>
      </c>
      <c r="S1287" s="50">
        <f t="shared" si="838"/>
        <v>0</v>
      </c>
      <c r="T1287" s="50">
        <f t="shared" si="838"/>
        <v>0</v>
      </c>
      <c r="U1287" s="50">
        <f t="shared" si="838"/>
        <v>192420.82</v>
      </c>
      <c r="V1287" s="50">
        <f t="shared" si="838"/>
        <v>192420.82</v>
      </c>
      <c r="W1287" s="50">
        <f t="shared" si="838"/>
        <v>133920</v>
      </c>
      <c r="X1287" s="50">
        <f t="shared" si="838"/>
        <v>133920</v>
      </c>
      <c r="Y1287" s="50">
        <f t="shared" si="838"/>
        <v>65427</v>
      </c>
      <c r="Z1287" s="50">
        <f t="shared" si="838"/>
        <v>65427</v>
      </c>
      <c r="AA1287" s="50">
        <f t="shared" si="838"/>
        <v>103638</v>
      </c>
      <c r="AB1287" s="50">
        <f t="shared" si="838"/>
        <v>103638</v>
      </c>
    </row>
    <row r="1288" spans="1:28" s="17" customFormat="1" ht="31.5" outlineLevel="1">
      <c r="A1288" s="2" t="s">
        <v>338</v>
      </c>
      <c r="B1288" s="23">
        <v>1001</v>
      </c>
      <c r="C1288" s="23">
        <v>1130307001</v>
      </c>
      <c r="D1288" s="23">
        <v>300</v>
      </c>
      <c r="E1288" s="23" t="s">
        <v>2</v>
      </c>
      <c r="F1288" s="23"/>
      <c r="G1288" s="24">
        <f>SUM(G1289)</f>
        <v>495405.82</v>
      </c>
      <c r="H1288" s="24">
        <f t="shared" si="838"/>
        <v>0</v>
      </c>
      <c r="I1288" s="24">
        <f t="shared" si="838"/>
        <v>0</v>
      </c>
      <c r="J1288" s="24">
        <f t="shared" si="838"/>
        <v>0</v>
      </c>
      <c r="K1288" s="24">
        <f t="shared" si="838"/>
        <v>495405.82</v>
      </c>
      <c r="L1288" s="24">
        <f t="shared" si="838"/>
        <v>495405.82</v>
      </c>
      <c r="M1288" s="24">
        <f t="shared" si="838"/>
        <v>0</v>
      </c>
      <c r="N1288" s="24">
        <f t="shared" si="838"/>
        <v>0</v>
      </c>
      <c r="O1288" s="24">
        <f t="shared" si="838"/>
        <v>0</v>
      </c>
      <c r="P1288" s="24">
        <f t="shared" si="838"/>
        <v>495405.82</v>
      </c>
      <c r="Q1288" s="24">
        <f t="shared" si="838"/>
        <v>0</v>
      </c>
      <c r="R1288" s="24">
        <f t="shared" si="838"/>
        <v>0</v>
      </c>
      <c r="S1288" s="24">
        <f t="shared" si="838"/>
        <v>0</v>
      </c>
      <c r="T1288" s="24">
        <f t="shared" si="838"/>
        <v>0</v>
      </c>
      <c r="U1288" s="24">
        <f t="shared" si="838"/>
        <v>192420.82</v>
      </c>
      <c r="V1288" s="24">
        <f t="shared" si="838"/>
        <v>192420.82</v>
      </c>
      <c r="W1288" s="24">
        <f t="shared" si="838"/>
        <v>133920</v>
      </c>
      <c r="X1288" s="24">
        <f t="shared" si="838"/>
        <v>133920</v>
      </c>
      <c r="Y1288" s="24">
        <f t="shared" si="838"/>
        <v>65427</v>
      </c>
      <c r="Z1288" s="24">
        <f t="shared" si="838"/>
        <v>65427</v>
      </c>
      <c r="AA1288" s="24">
        <f t="shared" si="838"/>
        <v>103638</v>
      </c>
      <c r="AB1288" s="24">
        <f t="shared" si="838"/>
        <v>103638</v>
      </c>
    </row>
    <row r="1289" spans="1:28" s="17" customFormat="1" ht="63" outlineLevel="1">
      <c r="A1289" s="2" t="s">
        <v>372</v>
      </c>
      <c r="B1289" s="23">
        <v>1001</v>
      </c>
      <c r="C1289" s="23">
        <v>1130307001</v>
      </c>
      <c r="D1289" s="23">
        <v>321</v>
      </c>
      <c r="E1289" s="23" t="s">
        <v>2</v>
      </c>
      <c r="F1289" s="23"/>
      <c r="G1289" s="24">
        <f>SUM(G1290)</f>
        <v>495405.82</v>
      </c>
      <c r="H1289" s="24">
        <f t="shared" si="838"/>
        <v>0</v>
      </c>
      <c r="I1289" s="24">
        <f t="shared" si="838"/>
        <v>0</v>
      </c>
      <c r="J1289" s="24">
        <f t="shared" si="838"/>
        <v>0</v>
      </c>
      <c r="K1289" s="24">
        <f t="shared" si="838"/>
        <v>495405.82</v>
      </c>
      <c r="L1289" s="24">
        <f t="shared" si="838"/>
        <v>495405.82</v>
      </c>
      <c r="M1289" s="24">
        <f t="shared" si="838"/>
        <v>0</v>
      </c>
      <c r="N1289" s="24">
        <f t="shared" si="838"/>
        <v>0</v>
      </c>
      <c r="O1289" s="24">
        <f t="shared" si="838"/>
        <v>0</v>
      </c>
      <c r="P1289" s="24">
        <f t="shared" si="838"/>
        <v>495405.82</v>
      </c>
      <c r="Q1289" s="24">
        <f t="shared" si="838"/>
        <v>0</v>
      </c>
      <c r="R1289" s="24">
        <f t="shared" si="838"/>
        <v>0</v>
      </c>
      <c r="S1289" s="24">
        <f t="shared" si="838"/>
        <v>0</v>
      </c>
      <c r="T1289" s="24">
        <f t="shared" si="838"/>
        <v>0</v>
      </c>
      <c r="U1289" s="24">
        <f t="shared" si="838"/>
        <v>192420.82</v>
      </c>
      <c r="V1289" s="24">
        <f t="shared" si="838"/>
        <v>192420.82</v>
      </c>
      <c r="W1289" s="24">
        <f t="shared" si="838"/>
        <v>133920</v>
      </c>
      <c r="X1289" s="24">
        <f t="shared" si="838"/>
        <v>133920</v>
      </c>
      <c r="Y1289" s="24">
        <f t="shared" si="838"/>
        <v>65427</v>
      </c>
      <c r="Z1289" s="24">
        <f t="shared" si="838"/>
        <v>65427</v>
      </c>
      <c r="AA1289" s="24">
        <f t="shared" si="838"/>
        <v>103638</v>
      </c>
      <c r="AB1289" s="24">
        <f t="shared" si="838"/>
        <v>103638</v>
      </c>
    </row>
    <row r="1290" spans="1:28" s="17" customFormat="1" ht="47.25" outlineLevel="1">
      <c r="A1290" s="2" t="s">
        <v>374</v>
      </c>
      <c r="B1290" s="23">
        <v>1001</v>
      </c>
      <c r="C1290" s="23">
        <v>1130307001</v>
      </c>
      <c r="D1290" s="23">
        <v>321</v>
      </c>
      <c r="E1290" s="23">
        <v>264</v>
      </c>
      <c r="F1290" s="23"/>
      <c r="G1290" s="24">
        <f>SUM(I1290:K1290)-H1290</f>
        <v>495405.82</v>
      </c>
      <c r="H1290" s="24"/>
      <c r="I1290" s="36"/>
      <c r="J1290" s="8">
        <f>SUM(Q1290)</f>
        <v>0</v>
      </c>
      <c r="K1290" s="9">
        <f>SUM(S1290+U1290+W1290+Y1290+AA1290)</f>
        <v>495405.82</v>
      </c>
      <c r="L1290" s="28">
        <f>SUM(N1290:P1290)-M1290</f>
        <v>495405.82</v>
      </c>
      <c r="M1290" s="38"/>
      <c r="N1290" s="37"/>
      <c r="O1290" s="8">
        <f>SUM(R1290)</f>
        <v>0</v>
      </c>
      <c r="P1290" s="9">
        <f>SUM(T1290+V1290+X1290+Z1290+AB1290)</f>
        <v>495405.82</v>
      </c>
      <c r="Q1290" s="28"/>
      <c r="R1290" s="28"/>
      <c r="S1290" s="28"/>
      <c r="T1290" s="28"/>
      <c r="U1290" s="28">
        <v>192420.82</v>
      </c>
      <c r="V1290" s="28">
        <v>192420.82</v>
      </c>
      <c r="W1290" s="28">
        <v>133920</v>
      </c>
      <c r="X1290" s="28">
        <v>133920</v>
      </c>
      <c r="Y1290" s="28">
        <v>65427</v>
      </c>
      <c r="Z1290" s="28">
        <v>65427</v>
      </c>
      <c r="AA1290" s="28">
        <v>103638</v>
      </c>
      <c r="AB1290" s="28">
        <v>103638</v>
      </c>
    </row>
    <row r="1291" spans="1:28" s="7" customFormat="1" ht="63" outlineLevel="2">
      <c r="A1291" s="6" t="s">
        <v>370</v>
      </c>
      <c r="B1291" s="49" t="s">
        <v>369</v>
      </c>
      <c r="C1291" s="49" t="s">
        <v>371</v>
      </c>
      <c r="D1291" s="49" t="s">
        <v>2</v>
      </c>
      <c r="E1291" s="49" t="s">
        <v>2</v>
      </c>
      <c r="F1291" s="49"/>
      <c r="G1291" s="50">
        <f>SUM(G1292+G1295)</f>
        <v>2525000</v>
      </c>
      <c r="H1291" s="50">
        <f>SUM(H1292+H1295)</f>
        <v>0</v>
      </c>
      <c r="I1291" s="51">
        <f>SUM(I1292+I1295)</f>
        <v>2525000</v>
      </c>
      <c r="J1291" s="51">
        <f t="shared" ref="J1291:AB1291" si="839">SUM(J1292+J1295)</f>
        <v>0</v>
      </c>
      <c r="K1291" s="51">
        <f t="shared" si="839"/>
        <v>0</v>
      </c>
      <c r="L1291" s="51">
        <f t="shared" si="839"/>
        <v>2412322.4499999997</v>
      </c>
      <c r="M1291" s="51">
        <f t="shared" si="839"/>
        <v>0</v>
      </c>
      <c r="N1291" s="51">
        <f t="shared" si="839"/>
        <v>2412322.4499999997</v>
      </c>
      <c r="O1291" s="52">
        <f t="shared" si="839"/>
        <v>0</v>
      </c>
      <c r="P1291" s="52">
        <f t="shared" si="839"/>
        <v>0</v>
      </c>
      <c r="Q1291" s="52">
        <f t="shared" si="839"/>
        <v>0</v>
      </c>
      <c r="R1291" s="52">
        <f t="shared" si="839"/>
        <v>0</v>
      </c>
      <c r="S1291" s="52">
        <f t="shared" si="839"/>
        <v>0</v>
      </c>
      <c r="T1291" s="52">
        <f t="shared" si="839"/>
        <v>0</v>
      </c>
      <c r="U1291" s="52">
        <f t="shared" si="839"/>
        <v>0</v>
      </c>
      <c r="V1291" s="52">
        <f t="shared" si="839"/>
        <v>0</v>
      </c>
      <c r="W1291" s="52">
        <f t="shared" si="839"/>
        <v>0</v>
      </c>
      <c r="X1291" s="52">
        <f t="shared" si="839"/>
        <v>0</v>
      </c>
      <c r="Y1291" s="52">
        <f t="shared" si="839"/>
        <v>0</v>
      </c>
      <c r="Z1291" s="52">
        <f t="shared" si="839"/>
        <v>0</v>
      </c>
      <c r="AA1291" s="52">
        <f t="shared" si="839"/>
        <v>0</v>
      </c>
      <c r="AB1291" s="52">
        <f t="shared" si="839"/>
        <v>0</v>
      </c>
    </row>
    <row r="1292" spans="1:28" ht="47.25" outlineLevel="3">
      <c r="A1292" s="2" t="s">
        <v>25</v>
      </c>
      <c r="B1292" s="23" t="s">
        <v>369</v>
      </c>
      <c r="C1292" s="23" t="s">
        <v>371</v>
      </c>
      <c r="D1292" s="23" t="s">
        <v>26</v>
      </c>
      <c r="E1292" s="23" t="s">
        <v>2</v>
      </c>
      <c r="F1292" s="23"/>
      <c r="G1292" s="24">
        <f t="shared" ref="G1292:I1293" si="840">SUM(G1293)</f>
        <v>35650.11</v>
      </c>
      <c r="H1292" s="24">
        <f t="shared" si="840"/>
        <v>0</v>
      </c>
      <c r="I1292" s="36">
        <f t="shared" si="840"/>
        <v>35650.11</v>
      </c>
      <c r="J1292" s="36">
        <f t="shared" ref="J1292:S1293" si="841">SUM(J1293)</f>
        <v>0</v>
      </c>
      <c r="K1292" s="36">
        <f t="shared" si="841"/>
        <v>0</v>
      </c>
      <c r="L1292" s="36">
        <f t="shared" si="841"/>
        <v>35650.11</v>
      </c>
      <c r="M1292" s="36">
        <f t="shared" si="841"/>
        <v>0</v>
      </c>
      <c r="N1292" s="36">
        <f t="shared" si="841"/>
        <v>35650.11</v>
      </c>
      <c r="O1292" s="28">
        <f t="shared" si="841"/>
        <v>0</v>
      </c>
      <c r="P1292" s="28">
        <f t="shared" si="841"/>
        <v>0</v>
      </c>
      <c r="Q1292" s="28">
        <f t="shared" si="841"/>
        <v>0</v>
      </c>
      <c r="R1292" s="28">
        <f t="shared" si="841"/>
        <v>0</v>
      </c>
      <c r="S1292" s="28">
        <f t="shared" si="841"/>
        <v>0</v>
      </c>
      <c r="T1292" s="28">
        <f t="shared" ref="T1292:AB1293" si="842">SUM(T1293)</f>
        <v>0</v>
      </c>
      <c r="U1292" s="28">
        <f t="shared" si="842"/>
        <v>0</v>
      </c>
      <c r="V1292" s="28">
        <f t="shared" si="842"/>
        <v>0</v>
      </c>
      <c r="W1292" s="28">
        <f t="shared" si="842"/>
        <v>0</v>
      </c>
      <c r="X1292" s="28">
        <f t="shared" si="842"/>
        <v>0</v>
      </c>
      <c r="Y1292" s="28">
        <f t="shared" si="842"/>
        <v>0</v>
      </c>
      <c r="Z1292" s="28">
        <f t="shared" si="842"/>
        <v>0</v>
      </c>
      <c r="AA1292" s="28">
        <f t="shared" si="842"/>
        <v>0</v>
      </c>
      <c r="AB1292" s="28">
        <f t="shared" si="842"/>
        <v>0</v>
      </c>
    </row>
    <row r="1293" spans="1:28" ht="31.5" outlineLevel="4">
      <c r="A1293" s="2" t="s">
        <v>27</v>
      </c>
      <c r="B1293" s="23" t="s">
        <v>369</v>
      </c>
      <c r="C1293" s="23" t="s">
        <v>371</v>
      </c>
      <c r="D1293" s="23" t="s">
        <v>28</v>
      </c>
      <c r="E1293" s="23" t="s">
        <v>2</v>
      </c>
      <c r="F1293" s="23"/>
      <c r="G1293" s="24">
        <f t="shared" si="840"/>
        <v>35650.11</v>
      </c>
      <c r="H1293" s="24">
        <f t="shared" si="840"/>
        <v>0</v>
      </c>
      <c r="I1293" s="36">
        <f t="shared" si="840"/>
        <v>35650.11</v>
      </c>
      <c r="J1293" s="36">
        <f t="shared" si="841"/>
        <v>0</v>
      </c>
      <c r="K1293" s="36">
        <f t="shared" si="841"/>
        <v>0</v>
      </c>
      <c r="L1293" s="36">
        <f t="shared" si="841"/>
        <v>35650.11</v>
      </c>
      <c r="M1293" s="36">
        <f t="shared" si="841"/>
        <v>0</v>
      </c>
      <c r="N1293" s="36">
        <f t="shared" si="841"/>
        <v>35650.11</v>
      </c>
      <c r="O1293" s="28">
        <f t="shared" si="841"/>
        <v>0</v>
      </c>
      <c r="P1293" s="28">
        <f t="shared" si="841"/>
        <v>0</v>
      </c>
      <c r="Q1293" s="28">
        <f t="shared" si="841"/>
        <v>0</v>
      </c>
      <c r="R1293" s="28">
        <f t="shared" si="841"/>
        <v>0</v>
      </c>
      <c r="S1293" s="28">
        <f t="shared" si="841"/>
        <v>0</v>
      </c>
      <c r="T1293" s="28">
        <f t="shared" si="842"/>
        <v>0</v>
      </c>
      <c r="U1293" s="28">
        <f t="shared" si="842"/>
        <v>0</v>
      </c>
      <c r="V1293" s="28">
        <f t="shared" si="842"/>
        <v>0</v>
      </c>
      <c r="W1293" s="28">
        <f t="shared" si="842"/>
        <v>0</v>
      </c>
      <c r="X1293" s="28">
        <f t="shared" si="842"/>
        <v>0</v>
      </c>
      <c r="Y1293" s="28">
        <f t="shared" si="842"/>
        <v>0</v>
      </c>
      <c r="Z1293" s="28">
        <f t="shared" si="842"/>
        <v>0</v>
      </c>
      <c r="AA1293" s="28">
        <f t="shared" si="842"/>
        <v>0</v>
      </c>
      <c r="AB1293" s="28">
        <f t="shared" si="842"/>
        <v>0</v>
      </c>
    </row>
    <row r="1294" spans="1:28" outlineLevel="5">
      <c r="A1294" s="2" t="s">
        <v>37</v>
      </c>
      <c r="B1294" s="23" t="s">
        <v>369</v>
      </c>
      <c r="C1294" s="23" t="s">
        <v>371</v>
      </c>
      <c r="D1294" s="23" t="s">
        <v>28</v>
      </c>
      <c r="E1294" s="23" t="s">
        <v>38</v>
      </c>
      <c r="F1294" s="23"/>
      <c r="G1294" s="24">
        <f>SUM(I1294:K1294)-H1294</f>
        <v>35650.11</v>
      </c>
      <c r="H1294" s="24"/>
      <c r="I1294" s="36">
        <v>35650.11</v>
      </c>
      <c r="J1294" s="8">
        <f>SUM(Q1294)</f>
        <v>0</v>
      </c>
      <c r="K1294" s="9">
        <f>SUM(S1294+U1294+W1294+Y1294+AA1294)</f>
        <v>0</v>
      </c>
      <c r="L1294" s="28">
        <f>SUM(N1294:P1294)-M1294</f>
        <v>35650.11</v>
      </c>
      <c r="M1294" s="38"/>
      <c r="N1294" s="37">
        <v>35650.11</v>
      </c>
      <c r="O1294" s="8">
        <f>SUM(R1294)</f>
        <v>0</v>
      </c>
      <c r="P1294" s="9">
        <f>SUM(T1294+V1294+X1294+Z1294+AB1294)</f>
        <v>0</v>
      </c>
      <c r="Q1294" s="9"/>
      <c r="R1294" s="9"/>
      <c r="S1294" s="9"/>
      <c r="T1294" s="9"/>
      <c r="U1294" s="9"/>
      <c r="V1294" s="9"/>
      <c r="W1294" s="9"/>
      <c r="X1294" s="9"/>
      <c r="Y1294" s="9"/>
      <c r="Z1294" s="9"/>
      <c r="AA1294" s="9"/>
      <c r="AB1294" s="9"/>
    </row>
    <row r="1295" spans="1:28" ht="31.5" outlineLevel="3">
      <c r="A1295" s="2" t="s">
        <v>338</v>
      </c>
      <c r="B1295" s="23" t="s">
        <v>369</v>
      </c>
      <c r="C1295" s="23" t="s">
        <v>371</v>
      </c>
      <c r="D1295" s="23" t="s">
        <v>339</v>
      </c>
      <c r="E1295" s="23" t="s">
        <v>2</v>
      </c>
      <c r="F1295" s="23"/>
      <c r="G1295" s="24">
        <f t="shared" ref="G1295:I1296" si="843">SUM(G1296)</f>
        <v>2489349.89</v>
      </c>
      <c r="H1295" s="24">
        <f t="shared" si="843"/>
        <v>0</v>
      </c>
      <c r="I1295" s="36">
        <f t="shared" si="843"/>
        <v>2489349.89</v>
      </c>
      <c r="J1295" s="36">
        <f t="shared" ref="J1295:S1296" si="844">SUM(J1296)</f>
        <v>0</v>
      </c>
      <c r="K1295" s="36">
        <f t="shared" si="844"/>
        <v>0</v>
      </c>
      <c r="L1295" s="36">
        <f t="shared" si="844"/>
        <v>2376672.34</v>
      </c>
      <c r="M1295" s="36">
        <f t="shared" si="844"/>
        <v>0</v>
      </c>
      <c r="N1295" s="36">
        <f t="shared" si="844"/>
        <v>2376672.34</v>
      </c>
      <c r="O1295" s="28">
        <f t="shared" si="844"/>
        <v>0</v>
      </c>
      <c r="P1295" s="28">
        <f t="shared" si="844"/>
        <v>0</v>
      </c>
      <c r="Q1295" s="28">
        <f t="shared" si="844"/>
        <v>0</v>
      </c>
      <c r="R1295" s="28">
        <f t="shared" si="844"/>
        <v>0</v>
      </c>
      <c r="S1295" s="28">
        <f t="shared" si="844"/>
        <v>0</v>
      </c>
      <c r="T1295" s="28">
        <f t="shared" ref="T1295:AB1296" si="845">SUM(T1296)</f>
        <v>0</v>
      </c>
      <c r="U1295" s="28">
        <f t="shared" si="845"/>
        <v>0</v>
      </c>
      <c r="V1295" s="28">
        <f t="shared" si="845"/>
        <v>0</v>
      </c>
      <c r="W1295" s="28">
        <f t="shared" si="845"/>
        <v>0</v>
      </c>
      <c r="X1295" s="28">
        <f t="shared" si="845"/>
        <v>0</v>
      </c>
      <c r="Y1295" s="28">
        <f t="shared" si="845"/>
        <v>0</v>
      </c>
      <c r="Z1295" s="28">
        <f t="shared" si="845"/>
        <v>0</v>
      </c>
      <c r="AA1295" s="28">
        <f t="shared" si="845"/>
        <v>0</v>
      </c>
      <c r="AB1295" s="28">
        <f t="shared" si="845"/>
        <v>0</v>
      </c>
    </row>
    <row r="1296" spans="1:28" ht="63" outlineLevel="4">
      <c r="A1296" s="2" t="s">
        <v>372</v>
      </c>
      <c r="B1296" s="23" t="s">
        <v>369</v>
      </c>
      <c r="C1296" s="23" t="s">
        <v>371</v>
      </c>
      <c r="D1296" s="23" t="s">
        <v>373</v>
      </c>
      <c r="E1296" s="23" t="s">
        <v>2</v>
      </c>
      <c r="F1296" s="23"/>
      <c r="G1296" s="24">
        <f t="shared" si="843"/>
        <v>2489349.89</v>
      </c>
      <c r="H1296" s="24">
        <f t="shared" si="843"/>
        <v>0</v>
      </c>
      <c r="I1296" s="36">
        <f t="shared" si="843"/>
        <v>2489349.89</v>
      </c>
      <c r="J1296" s="36">
        <f t="shared" si="844"/>
        <v>0</v>
      </c>
      <c r="K1296" s="36">
        <f t="shared" si="844"/>
        <v>0</v>
      </c>
      <c r="L1296" s="36">
        <f t="shared" si="844"/>
        <v>2376672.34</v>
      </c>
      <c r="M1296" s="36">
        <f t="shared" si="844"/>
        <v>0</v>
      </c>
      <c r="N1296" s="36">
        <f t="shared" si="844"/>
        <v>2376672.34</v>
      </c>
      <c r="O1296" s="28">
        <f t="shared" si="844"/>
        <v>0</v>
      </c>
      <c r="P1296" s="28">
        <f t="shared" si="844"/>
        <v>0</v>
      </c>
      <c r="Q1296" s="28">
        <f t="shared" si="844"/>
        <v>0</v>
      </c>
      <c r="R1296" s="28">
        <f t="shared" si="844"/>
        <v>0</v>
      </c>
      <c r="S1296" s="28">
        <f t="shared" si="844"/>
        <v>0</v>
      </c>
      <c r="T1296" s="28">
        <f t="shared" si="845"/>
        <v>0</v>
      </c>
      <c r="U1296" s="28">
        <f t="shared" si="845"/>
        <v>0</v>
      </c>
      <c r="V1296" s="28">
        <f t="shared" si="845"/>
        <v>0</v>
      </c>
      <c r="W1296" s="28">
        <f t="shared" si="845"/>
        <v>0</v>
      </c>
      <c r="X1296" s="28">
        <f t="shared" si="845"/>
        <v>0</v>
      </c>
      <c r="Y1296" s="28">
        <f t="shared" si="845"/>
        <v>0</v>
      </c>
      <c r="Z1296" s="28">
        <f t="shared" si="845"/>
        <v>0</v>
      </c>
      <c r="AA1296" s="28">
        <f t="shared" si="845"/>
        <v>0</v>
      </c>
      <c r="AB1296" s="28">
        <f t="shared" si="845"/>
        <v>0</v>
      </c>
    </row>
    <row r="1297" spans="1:28" ht="47.25" outlineLevel="5">
      <c r="A1297" s="2" t="s">
        <v>374</v>
      </c>
      <c r="B1297" s="23" t="s">
        <v>369</v>
      </c>
      <c r="C1297" s="23" t="s">
        <v>371</v>
      </c>
      <c r="D1297" s="23" t="s">
        <v>373</v>
      </c>
      <c r="E1297" s="23" t="s">
        <v>375</v>
      </c>
      <c r="F1297" s="23"/>
      <c r="G1297" s="24">
        <f>SUM(I1297:K1297)-H1297</f>
        <v>2489349.89</v>
      </c>
      <c r="H1297" s="24"/>
      <c r="I1297" s="36">
        <v>2489349.89</v>
      </c>
      <c r="J1297" s="8">
        <f>SUM(Q1297)</f>
        <v>0</v>
      </c>
      <c r="K1297" s="9">
        <f>SUM(S1297+U1297+W1297+Y1297+AA1297)</f>
        <v>0</v>
      </c>
      <c r="L1297" s="28">
        <f>SUM(N1297:P1297)-M1297</f>
        <v>2376672.34</v>
      </c>
      <c r="M1297" s="38"/>
      <c r="N1297" s="37">
        <v>2376672.34</v>
      </c>
      <c r="O1297" s="8">
        <f>SUM(R1297)</f>
        <v>0</v>
      </c>
      <c r="P1297" s="9">
        <f>SUM(T1297+V1297+X1297+Z1297+AB1297)</f>
        <v>0</v>
      </c>
      <c r="Q1297" s="9"/>
      <c r="R1297" s="9"/>
      <c r="S1297" s="9"/>
      <c r="T1297" s="9"/>
      <c r="U1297" s="9"/>
      <c r="V1297" s="9"/>
      <c r="W1297" s="9"/>
      <c r="X1297" s="9"/>
      <c r="Y1297" s="9"/>
      <c r="Z1297" s="9"/>
      <c r="AA1297" s="9"/>
      <c r="AB1297" s="9"/>
    </row>
    <row r="1298" spans="1:28" s="4" customFormat="1" ht="31.5" outlineLevel="1">
      <c r="A1298" s="5" t="s">
        <v>376</v>
      </c>
      <c r="B1298" s="45" t="s">
        <v>377</v>
      </c>
      <c r="C1298" s="45" t="s">
        <v>4</v>
      </c>
      <c r="D1298" s="45" t="s">
        <v>2</v>
      </c>
      <c r="E1298" s="45" t="s">
        <v>2</v>
      </c>
      <c r="F1298" s="45"/>
      <c r="G1298" s="46">
        <f t="shared" ref="G1298:AB1298" si="846">SUM(G1299+G1303+G1319+G1323+G1307+G1311+G1315)</f>
        <v>1495864.1</v>
      </c>
      <c r="H1298" s="46">
        <f t="shared" si="846"/>
        <v>229796.19</v>
      </c>
      <c r="I1298" s="46">
        <f t="shared" si="846"/>
        <v>1395864.1</v>
      </c>
      <c r="J1298" s="46">
        <f t="shared" si="846"/>
        <v>329796.19</v>
      </c>
      <c r="K1298" s="46">
        <f t="shared" si="846"/>
        <v>0</v>
      </c>
      <c r="L1298" s="46">
        <f t="shared" si="846"/>
        <v>1495864.1</v>
      </c>
      <c r="M1298" s="46">
        <f t="shared" si="846"/>
        <v>229796.19</v>
      </c>
      <c r="N1298" s="46">
        <f t="shared" si="846"/>
        <v>1395864.1</v>
      </c>
      <c r="O1298" s="46">
        <f t="shared" si="846"/>
        <v>329796.19</v>
      </c>
      <c r="P1298" s="46">
        <f t="shared" si="846"/>
        <v>0</v>
      </c>
      <c r="Q1298" s="46">
        <f t="shared" si="846"/>
        <v>329796.19</v>
      </c>
      <c r="R1298" s="46">
        <f t="shared" si="846"/>
        <v>329796.19</v>
      </c>
      <c r="S1298" s="46">
        <f t="shared" si="846"/>
        <v>0</v>
      </c>
      <c r="T1298" s="46">
        <f t="shared" si="846"/>
        <v>0</v>
      </c>
      <c r="U1298" s="46">
        <f t="shared" si="846"/>
        <v>0</v>
      </c>
      <c r="V1298" s="46">
        <f t="shared" si="846"/>
        <v>0</v>
      </c>
      <c r="W1298" s="46">
        <f t="shared" si="846"/>
        <v>0</v>
      </c>
      <c r="X1298" s="46">
        <f t="shared" si="846"/>
        <v>0</v>
      </c>
      <c r="Y1298" s="46">
        <f t="shared" si="846"/>
        <v>0</v>
      </c>
      <c r="Z1298" s="46">
        <f t="shared" si="846"/>
        <v>0</v>
      </c>
      <c r="AA1298" s="46">
        <f t="shared" si="846"/>
        <v>0</v>
      </c>
      <c r="AB1298" s="46">
        <f t="shared" si="846"/>
        <v>0</v>
      </c>
    </row>
    <row r="1299" spans="1:28" s="7" customFormat="1" ht="157.5" outlineLevel="2">
      <c r="A1299" s="6" t="s">
        <v>378</v>
      </c>
      <c r="B1299" s="49" t="s">
        <v>377</v>
      </c>
      <c r="C1299" s="49" t="s">
        <v>379</v>
      </c>
      <c r="D1299" s="49" t="s">
        <v>2</v>
      </c>
      <c r="E1299" s="49" t="s">
        <v>2</v>
      </c>
      <c r="F1299" s="49"/>
      <c r="G1299" s="50">
        <f t="shared" ref="G1299:I1301" si="847">SUM(G1300)</f>
        <v>176766.3</v>
      </c>
      <c r="H1299" s="50">
        <f t="shared" si="847"/>
        <v>0</v>
      </c>
      <c r="I1299" s="51">
        <f t="shared" si="847"/>
        <v>176766.3</v>
      </c>
      <c r="J1299" s="51">
        <f t="shared" ref="J1299:AB1301" si="848">SUM(J1300)</f>
        <v>0</v>
      </c>
      <c r="K1299" s="51">
        <f t="shared" si="848"/>
        <v>0</v>
      </c>
      <c r="L1299" s="51">
        <f t="shared" si="848"/>
        <v>176766.3</v>
      </c>
      <c r="M1299" s="51">
        <f t="shared" si="848"/>
        <v>0</v>
      </c>
      <c r="N1299" s="51">
        <f t="shared" si="848"/>
        <v>176766.3</v>
      </c>
      <c r="O1299" s="52">
        <f t="shared" si="848"/>
        <v>0</v>
      </c>
      <c r="P1299" s="52">
        <f t="shared" si="848"/>
        <v>0</v>
      </c>
      <c r="Q1299" s="52">
        <f t="shared" si="848"/>
        <v>0</v>
      </c>
      <c r="R1299" s="52">
        <f t="shared" si="848"/>
        <v>0</v>
      </c>
      <c r="S1299" s="52">
        <f t="shared" si="848"/>
        <v>0</v>
      </c>
      <c r="T1299" s="52">
        <f t="shared" si="848"/>
        <v>0</v>
      </c>
      <c r="U1299" s="52">
        <f t="shared" si="848"/>
        <v>0</v>
      </c>
      <c r="V1299" s="52">
        <f t="shared" si="848"/>
        <v>0</v>
      </c>
      <c r="W1299" s="52">
        <f t="shared" si="848"/>
        <v>0</v>
      </c>
      <c r="X1299" s="52">
        <f t="shared" si="848"/>
        <v>0</v>
      </c>
      <c r="Y1299" s="52">
        <f t="shared" si="848"/>
        <v>0</v>
      </c>
      <c r="Z1299" s="52">
        <f t="shared" si="848"/>
        <v>0</v>
      </c>
      <c r="AA1299" s="52">
        <f t="shared" si="848"/>
        <v>0</v>
      </c>
      <c r="AB1299" s="52">
        <f t="shared" si="848"/>
        <v>0</v>
      </c>
    </row>
    <row r="1300" spans="1:28" ht="31.5" outlineLevel="3">
      <c r="A1300" s="2" t="s">
        <v>338</v>
      </c>
      <c r="B1300" s="23" t="s">
        <v>377</v>
      </c>
      <c r="C1300" s="23" t="s">
        <v>379</v>
      </c>
      <c r="D1300" s="23" t="s">
        <v>339</v>
      </c>
      <c r="E1300" s="23" t="s">
        <v>2</v>
      </c>
      <c r="F1300" s="23"/>
      <c r="G1300" s="24">
        <f t="shared" si="847"/>
        <v>176766.3</v>
      </c>
      <c r="H1300" s="24">
        <f t="shared" si="847"/>
        <v>0</v>
      </c>
      <c r="I1300" s="36">
        <f t="shared" si="847"/>
        <v>176766.3</v>
      </c>
      <c r="J1300" s="36">
        <f t="shared" si="848"/>
        <v>0</v>
      </c>
      <c r="K1300" s="36">
        <f t="shared" si="848"/>
        <v>0</v>
      </c>
      <c r="L1300" s="36">
        <f t="shared" si="848"/>
        <v>176766.3</v>
      </c>
      <c r="M1300" s="36">
        <f t="shared" si="848"/>
        <v>0</v>
      </c>
      <c r="N1300" s="36">
        <f t="shared" si="848"/>
        <v>176766.3</v>
      </c>
      <c r="O1300" s="28">
        <f t="shared" si="848"/>
        <v>0</v>
      </c>
      <c r="P1300" s="28">
        <f t="shared" si="848"/>
        <v>0</v>
      </c>
      <c r="Q1300" s="28">
        <f t="shared" si="848"/>
        <v>0</v>
      </c>
      <c r="R1300" s="28">
        <f t="shared" si="848"/>
        <v>0</v>
      </c>
      <c r="S1300" s="28">
        <f t="shared" si="848"/>
        <v>0</v>
      </c>
      <c r="T1300" s="28">
        <f t="shared" si="848"/>
        <v>0</v>
      </c>
      <c r="U1300" s="28">
        <f t="shared" si="848"/>
        <v>0</v>
      </c>
      <c r="V1300" s="28">
        <f t="shared" si="848"/>
        <v>0</v>
      </c>
      <c r="W1300" s="28">
        <f t="shared" si="848"/>
        <v>0</v>
      </c>
      <c r="X1300" s="28">
        <f t="shared" si="848"/>
        <v>0</v>
      </c>
      <c r="Y1300" s="28">
        <f t="shared" si="848"/>
        <v>0</v>
      </c>
      <c r="Z1300" s="28">
        <f t="shared" si="848"/>
        <v>0</v>
      </c>
      <c r="AA1300" s="28">
        <f t="shared" si="848"/>
        <v>0</v>
      </c>
      <c r="AB1300" s="28">
        <f t="shared" si="848"/>
        <v>0</v>
      </c>
    </row>
    <row r="1301" spans="1:28" ht="31.5" outlineLevel="4">
      <c r="A1301" s="2" t="s">
        <v>380</v>
      </c>
      <c r="B1301" s="23" t="s">
        <v>377</v>
      </c>
      <c r="C1301" s="23" t="s">
        <v>379</v>
      </c>
      <c r="D1301" s="23" t="s">
        <v>381</v>
      </c>
      <c r="E1301" s="23" t="s">
        <v>2</v>
      </c>
      <c r="F1301" s="23"/>
      <c r="G1301" s="24">
        <f t="shared" si="847"/>
        <v>176766.3</v>
      </c>
      <c r="H1301" s="24">
        <f t="shared" si="847"/>
        <v>0</v>
      </c>
      <c r="I1301" s="36">
        <f t="shared" si="847"/>
        <v>176766.3</v>
      </c>
      <c r="J1301" s="36">
        <f t="shared" si="848"/>
        <v>0</v>
      </c>
      <c r="K1301" s="36">
        <f t="shared" si="848"/>
        <v>0</v>
      </c>
      <c r="L1301" s="36">
        <f t="shared" si="848"/>
        <v>176766.3</v>
      </c>
      <c r="M1301" s="36">
        <f t="shared" si="848"/>
        <v>0</v>
      </c>
      <c r="N1301" s="36">
        <f t="shared" si="848"/>
        <v>176766.3</v>
      </c>
      <c r="O1301" s="28">
        <f t="shared" si="848"/>
        <v>0</v>
      </c>
      <c r="P1301" s="28">
        <f t="shared" si="848"/>
        <v>0</v>
      </c>
      <c r="Q1301" s="28">
        <f t="shared" si="848"/>
        <v>0</v>
      </c>
      <c r="R1301" s="28">
        <f t="shared" si="848"/>
        <v>0</v>
      </c>
      <c r="S1301" s="28">
        <f t="shared" si="848"/>
        <v>0</v>
      </c>
      <c r="T1301" s="28">
        <f t="shared" si="848"/>
        <v>0</v>
      </c>
      <c r="U1301" s="28">
        <f t="shared" si="848"/>
        <v>0</v>
      </c>
      <c r="V1301" s="28">
        <f t="shared" si="848"/>
        <v>0</v>
      </c>
      <c r="W1301" s="28">
        <f t="shared" si="848"/>
        <v>0</v>
      </c>
      <c r="X1301" s="28">
        <f t="shared" si="848"/>
        <v>0</v>
      </c>
      <c r="Y1301" s="28">
        <f t="shared" si="848"/>
        <v>0</v>
      </c>
      <c r="Z1301" s="28">
        <f t="shared" si="848"/>
        <v>0</v>
      </c>
      <c r="AA1301" s="28">
        <f t="shared" si="848"/>
        <v>0</v>
      </c>
      <c r="AB1301" s="28">
        <f t="shared" si="848"/>
        <v>0</v>
      </c>
    </row>
    <row r="1302" spans="1:28" ht="31.5" outlineLevel="5">
      <c r="A1302" s="2" t="s">
        <v>382</v>
      </c>
      <c r="B1302" s="23" t="s">
        <v>377</v>
      </c>
      <c r="C1302" s="23" t="s">
        <v>379</v>
      </c>
      <c r="D1302" s="23" t="s">
        <v>381</v>
      </c>
      <c r="E1302" s="23" t="s">
        <v>383</v>
      </c>
      <c r="F1302" s="23"/>
      <c r="G1302" s="24">
        <f>SUM(I1302:K1302)-H1302</f>
        <v>176766.3</v>
      </c>
      <c r="H1302" s="24"/>
      <c r="I1302" s="36">
        <v>176766.3</v>
      </c>
      <c r="J1302" s="8">
        <f>SUM(Q1302)</f>
        <v>0</v>
      </c>
      <c r="K1302" s="9">
        <f>SUM(S1302+U1302+W1302+Y1302+AA1302)</f>
        <v>0</v>
      </c>
      <c r="L1302" s="28">
        <f>SUM(N1302:P1302)-M1302</f>
        <v>176766.3</v>
      </c>
      <c r="M1302" s="38"/>
      <c r="N1302" s="37">
        <v>176766.3</v>
      </c>
      <c r="O1302" s="8">
        <f>SUM(R1302)</f>
        <v>0</v>
      </c>
      <c r="P1302" s="9">
        <f>SUM(T1302+V1302+X1302+Z1302+AB1302)</f>
        <v>0</v>
      </c>
      <c r="Q1302" s="9"/>
      <c r="R1302" s="9"/>
      <c r="S1302" s="9"/>
      <c r="T1302" s="9"/>
      <c r="U1302" s="9"/>
      <c r="V1302" s="9"/>
      <c r="W1302" s="9"/>
      <c r="X1302" s="9"/>
      <c r="Y1302" s="9"/>
      <c r="Z1302" s="9"/>
      <c r="AA1302" s="9"/>
      <c r="AB1302" s="9"/>
    </row>
    <row r="1303" spans="1:28" s="7" customFormat="1" ht="126" outlineLevel="2">
      <c r="A1303" s="6" t="s">
        <v>384</v>
      </c>
      <c r="B1303" s="49" t="s">
        <v>377</v>
      </c>
      <c r="C1303" s="49" t="s">
        <v>385</v>
      </c>
      <c r="D1303" s="49" t="s">
        <v>2</v>
      </c>
      <c r="E1303" s="49" t="s">
        <v>2</v>
      </c>
      <c r="F1303" s="49"/>
      <c r="G1303" s="50">
        <f t="shared" ref="G1303:I1305" si="849">SUM(G1304)</f>
        <v>1060597.8</v>
      </c>
      <c r="H1303" s="50">
        <f t="shared" si="849"/>
        <v>0</v>
      </c>
      <c r="I1303" s="51">
        <f t="shared" si="849"/>
        <v>1060597.8</v>
      </c>
      <c r="J1303" s="51">
        <f t="shared" ref="J1303:AB1305" si="850">SUM(J1304)</f>
        <v>0</v>
      </c>
      <c r="K1303" s="51">
        <f t="shared" si="850"/>
        <v>0</v>
      </c>
      <c r="L1303" s="51">
        <f t="shared" si="850"/>
        <v>1060597.8</v>
      </c>
      <c r="M1303" s="51">
        <f t="shared" si="850"/>
        <v>0</v>
      </c>
      <c r="N1303" s="51">
        <f t="shared" si="850"/>
        <v>1060597.8</v>
      </c>
      <c r="O1303" s="52">
        <f t="shared" si="850"/>
        <v>0</v>
      </c>
      <c r="P1303" s="52">
        <f t="shared" si="850"/>
        <v>0</v>
      </c>
      <c r="Q1303" s="52">
        <f t="shared" si="850"/>
        <v>0</v>
      </c>
      <c r="R1303" s="52">
        <f t="shared" si="850"/>
        <v>0</v>
      </c>
      <c r="S1303" s="52">
        <f t="shared" si="850"/>
        <v>0</v>
      </c>
      <c r="T1303" s="52">
        <f t="shared" si="850"/>
        <v>0</v>
      </c>
      <c r="U1303" s="52">
        <f t="shared" si="850"/>
        <v>0</v>
      </c>
      <c r="V1303" s="52">
        <f t="shared" si="850"/>
        <v>0</v>
      </c>
      <c r="W1303" s="52">
        <f t="shared" si="850"/>
        <v>0</v>
      </c>
      <c r="X1303" s="52">
        <f t="shared" si="850"/>
        <v>0</v>
      </c>
      <c r="Y1303" s="52">
        <f t="shared" si="850"/>
        <v>0</v>
      </c>
      <c r="Z1303" s="52">
        <f t="shared" si="850"/>
        <v>0</v>
      </c>
      <c r="AA1303" s="52">
        <f t="shared" si="850"/>
        <v>0</v>
      </c>
      <c r="AB1303" s="52">
        <f t="shared" si="850"/>
        <v>0</v>
      </c>
    </row>
    <row r="1304" spans="1:28" ht="31.5" outlineLevel="3">
      <c r="A1304" s="2" t="s">
        <v>338</v>
      </c>
      <c r="B1304" s="23" t="s">
        <v>377</v>
      </c>
      <c r="C1304" s="23" t="s">
        <v>385</v>
      </c>
      <c r="D1304" s="23" t="s">
        <v>339</v>
      </c>
      <c r="E1304" s="23" t="s">
        <v>2</v>
      </c>
      <c r="F1304" s="23"/>
      <c r="G1304" s="24">
        <f t="shared" si="849"/>
        <v>1060597.8</v>
      </c>
      <c r="H1304" s="24">
        <f t="shared" si="849"/>
        <v>0</v>
      </c>
      <c r="I1304" s="36">
        <f t="shared" si="849"/>
        <v>1060597.8</v>
      </c>
      <c r="J1304" s="36">
        <f t="shared" si="850"/>
        <v>0</v>
      </c>
      <c r="K1304" s="36">
        <f t="shared" si="850"/>
        <v>0</v>
      </c>
      <c r="L1304" s="36">
        <f t="shared" si="850"/>
        <v>1060597.8</v>
      </c>
      <c r="M1304" s="36">
        <f t="shared" si="850"/>
        <v>0</v>
      </c>
      <c r="N1304" s="36">
        <f t="shared" si="850"/>
        <v>1060597.8</v>
      </c>
      <c r="O1304" s="28">
        <f t="shared" si="850"/>
        <v>0</v>
      </c>
      <c r="P1304" s="28">
        <f t="shared" si="850"/>
        <v>0</v>
      </c>
      <c r="Q1304" s="28">
        <f t="shared" si="850"/>
        <v>0</v>
      </c>
      <c r="R1304" s="28">
        <f t="shared" si="850"/>
        <v>0</v>
      </c>
      <c r="S1304" s="28">
        <f t="shared" si="850"/>
        <v>0</v>
      </c>
      <c r="T1304" s="28">
        <f t="shared" si="850"/>
        <v>0</v>
      </c>
      <c r="U1304" s="28">
        <f t="shared" si="850"/>
        <v>0</v>
      </c>
      <c r="V1304" s="28">
        <f t="shared" si="850"/>
        <v>0</v>
      </c>
      <c r="W1304" s="28">
        <f t="shared" si="850"/>
        <v>0</v>
      </c>
      <c r="X1304" s="28">
        <f t="shared" si="850"/>
        <v>0</v>
      </c>
      <c r="Y1304" s="28">
        <f t="shared" si="850"/>
        <v>0</v>
      </c>
      <c r="Z1304" s="28">
        <f t="shared" si="850"/>
        <v>0</v>
      </c>
      <c r="AA1304" s="28">
        <f t="shared" si="850"/>
        <v>0</v>
      </c>
      <c r="AB1304" s="28">
        <f t="shared" si="850"/>
        <v>0</v>
      </c>
    </row>
    <row r="1305" spans="1:28" ht="31.5" outlineLevel="4">
      <c r="A1305" s="2" t="s">
        <v>380</v>
      </c>
      <c r="B1305" s="23" t="s">
        <v>377</v>
      </c>
      <c r="C1305" s="23" t="s">
        <v>385</v>
      </c>
      <c r="D1305" s="23" t="s">
        <v>381</v>
      </c>
      <c r="E1305" s="23" t="s">
        <v>2</v>
      </c>
      <c r="F1305" s="23"/>
      <c r="G1305" s="24">
        <f t="shared" si="849"/>
        <v>1060597.8</v>
      </c>
      <c r="H1305" s="24">
        <f t="shared" si="849"/>
        <v>0</v>
      </c>
      <c r="I1305" s="36">
        <f t="shared" si="849"/>
        <v>1060597.8</v>
      </c>
      <c r="J1305" s="36">
        <f t="shared" si="850"/>
        <v>0</v>
      </c>
      <c r="K1305" s="36">
        <f t="shared" si="850"/>
        <v>0</v>
      </c>
      <c r="L1305" s="36">
        <f t="shared" si="850"/>
        <v>1060597.8</v>
      </c>
      <c r="M1305" s="36">
        <f t="shared" si="850"/>
        <v>0</v>
      </c>
      <c r="N1305" s="36">
        <f t="shared" si="850"/>
        <v>1060597.8</v>
      </c>
      <c r="O1305" s="28">
        <f t="shared" si="850"/>
        <v>0</v>
      </c>
      <c r="P1305" s="28">
        <f t="shared" si="850"/>
        <v>0</v>
      </c>
      <c r="Q1305" s="28">
        <f t="shared" si="850"/>
        <v>0</v>
      </c>
      <c r="R1305" s="28">
        <f t="shared" si="850"/>
        <v>0</v>
      </c>
      <c r="S1305" s="28">
        <f t="shared" si="850"/>
        <v>0</v>
      </c>
      <c r="T1305" s="28">
        <f t="shared" si="850"/>
        <v>0</v>
      </c>
      <c r="U1305" s="28">
        <f t="shared" si="850"/>
        <v>0</v>
      </c>
      <c r="V1305" s="28">
        <f t="shared" si="850"/>
        <v>0</v>
      </c>
      <c r="W1305" s="28">
        <f t="shared" si="850"/>
        <v>0</v>
      </c>
      <c r="X1305" s="28">
        <f t="shared" si="850"/>
        <v>0</v>
      </c>
      <c r="Y1305" s="28">
        <f t="shared" si="850"/>
        <v>0</v>
      </c>
      <c r="Z1305" s="28">
        <f t="shared" si="850"/>
        <v>0</v>
      </c>
      <c r="AA1305" s="28">
        <f t="shared" si="850"/>
        <v>0</v>
      </c>
      <c r="AB1305" s="28">
        <f t="shared" si="850"/>
        <v>0</v>
      </c>
    </row>
    <row r="1306" spans="1:28" ht="31.5" outlineLevel="5">
      <c r="A1306" s="2" t="s">
        <v>382</v>
      </c>
      <c r="B1306" s="23" t="s">
        <v>377</v>
      </c>
      <c r="C1306" s="23" t="s">
        <v>385</v>
      </c>
      <c r="D1306" s="23" t="s">
        <v>381</v>
      </c>
      <c r="E1306" s="23" t="s">
        <v>383</v>
      </c>
      <c r="F1306" s="23">
        <v>24011016</v>
      </c>
      <c r="G1306" s="24">
        <f>SUM(I1306:K1306)-H1306</f>
        <v>1060597.8</v>
      </c>
      <c r="H1306" s="24"/>
      <c r="I1306" s="25">
        <v>1060597.8</v>
      </c>
      <c r="J1306" s="10">
        <f>SUM(Q1306)</f>
        <v>0</v>
      </c>
      <c r="K1306" s="11">
        <f>SUM(S1306+U1306+W1306+Y1306+AA1306)</f>
        <v>0</v>
      </c>
      <c r="L1306" s="26">
        <f>SUM(N1306:P1306)-M1306</f>
        <v>1060597.8</v>
      </c>
      <c r="M1306" s="56"/>
      <c r="N1306" s="55">
        <v>1060597.8</v>
      </c>
      <c r="O1306" s="8">
        <f>SUM(R1306)</f>
        <v>0</v>
      </c>
      <c r="P1306" s="9">
        <f>SUM(T1306+V1306+X1306+Z1306+AB1306)</f>
        <v>0</v>
      </c>
      <c r="Q1306" s="9"/>
      <c r="R1306" s="9"/>
      <c r="S1306" s="9"/>
      <c r="T1306" s="9"/>
      <c r="U1306" s="9"/>
      <c r="V1306" s="9"/>
      <c r="W1306" s="9"/>
      <c r="X1306" s="9"/>
      <c r="Y1306" s="9"/>
      <c r="Z1306" s="9"/>
      <c r="AA1306" s="9"/>
      <c r="AB1306" s="9"/>
    </row>
    <row r="1307" spans="1:28" s="7" customFormat="1" ht="141.75" outlineLevel="5">
      <c r="A1307" s="14" t="s">
        <v>565</v>
      </c>
      <c r="B1307" s="80" t="s">
        <v>377</v>
      </c>
      <c r="C1307" s="80" t="s">
        <v>566</v>
      </c>
      <c r="D1307" s="80" t="s">
        <v>2</v>
      </c>
      <c r="E1307" s="80" t="s">
        <v>2</v>
      </c>
      <c r="F1307" s="49"/>
      <c r="G1307" s="50">
        <f>SUM(G1308)</f>
        <v>0</v>
      </c>
      <c r="H1307" s="50">
        <f t="shared" ref="H1307:AB1309" si="851">SUM(H1308)</f>
        <v>53029.89</v>
      </c>
      <c r="I1307" s="50">
        <f t="shared" si="851"/>
        <v>0</v>
      </c>
      <c r="J1307" s="50">
        <f t="shared" si="851"/>
        <v>53029.89</v>
      </c>
      <c r="K1307" s="50">
        <f t="shared" si="851"/>
        <v>0</v>
      </c>
      <c r="L1307" s="50">
        <f t="shared" si="851"/>
        <v>0</v>
      </c>
      <c r="M1307" s="50">
        <f t="shared" si="851"/>
        <v>53029.89</v>
      </c>
      <c r="N1307" s="50">
        <f t="shared" si="851"/>
        <v>0</v>
      </c>
      <c r="O1307" s="50">
        <f t="shared" si="851"/>
        <v>53029.89</v>
      </c>
      <c r="P1307" s="50">
        <f t="shared" si="851"/>
        <v>0</v>
      </c>
      <c r="Q1307" s="50">
        <f t="shared" si="851"/>
        <v>53029.89</v>
      </c>
      <c r="R1307" s="50">
        <f t="shared" si="851"/>
        <v>53029.89</v>
      </c>
      <c r="S1307" s="50">
        <f t="shared" si="851"/>
        <v>0</v>
      </c>
      <c r="T1307" s="50">
        <f t="shared" si="851"/>
        <v>0</v>
      </c>
      <c r="U1307" s="50">
        <f t="shared" si="851"/>
        <v>0</v>
      </c>
      <c r="V1307" s="50">
        <f t="shared" si="851"/>
        <v>0</v>
      </c>
      <c r="W1307" s="50">
        <f t="shared" si="851"/>
        <v>0</v>
      </c>
      <c r="X1307" s="50">
        <f t="shared" si="851"/>
        <v>0</v>
      </c>
      <c r="Y1307" s="50">
        <f t="shared" si="851"/>
        <v>0</v>
      </c>
      <c r="Z1307" s="50">
        <f t="shared" si="851"/>
        <v>0</v>
      </c>
      <c r="AA1307" s="50">
        <f t="shared" si="851"/>
        <v>0</v>
      </c>
      <c r="AB1307" s="50">
        <f t="shared" si="851"/>
        <v>0</v>
      </c>
    </row>
    <row r="1308" spans="1:28" outlineLevel="5">
      <c r="A1308" s="12" t="s">
        <v>467</v>
      </c>
      <c r="B1308" s="22" t="s">
        <v>377</v>
      </c>
      <c r="C1308" s="22" t="s">
        <v>566</v>
      </c>
      <c r="D1308" s="22" t="s">
        <v>150</v>
      </c>
      <c r="E1308" s="22" t="s">
        <v>2</v>
      </c>
      <c r="F1308" s="23"/>
      <c r="G1308" s="24">
        <f>SUM(G1309)</f>
        <v>0</v>
      </c>
      <c r="H1308" s="24">
        <f t="shared" si="851"/>
        <v>53029.89</v>
      </c>
      <c r="I1308" s="24">
        <f t="shared" si="851"/>
        <v>0</v>
      </c>
      <c r="J1308" s="24">
        <f t="shared" si="851"/>
        <v>53029.89</v>
      </c>
      <c r="K1308" s="24">
        <f t="shared" si="851"/>
        <v>0</v>
      </c>
      <c r="L1308" s="24">
        <f t="shared" si="851"/>
        <v>0</v>
      </c>
      <c r="M1308" s="24">
        <f t="shared" si="851"/>
        <v>53029.89</v>
      </c>
      <c r="N1308" s="24">
        <f t="shared" si="851"/>
        <v>0</v>
      </c>
      <c r="O1308" s="24">
        <f t="shared" si="851"/>
        <v>53029.89</v>
      </c>
      <c r="P1308" s="24">
        <f t="shared" si="851"/>
        <v>0</v>
      </c>
      <c r="Q1308" s="24">
        <f t="shared" si="851"/>
        <v>53029.89</v>
      </c>
      <c r="R1308" s="24">
        <f t="shared" si="851"/>
        <v>53029.89</v>
      </c>
      <c r="S1308" s="24">
        <f t="shared" si="851"/>
        <v>0</v>
      </c>
      <c r="T1308" s="24">
        <f t="shared" si="851"/>
        <v>0</v>
      </c>
      <c r="U1308" s="24">
        <f t="shared" si="851"/>
        <v>0</v>
      </c>
      <c r="V1308" s="24">
        <f t="shared" si="851"/>
        <v>0</v>
      </c>
      <c r="W1308" s="24">
        <f t="shared" si="851"/>
        <v>0</v>
      </c>
      <c r="X1308" s="24">
        <f t="shared" si="851"/>
        <v>0</v>
      </c>
      <c r="Y1308" s="24">
        <f t="shared" si="851"/>
        <v>0</v>
      </c>
      <c r="Z1308" s="24">
        <f t="shared" si="851"/>
        <v>0</v>
      </c>
      <c r="AA1308" s="24">
        <f t="shared" si="851"/>
        <v>0</v>
      </c>
      <c r="AB1308" s="24">
        <f t="shared" si="851"/>
        <v>0</v>
      </c>
    </row>
    <row r="1309" spans="1:28" ht="31.5" outlineLevel="5">
      <c r="A1309" s="12" t="s">
        <v>468</v>
      </c>
      <c r="B1309" s="22" t="s">
        <v>377</v>
      </c>
      <c r="C1309" s="22" t="s">
        <v>566</v>
      </c>
      <c r="D1309" s="22" t="s">
        <v>152</v>
      </c>
      <c r="E1309" s="22" t="s">
        <v>2</v>
      </c>
      <c r="F1309" s="23"/>
      <c r="G1309" s="24">
        <f>SUM(G1310)</f>
        <v>0</v>
      </c>
      <c r="H1309" s="24">
        <f t="shared" si="851"/>
        <v>53029.89</v>
      </c>
      <c r="I1309" s="24">
        <f t="shared" si="851"/>
        <v>0</v>
      </c>
      <c r="J1309" s="24">
        <f t="shared" si="851"/>
        <v>53029.89</v>
      </c>
      <c r="K1309" s="24">
        <f t="shared" si="851"/>
        <v>0</v>
      </c>
      <c r="L1309" s="24">
        <f t="shared" si="851"/>
        <v>0</v>
      </c>
      <c r="M1309" s="54">
        <f t="shared" si="851"/>
        <v>53029.89</v>
      </c>
      <c r="N1309" s="54">
        <f t="shared" si="851"/>
        <v>0</v>
      </c>
      <c r="O1309" s="24">
        <f t="shared" si="851"/>
        <v>53029.89</v>
      </c>
      <c r="P1309" s="24">
        <f t="shared" si="851"/>
        <v>0</v>
      </c>
      <c r="Q1309" s="24">
        <f t="shared" si="851"/>
        <v>53029.89</v>
      </c>
      <c r="R1309" s="24">
        <f t="shared" si="851"/>
        <v>53029.89</v>
      </c>
      <c r="S1309" s="24">
        <f t="shared" si="851"/>
        <v>0</v>
      </c>
      <c r="T1309" s="24">
        <f t="shared" si="851"/>
        <v>0</v>
      </c>
      <c r="U1309" s="24">
        <f t="shared" si="851"/>
        <v>0</v>
      </c>
      <c r="V1309" s="24">
        <f t="shared" si="851"/>
        <v>0</v>
      </c>
      <c r="W1309" s="24">
        <f t="shared" si="851"/>
        <v>0</v>
      </c>
      <c r="X1309" s="24">
        <f t="shared" si="851"/>
        <v>0</v>
      </c>
      <c r="Y1309" s="24">
        <f t="shared" si="851"/>
        <v>0</v>
      </c>
      <c r="Z1309" s="24">
        <f t="shared" si="851"/>
        <v>0</v>
      </c>
      <c r="AA1309" s="24">
        <f t="shared" si="851"/>
        <v>0</v>
      </c>
      <c r="AB1309" s="24">
        <f t="shared" si="851"/>
        <v>0</v>
      </c>
    </row>
    <row r="1310" spans="1:28" s="27" customFormat="1" ht="47.25" outlineLevel="5">
      <c r="A1310" s="12" t="s">
        <v>469</v>
      </c>
      <c r="B1310" s="22" t="s">
        <v>377</v>
      </c>
      <c r="C1310" s="22" t="s">
        <v>566</v>
      </c>
      <c r="D1310" s="22" t="s">
        <v>152</v>
      </c>
      <c r="E1310" s="22" t="s">
        <v>154</v>
      </c>
      <c r="F1310" s="23"/>
      <c r="G1310" s="24">
        <f>SUM(I1310:K1310)-H1310</f>
        <v>0</v>
      </c>
      <c r="H1310" s="24">
        <v>53029.89</v>
      </c>
      <c r="I1310" s="25"/>
      <c r="J1310" s="10">
        <f>SUM(Q1310)</f>
        <v>53029.89</v>
      </c>
      <c r="K1310" s="11">
        <f>SUM(S1310+U1310+W1310+Y1310+AA1310)</f>
        <v>0</v>
      </c>
      <c r="L1310" s="26">
        <f>SUM(N1310:P1310)-M1310</f>
        <v>0</v>
      </c>
      <c r="M1310" s="28">
        <v>53029.89</v>
      </c>
      <c r="N1310" s="28"/>
      <c r="O1310" s="8">
        <f>SUM(R1310)</f>
        <v>53029.89</v>
      </c>
      <c r="P1310" s="9">
        <f>SUM(T1310+V1310+X1310+Z1310+AB1310)</f>
        <v>0</v>
      </c>
      <c r="Q1310" s="9">
        <v>53029.89</v>
      </c>
      <c r="R1310" s="9">
        <v>53029.89</v>
      </c>
      <c r="S1310" s="9"/>
      <c r="T1310" s="9"/>
      <c r="U1310" s="9"/>
      <c r="V1310" s="9"/>
      <c r="W1310" s="9"/>
      <c r="X1310" s="9"/>
      <c r="Y1310" s="9"/>
      <c r="Z1310" s="9"/>
      <c r="AA1310" s="9"/>
      <c r="AB1310" s="9"/>
    </row>
    <row r="1311" spans="1:28" s="7" customFormat="1" ht="156.75" customHeight="1" outlineLevel="5">
      <c r="A1311" s="14" t="s">
        <v>567</v>
      </c>
      <c r="B1311" s="80" t="s">
        <v>377</v>
      </c>
      <c r="C1311" s="80" t="s">
        <v>568</v>
      </c>
      <c r="D1311" s="80" t="s">
        <v>2</v>
      </c>
      <c r="E1311" s="80" t="s">
        <v>2</v>
      </c>
      <c r="F1311" s="49"/>
      <c r="G1311" s="50">
        <f>SUM(G1312)</f>
        <v>0</v>
      </c>
      <c r="H1311" s="50">
        <f t="shared" ref="H1311:AB1313" si="852">SUM(H1312)</f>
        <v>176766.3</v>
      </c>
      <c r="I1311" s="50">
        <f t="shared" si="852"/>
        <v>0</v>
      </c>
      <c r="J1311" s="50">
        <f t="shared" si="852"/>
        <v>176766.3</v>
      </c>
      <c r="K1311" s="50">
        <f t="shared" si="852"/>
        <v>0</v>
      </c>
      <c r="L1311" s="50">
        <f t="shared" si="852"/>
        <v>0</v>
      </c>
      <c r="M1311" s="72">
        <f t="shared" si="852"/>
        <v>176766.3</v>
      </c>
      <c r="N1311" s="72">
        <f t="shared" si="852"/>
        <v>0</v>
      </c>
      <c r="O1311" s="50">
        <f t="shared" si="852"/>
        <v>176766.3</v>
      </c>
      <c r="P1311" s="50">
        <f t="shared" si="852"/>
        <v>0</v>
      </c>
      <c r="Q1311" s="50">
        <f t="shared" si="852"/>
        <v>176766.3</v>
      </c>
      <c r="R1311" s="50">
        <f t="shared" si="852"/>
        <v>176766.3</v>
      </c>
      <c r="S1311" s="50">
        <f t="shared" si="852"/>
        <v>0</v>
      </c>
      <c r="T1311" s="50">
        <f t="shared" si="852"/>
        <v>0</v>
      </c>
      <c r="U1311" s="50">
        <f t="shared" si="852"/>
        <v>0</v>
      </c>
      <c r="V1311" s="50">
        <f t="shared" si="852"/>
        <v>0</v>
      </c>
      <c r="W1311" s="50">
        <f t="shared" si="852"/>
        <v>0</v>
      </c>
      <c r="X1311" s="50">
        <f t="shared" si="852"/>
        <v>0</v>
      </c>
      <c r="Y1311" s="50">
        <f t="shared" si="852"/>
        <v>0</v>
      </c>
      <c r="Z1311" s="50">
        <f t="shared" si="852"/>
        <v>0</v>
      </c>
      <c r="AA1311" s="50">
        <f t="shared" si="852"/>
        <v>0</v>
      </c>
      <c r="AB1311" s="50">
        <f t="shared" si="852"/>
        <v>0</v>
      </c>
    </row>
    <row r="1312" spans="1:28" outlineLevel="5">
      <c r="A1312" s="12" t="s">
        <v>467</v>
      </c>
      <c r="B1312" s="22" t="s">
        <v>377</v>
      </c>
      <c r="C1312" s="22" t="s">
        <v>568</v>
      </c>
      <c r="D1312" s="22" t="s">
        <v>150</v>
      </c>
      <c r="E1312" s="22" t="s">
        <v>2</v>
      </c>
      <c r="F1312" s="23"/>
      <c r="G1312" s="24">
        <f>SUM(G1313)</f>
        <v>0</v>
      </c>
      <c r="H1312" s="24">
        <f t="shared" si="852"/>
        <v>176766.3</v>
      </c>
      <c r="I1312" s="24">
        <f t="shared" si="852"/>
        <v>0</v>
      </c>
      <c r="J1312" s="24">
        <f t="shared" si="852"/>
        <v>176766.3</v>
      </c>
      <c r="K1312" s="24">
        <f t="shared" si="852"/>
        <v>0</v>
      </c>
      <c r="L1312" s="24">
        <f t="shared" si="852"/>
        <v>0</v>
      </c>
      <c r="M1312" s="24">
        <f t="shared" si="852"/>
        <v>176766.3</v>
      </c>
      <c r="N1312" s="24">
        <f t="shared" si="852"/>
        <v>0</v>
      </c>
      <c r="O1312" s="24">
        <f t="shared" si="852"/>
        <v>176766.3</v>
      </c>
      <c r="P1312" s="24">
        <f t="shared" si="852"/>
        <v>0</v>
      </c>
      <c r="Q1312" s="24">
        <f t="shared" si="852"/>
        <v>176766.3</v>
      </c>
      <c r="R1312" s="24">
        <f t="shared" si="852"/>
        <v>176766.3</v>
      </c>
      <c r="S1312" s="24">
        <f t="shared" si="852"/>
        <v>0</v>
      </c>
      <c r="T1312" s="24">
        <f t="shared" si="852"/>
        <v>0</v>
      </c>
      <c r="U1312" s="24">
        <f t="shared" si="852"/>
        <v>0</v>
      </c>
      <c r="V1312" s="24">
        <f t="shared" si="852"/>
        <v>0</v>
      </c>
      <c r="W1312" s="24">
        <f t="shared" si="852"/>
        <v>0</v>
      </c>
      <c r="X1312" s="24">
        <f t="shared" si="852"/>
        <v>0</v>
      </c>
      <c r="Y1312" s="24">
        <f t="shared" si="852"/>
        <v>0</v>
      </c>
      <c r="Z1312" s="24">
        <f t="shared" si="852"/>
        <v>0</v>
      </c>
      <c r="AA1312" s="24">
        <f t="shared" si="852"/>
        <v>0</v>
      </c>
      <c r="AB1312" s="24">
        <f t="shared" si="852"/>
        <v>0</v>
      </c>
    </row>
    <row r="1313" spans="1:28" ht="31.5" outlineLevel="5">
      <c r="A1313" s="12" t="s">
        <v>468</v>
      </c>
      <c r="B1313" s="22" t="s">
        <v>377</v>
      </c>
      <c r="C1313" s="22" t="s">
        <v>568</v>
      </c>
      <c r="D1313" s="22" t="s">
        <v>152</v>
      </c>
      <c r="E1313" s="22" t="s">
        <v>2</v>
      </c>
      <c r="F1313" s="23"/>
      <c r="G1313" s="24">
        <f>SUM(G1314)</f>
        <v>0</v>
      </c>
      <c r="H1313" s="24">
        <f t="shared" si="852"/>
        <v>176766.3</v>
      </c>
      <c r="I1313" s="24">
        <f t="shared" si="852"/>
        <v>0</v>
      </c>
      <c r="J1313" s="24">
        <f t="shared" si="852"/>
        <v>176766.3</v>
      </c>
      <c r="K1313" s="24">
        <f t="shared" si="852"/>
        <v>0</v>
      </c>
      <c r="L1313" s="24">
        <f t="shared" si="852"/>
        <v>0</v>
      </c>
      <c r="M1313" s="54">
        <f t="shared" si="852"/>
        <v>176766.3</v>
      </c>
      <c r="N1313" s="54">
        <f t="shared" si="852"/>
        <v>0</v>
      </c>
      <c r="O1313" s="24">
        <f t="shared" si="852"/>
        <v>176766.3</v>
      </c>
      <c r="P1313" s="24">
        <f t="shared" si="852"/>
        <v>0</v>
      </c>
      <c r="Q1313" s="24">
        <f t="shared" si="852"/>
        <v>176766.3</v>
      </c>
      <c r="R1313" s="24">
        <f t="shared" si="852"/>
        <v>176766.3</v>
      </c>
      <c r="S1313" s="24">
        <f t="shared" si="852"/>
        <v>0</v>
      </c>
      <c r="T1313" s="24">
        <f t="shared" si="852"/>
        <v>0</v>
      </c>
      <c r="U1313" s="24">
        <f t="shared" si="852"/>
        <v>0</v>
      </c>
      <c r="V1313" s="24">
        <f t="shared" si="852"/>
        <v>0</v>
      </c>
      <c r="W1313" s="24">
        <f t="shared" si="852"/>
        <v>0</v>
      </c>
      <c r="X1313" s="24">
        <f t="shared" si="852"/>
        <v>0</v>
      </c>
      <c r="Y1313" s="24">
        <f t="shared" si="852"/>
        <v>0</v>
      </c>
      <c r="Z1313" s="24">
        <f t="shared" si="852"/>
        <v>0</v>
      </c>
      <c r="AA1313" s="24">
        <f t="shared" si="852"/>
        <v>0</v>
      </c>
      <c r="AB1313" s="24">
        <f t="shared" si="852"/>
        <v>0</v>
      </c>
    </row>
    <row r="1314" spans="1:28" ht="47.25" outlineLevel="5">
      <c r="A1314" s="12" t="s">
        <v>469</v>
      </c>
      <c r="B1314" s="22" t="s">
        <v>377</v>
      </c>
      <c r="C1314" s="22" t="s">
        <v>568</v>
      </c>
      <c r="D1314" s="22" t="s">
        <v>152</v>
      </c>
      <c r="E1314" s="22" t="s">
        <v>154</v>
      </c>
      <c r="F1314" s="23"/>
      <c r="G1314" s="24">
        <f>SUM(I1314:K1314)-H1314</f>
        <v>0</v>
      </c>
      <c r="H1314" s="24">
        <v>176766.3</v>
      </c>
      <c r="I1314" s="25"/>
      <c r="J1314" s="10">
        <f>SUM(Q1314)</f>
        <v>176766.3</v>
      </c>
      <c r="K1314" s="11">
        <f>SUM(S1314+U1314+W1314+Y1314+AA1314)</f>
        <v>0</v>
      </c>
      <c r="L1314" s="26">
        <f>SUM(N1314:P1314)-M1314</f>
        <v>0</v>
      </c>
      <c r="M1314" s="28">
        <v>176766.3</v>
      </c>
      <c r="N1314" s="28"/>
      <c r="O1314" s="8">
        <f>SUM(R1314)</f>
        <v>176766.3</v>
      </c>
      <c r="P1314" s="9">
        <f>SUM(T1314+V1314+X1314+Z1314+AB1314)</f>
        <v>0</v>
      </c>
      <c r="Q1314" s="9">
        <v>176766.3</v>
      </c>
      <c r="R1314" s="9">
        <v>176766.3</v>
      </c>
      <c r="S1314" s="9"/>
      <c r="T1314" s="9"/>
      <c r="U1314" s="9"/>
      <c r="V1314" s="9"/>
      <c r="W1314" s="9"/>
      <c r="X1314" s="9"/>
      <c r="Y1314" s="9"/>
      <c r="Z1314" s="9"/>
      <c r="AA1314" s="9"/>
      <c r="AB1314" s="9"/>
    </row>
    <row r="1315" spans="1:28" s="7" customFormat="1" ht="47.25" outlineLevel="5">
      <c r="A1315" s="14" t="s">
        <v>569</v>
      </c>
      <c r="B1315" s="80" t="s">
        <v>377</v>
      </c>
      <c r="C1315" s="80" t="s">
        <v>570</v>
      </c>
      <c r="D1315" s="80" t="s">
        <v>2</v>
      </c>
      <c r="E1315" s="80" t="s">
        <v>2</v>
      </c>
      <c r="F1315" s="49"/>
      <c r="G1315" s="50">
        <f>SUM(G1316)</f>
        <v>100000</v>
      </c>
      <c r="H1315" s="50">
        <f t="shared" ref="H1315:AB1317" si="853">SUM(H1316)</f>
        <v>0</v>
      </c>
      <c r="I1315" s="50">
        <f t="shared" si="853"/>
        <v>0</v>
      </c>
      <c r="J1315" s="50">
        <f t="shared" si="853"/>
        <v>100000</v>
      </c>
      <c r="K1315" s="50">
        <f t="shared" si="853"/>
        <v>0</v>
      </c>
      <c r="L1315" s="50">
        <f t="shared" si="853"/>
        <v>100000</v>
      </c>
      <c r="M1315" s="72">
        <f t="shared" si="853"/>
        <v>0</v>
      </c>
      <c r="N1315" s="72">
        <f t="shared" si="853"/>
        <v>0</v>
      </c>
      <c r="O1315" s="50">
        <f t="shared" si="853"/>
        <v>100000</v>
      </c>
      <c r="P1315" s="50">
        <f t="shared" si="853"/>
        <v>0</v>
      </c>
      <c r="Q1315" s="50">
        <f t="shared" si="853"/>
        <v>100000</v>
      </c>
      <c r="R1315" s="50">
        <f t="shared" si="853"/>
        <v>100000</v>
      </c>
      <c r="S1315" s="50">
        <f t="shared" si="853"/>
        <v>0</v>
      </c>
      <c r="T1315" s="50">
        <f t="shared" si="853"/>
        <v>0</v>
      </c>
      <c r="U1315" s="50">
        <f t="shared" si="853"/>
        <v>0</v>
      </c>
      <c r="V1315" s="50">
        <f t="shared" si="853"/>
        <v>0</v>
      </c>
      <c r="W1315" s="50">
        <f t="shared" si="853"/>
        <v>0</v>
      </c>
      <c r="X1315" s="50">
        <f t="shared" si="853"/>
        <v>0</v>
      </c>
      <c r="Y1315" s="50">
        <f t="shared" si="853"/>
        <v>0</v>
      </c>
      <c r="Z1315" s="50">
        <f t="shared" si="853"/>
        <v>0</v>
      </c>
      <c r="AA1315" s="50">
        <f t="shared" si="853"/>
        <v>0</v>
      </c>
      <c r="AB1315" s="50">
        <f t="shared" si="853"/>
        <v>0</v>
      </c>
    </row>
    <row r="1316" spans="1:28" ht="47.25" outlineLevel="5">
      <c r="A1316" s="12" t="s">
        <v>459</v>
      </c>
      <c r="B1316" s="22" t="s">
        <v>377</v>
      </c>
      <c r="C1316" s="22" t="s">
        <v>570</v>
      </c>
      <c r="D1316" s="22" t="s">
        <v>26</v>
      </c>
      <c r="E1316" s="22" t="s">
        <v>2</v>
      </c>
      <c r="F1316" s="23"/>
      <c r="G1316" s="24">
        <f>SUM(G1317)</f>
        <v>100000</v>
      </c>
      <c r="H1316" s="24">
        <f t="shared" si="853"/>
        <v>0</v>
      </c>
      <c r="I1316" s="24">
        <f t="shared" si="853"/>
        <v>0</v>
      </c>
      <c r="J1316" s="24">
        <f t="shared" si="853"/>
        <v>100000</v>
      </c>
      <c r="K1316" s="24">
        <f t="shared" si="853"/>
        <v>0</v>
      </c>
      <c r="L1316" s="24">
        <f t="shared" si="853"/>
        <v>100000</v>
      </c>
      <c r="M1316" s="24">
        <f t="shared" si="853"/>
        <v>0</v>
      </c>
      <c r="N1316" s="24">
        <f t="shared" si="853"/>
        <v>0</v>
      </c>
      <c r="O1316" s="24">
        <f t="shared" si="853"/>
        <v>100000</v>
      </c>
      <c r="P1316" s="24">
        <f t="shared" si="853"/>
        <v>0</v>
      </c>
      <c r="Q1316" s="24">
        <f t="shared" si="853"/>
        <v>100000</v>
      </c>
      <c r="R1316" s="24">
        <f t="shared" si="853"/>
        <v>100000</v>
      </c>
      <c r="S1316" s="24">
        <f t="shared" si="853"/>
        <v>0</v>
      </c>
      <c r="T1316" s="24">
        <f t="shared" si="853"/>
        <v>0</v>
      </c>
      <c r="U1316" s="24">
        <f t="shared" si="853"/>
        <v>0</v>
      </c>
      <c r="V1316" s="24">
        <f t="shared" si="853"/>
        <v>0</v>
      </c>
      <c r="W1316" s="24">
        <f t="shared" si="853"/>
        <v>0</v>
      </c>
      <c r="X1316" s="24">
        <f t="shared" si="853"/>
        <v>0</v>
      </c>
      <c r="Y1316" s="24">
        <f t="shared" si="853"/>
        <v>0</v>
      </c>
      <c r="Z1316" s="24">
        <f t="shared" si="853"/>
        <v>0</v>
      </c>
      <c r="AA1316" s="24">
        <f t="shared" si="853"/>
        <v>0</v>
      </c>
      <c r="AB1316" s="24">
        <f t="shared" si="853"/>
        <v>0</v>
      </c>
    </row>
    <row r="1317" spans="1:28" ht="31.5" outlineLevel="5">
      <c r="A1317" s="12" t="s">
        <v>460</v>
      </c>
      <c r="B1317" s="22" t="s">
        <v>377</v>
      </c>
      <c r="C1317" s="22" t="s">
        <v>570</v>
      </c>
      <c r="D1317" s="22" t="s">
        <v>28</v>
      </c>
      <c r="E1317" s="22" t="s">
        <v>2</v>
      </c>
      <c r="F1317" s="23"/>
      <c r="G1317" s="24">
        <f>SUM(G1318)</f>
        <v>100000</v>
      </c>
      <c r="H1317" s="54">
        <f t="shared" si="853"/>
        <v>0</v>
      </c>
      <c r="I1317" s="54">
        <f t="shared" si="853"/>
        <v>0</v>
      </c>
      <c r="J1317" s="54">
        <f t="shared" si="853"/>
        <v>100000</v>
      </c>
      <c r="K1317" s="54">
        <f t="shared" si="853"/>
        <v>0</v>
      </c>
      <c r="L1317" s="54">
        <f t="shared" si="853"/>
        <v>100000</v>
      </c>
      <c r="M1317" s="54">
        <f t="shared" si="853"/>
        <v>0</v>
      </c>
      <c r="N1317" s="54">
        <f t="shared" si="853"/>
        <v>0</v>
      </c>
      <c r="O1317" s="24">
        <f t="shared" si="853"/>
        <v>100000</v>
      </c>
      <c r="P1317" s="24">
        <f t="shared" si="853"/>
        <v>0</v>
      </c>
      <c r="Q1317" s="24">
        <f t="shared" si="853"/>
        <v>100000</v>
      </c>
      <c r="R1317" s="24">
        <f t="shared" si="853"/>
        <v>100000</v>
      </c>
      <c r="S1317" s="24">
        <f t="shared" si="853"/>
        <v>0</v>
      </c>
      <c r="T1317" s="24">
        <f t="shared" si="853"/>
        <v>0</v>
      </c>
      <c r="U1317" s="24">
        <f t="shared" si="853"/>
        <v>0</v>
      </c>
      <c r="V1317" s="24">
        <f t="shared" si="853"/>
        <v>0</v>
      </c>
      <c r="W1317" s="24">
        <f t="shared" si="853"/>
        <v>0</v>
      </c>
      <c r="X1317" s="24">
        <f t="shared" si="853"/>
        <v>0</v>
      </c>
      <c r="Y1317" s="24">
        <f t="shared" si="853"/>
        <v>0</v>
      </c>
      <c r="Z1317" s="24">
        <f t="shared" si="853"/>
        <v>0</v>
      </c>
      <c r="AA1317" s="24">
        <f t="shared" si="853"/>
        <v>0</v>
      </c>
      <c r="AB1317" s="24">
        <f t="shared" si="853"/>
        <v>0</v>
      </c>
    </row>
    <row r="1318" spans="1:28" ht="31.5" outlineLevel="5">
      <c r="A1318" s="12" t="s">
        <v>464</v>
      </c>
      <c r="B1318" s="22" t="s">
        <v>377</v>
      </c>
      <c r="C1318" s="22" t="s">
        <v>570</v>
      </c>
      <c r="D1318" s="22" t="s">
        <v>28</v>
      </c>
      <c r="E1318" s="22" t="s">
        <v>74</v>
      </c>
      <c r="F1318" s="23"/>
      <c r="G1318" s="36">
        <f>SUM(I1318:K1318)-H1318</f>
        <v>100000</v>
      </c>
      <c r="H1318" s="28"/>
      <c r="I1318" s="28"/>
      <c r="J1318" s="8">
        <f>SUM(Q1318)</f>
        <v>100000</v>
      </c>
      <c r="K1318" s="9">
        <f>SUM(S1318+U1318+W1318+Y1318+AA1318)</f>
        <v>0</v>
      </c>
      <c r="L1318" s="28">
        <f>SUM(N1318:P1318)-M1318</f>
        <v>100000</v>
      </c>
      <c r="M1318" s="38"/>
      <c r="N1318" s="28"/>
      <c r="O1318" s="8">
        <f>SUM(R1318)</f>
        <v>100000</v>
      </c>
      <c r="P1318" s="9">
        <f>SUM(T1318+V1318+X1318+Z1318+AB1318)</f>
        <v>0</v>
      </c>
      <c r="Q1318" s="9">
        <v>100000</v>
      </c>
      <c r="R1318" s="9">
        <v>100000</v>
      </c>
      <c r="S1318" s="9"/>
      <c r="T1318" s="9"/>
      <c r="U1318" s="9"/>
      <c r="V1318" s="9"/>
      <c r="W1318" s="9"/>
      <c r="X1318" s="9"/>
      <c r="Y1318" s="9"/>
      <c r="Z1318" s="9"/>
      <c r="AA1318" s="9"/>
      <c r="AB1318" s="9"/>
    </row>
    <row r="1319" spans="1:28" s="7" customFormat="1" ht="94.5" outlineLevel="2">
      <c r="A1319" s="6" t="s">
        <v>386</v>
      </c>
      <c r="B1319" s="49" t="s">
        <v>377</v>
      </c>
      <c r="C1319" s="49" t="s">
        <v>387</v>
      </c>
      <c r="D1319" s="49" t="s">
        <v>2</v>
      </c>
      <c r="E1319" s="49" t="s">
        <v>2</v>
      </c>
      <c r="F1319" s="49"/>
      <c r="G1319" s="51">
        <f t="shared" ref="G1319:I1321" si="854">SUM(G1320)</f>
        <v>73500</v>
      </c>
      <c r="H1319" s="52">
        <f t="shared" si="854"/>
        <v>0</v>
      </c>
      <c r="I1319" s="52">
        <f t="shared" si="854"/>
        <v>73500</v>
      </c>
      <c r="J1319" s="52">
        <f t="shared" ref="J1319:AB1321" si="855">SUM(J1320)</f>
        <v>0</v>
      </c>
      <c r="K1319" s="52">
        <f t="shared" si="855"/>
        <v>0</v>
      </c>
      <c r="L1319" s="52">
        <f t="shared" si="855"/>
        <v>73500</v>
      </c>
      <c r="M1319" s="52">
        <f t="shared" si="855"/>
        <v>0</v>
      </c>
      <c r="N1319" s="52">
        <f t="shared" si="855"/>
        <v>73500</v>
      </c>
      <c r="O1319" s="52">
        <f t="shared" si="855"/>
        <v>0</v>
      </c>
      <c r="P1319" s="52">
        <f t="shared" si="855"/>
        <v>0</v>
      </c>
      <c r="Q1319" s="52">
        <f t="shared" si="855"/>
        <v>0</v>
      </c>
      <c r="R1319" s="52">
        <f t="shared" si="855"/>
        <v>0</v>
      </c>
      <c r="S1319" s="52">
        <f t="shared" si="855"/>
        <v>0</v>
      </c>
      <c r="T1319" s="52">
        <f t="shared" si="855"/>
        <v>0</v>
      </c>
      <c r="U1319" s="52">
        <f t="shared" si="855"/>
        <v>0</v>
      </c>
      <c r="V1319" s="52">
        <f t="shared" si="855"/>
        <v>0</v>
      </c>
      <c r="W1319" s="52">
        <f t="shared" si="855"/>
        <v>0</v>
      </c>
      <c r="X1319" s="52">
        <f t="shared" si="855"/>
        <v>0</v>
      </c>
      <c r="Y1319" s="52">
        <f t="shared" si="855"/>
        <v>0</v>
      </c>
      <c r="Z1319" s="52">
        <f t="shared" si="855"/>
        <v>0</v>
      </c>
      <c r="AA1319" s="52">
        <f t="shared" si="855"/>
        <v>0</v>
      </c>
      <c r="AB1319" s="52">
        <f t="shared" si="855"/>
        <v>0</v>
      </c>
    </row>
    <row r="1320" spans="1:28" ht="31.5" outlineLevel="3">
      <c r="A1320" s="2" t="s">
        <v>338</v>
      </c>
      <c r="B1320" s="23" t="s">
        <v>377</v>
      </c>
      <c r="C1320" s="23" t="s">
        <v>387</v>
      </c>
      <c r="D1320" s="23" t="s">
        <v>339</v>
      </c>
      <c r="E1320" s="23" t="s">
        <v>2</v>
      </c>
      <c r="F1320" s="23"/>
      <c r="G1320" s="24">
        <f t="shared" si="854"/>
        <v>73500</v>
      </c>
      <c r="H1320" s="68">
        <f t="shared" si="854"/>
        <v>0</v>
      </c>
      <c r="I1320" s="69">
        <f t="shared" si="854"/>
        <v>73500</v>
      </c>
      <c r="J1320" s="69">
        <f t="shared" si="855"/>
        <v>0</v>
      </c>
      <c r="K1320" s="69">
        <f t="shared" si="855"/>
        <v>0</v>
      </c>
      <c r="L1320" s="69">
        <f t="shared" si="855"/>
        <v>73500</v>
      </c>
      <c r="M1320" s="69">
        <f t="shared" si="855"/>
        <v>0</v>
      </c>
      <c r="N1320" s="69">
        <f t="shared" si="855"/>
        <v>73500</v>
      </c>
      <c r="O1320" s="28">
        <f t="shared" si="855"/>
        <v>0</v>
      </c>
      <c r="P1320" s="28">
        <f t="shared" si="855"/>
        <v>0</v>
      </c>
      <c r="Q1320" s="28">
        <f t="shared" si="855"/>
        <v>0</v>
      </c>
      <c r="R1320" s="28">
        <f t="shared" si="855"/>
        <v>0</v>
      </c>
      <c r="S1320" s="28">
        <f t="shared" si="855"/>
        <v>0</v>
      </c>
      <c r="T1320" s="28">
        <f t="shared" si="855"/>
        <v>0</v>
      </c>
      <c r="U1320" s="28">
        <f t="shared" si="855"/>
        <v>0</v>
      </c>
      <c r="V1320" s="28">
        <f t="shared" si="855"/>
        <v>0</v>
      </c>
      <c r="W1320" s="28">
        <f t="shared" si="855"/>
        <v>0</v>
      </c>
      <c r="X1320" s="28">
        <f t="shared" si="855"/>
        <v>0</v>
      </c>
      <c r="Y1320" s="28">
        <f t="shared" si="855"/>
        <v>0</v>
      </c>
      <c r="Z1320" s="28">
        <f t="shared" si="855"/>
        <v>0</v>
      </c>
      <c r="AA1320" s="28">
        <f t="shared" si="855"/>
        <v>0</v>
      </c>
      <c r="AB1320" s="28">
        <f t="shared" si="855"/>
        <v>0</v>
      </c>
    </row>
    <row r="1321" spans="1:28" outlineLevel="4">
      <c r="A1321" s="2" t="s">
        <v>340</v>
      </c>
      <c r="B1321" s="23" t="s">
        <v>377</v>
      </c>
      <c r="C1321" s="23" t="s">
        <v>387</v>
      </c>
      <c r="D1321" s="23" t="s">
        <v>341</v>
      </c>
      <c r="E1321" s="23" t="s">
        <v>2</v>
      </c>
      <c r="F1321" s="23"/>
      <c r="G1321" s="24">
        <f t="shared" si="854"/>
        <v>73500</v>
      </c>
      <c r="H1321" s="24">
        <f t="shared" si="854"/>
        <v>0</v>
      </c>
      <c r="I1321" s="36">
        <f t="shared" si="854"/>
        <v>73500</v>
      </c>
      <c r="J1321" s="36">
        <f t="shared" si="855"/>
        <v>0</v>
      </c>
      <c r="K1321" s="36">
        <f t="shared" si="855"/>
        <v>0</v>
      </c>
      <c r="L1321" s="36">
        <f t="shared" si="855"/>
        <v>73500</v>
      </c>
      <c r="M1321" s="36">
        <f t="shared" si="855"/>
        <v>0</v>
      </c>
      <c r="N1321" s="36">
        <f t="shared" si="855"/>
        <v>73500</v>
      </c>
      <c r="O1321" s="28">
        <f t="shared" si="855"/>
        <v>0</v>
      </c>
      <c r="P1321" s="28">
        <f t="shared" si="855"/>
        <v>0</v>
      </c>
      <c r="Q1321" s="28">
        <f t="shared" si="855"/>
        <v>0</v>
      </c>
      <c r="R1321" s="28">
        <f t="shared" si="855"/>
        <v>0</v>
      </c>
      <c r="S1321" s="28">
        <f t="shared" si="855"/>
        <v>0</v>
      </c>
      <c r="T1321" s="28">
        <f t="shared" si="855"/>
        <v>0</v>
      </c>
      <c r="U1321" s="28">
        <f t="shared" si="855"/>
        <v>0</v>
      </c>
      <c r="V1321" s="28">
        <f t="shared" si="855"/>
        <v>0</v>
      </c>
      <c r="W1321" s="28">
        <f t="shared" si="855"/>
        <v>0</v>
      </c>
      <c r="X1321" s="28">
        <f t="shared" si="855"/>
        <v>0</v>
      </c>
      <c r="Y1321" s="28">
        <f t="shared" si="855"/>
        <v>0</v>
      </c>
      <c r="Z1321" s="28">
        <f t="shared" si="855"/>
        <v>0</v>
      </c>
      <c r="AA1321" s="28">
        <f t="shared" si="855"/>
        <v>0</v>
      </c>
      <c r="AB1321" s="28">
        <f t="shared" si="855"/>
        <v>0</v>
      </c>
    </row>
    <row r="1322" spans="1:28" ht="31.5" outlineLevel="5">
      <c r="A1322" s="2" t="s">
        <v>342</v>
      </c>
      <c r="B1322" s="23" t="s">
        <v>377</v>
      </c>
      <c r="C1322" s="23" t="s">
        <v>387</v>
      </c>
      <c r="D1322" s="23" t="s">
        <v>341</v>
      </c>
      <c r="E1322" s="23" t="s">
        <v>343</v>
      </c>
      <c r="F1322" s="23"/>
      <c r="G1322" s="24">
        <f>SUM(I1322:K1322)-H1322</f>
        <v>73500</v>
      </c>
      <c r="H1322" s="24"/>
      <c r="I1322" s="36">
        <v>73500</v>
      </c>
      <c r="J1322" s="8">
        <f>SUM(Q1322)</f>
        <v>0</v>
      </c>
      <c r="K1322" s="9">
        <f>SUM(S1322+U1322+W1322+Y1322+AA1322)</f>
        <v>0</v>
      </c>
      <c r="L1322" s="28">
        <f>SUM(N1322:P1322)-M1322</f>
        <v>73500</v>
      </c>
      <c r="M1322" s="38"/>
      <c r="N1322" s="37">
        <v>73500</v>
      </c>
      <c r="O1322" s="8">
        <f>SUM(R1322)</f>
        <v>0</v>
      </c>
      <c r="P1322" s="9">
        <f>SUM(T1322+V1322+X1322+Z1322+AB1322)</f>
        <v>0</v>
      </c>
      <c r="Q1322" s="9"/>
      <c r="R1322" s="9"/>
      <c r="S1322" s="9"/>
      <c r="T1322" s="9"/>
      <c r="U1322" s="9"/>
      <c r="V1322" s="9"/>
      <c r="W1322" s="9"/>
      <c r="X1322" s="9"/>
      <c r="Y1322" s="9"/>
      <c r="Z1322" s="9"/>
      <c r="AA1322" s="9"/>
      <c r="AB1322" s="9"/>
    </row>
    <row r="1323" spans="1:28" s="7" customFormat="1" ht="110.25" outlineLevel="2">
      <c r="A1323" s="6" t="s">
        <v>388</v>
      </c>
      <c r="B1323" s="49" t="s">
        <v>377</v>
      </c>
      <c r="C1323" s="49" t="s">
        <v>389</v>
      </c>
      <c r="D1323" s="49" t="s">
        <v>2</v>
      </c>
      <c r="E1323" s="49" t="s">
        <v>2</v>
      </c>
      <c r="F1323" s="49"/>
      <c r="G1323" s="50">
        <f t="shared" ref="G1323:I1325" si="856">SUM(G1324)</f>
        <v>85000</v>
      </c>
      <c r="H1323" s="50">
        <f t="shared" si="856"/>
        <v>0</v>
      </c>
      <c r="I1323" s="51">
        <f t="shared" si="856"/>
        <v>85000</v>
      </c>
      <c r="J1323" s="51">
        <f t="shared" ref="J1323:AB1325" si="857">SUM(J1324)</f>
        <v>0</v>
      </c>
      <c r="K1323" s="51">
        <f t="shared" si="857"/>
        <v>0</v>
      </c>
      <c r="L1323" s="51">
        <f t="shared" si="857"/>
        <v>85000</v>
      </c>
      <c r="M1323" s="51">
        <f t="shared" si="857"/>
        <v>0</v>
      </c>
      <c r="N1323" s="51">
        <f t="shared" si="857"/>
        <v>85000</v>
      </c>
      <c r="O1323" s="52">
        <f t="shared" si="857"/>
        <v>0</v>
      </c>
      <c r="P1323" s="52">
        <f t="shared" si="857"/>
        <v>0</v>
      </c>
      <c r="Q1323" s="52">
        <f t="shared" si="857"/>
        <v>0</v>
      </c>
      <c r="R1323" s="52">
        <f t="shared" si="857"/>
        <v>0</v>
      </c>
      <c r="S1323" s="52">
        <f t="shared" si="857"/>
        <v>0</v>
      </c>
      <c r="T1323" s="52">
        <f t="shared" si="857"/>
        <v>0</v>
      </c>
      <c r="U1323" s="52">
        <f t="shared" si="857"/>
        <v>0</v>
      </c>
      <c r="V1323" s="52">
        <f t="shared" si="857"/>
        <v>0</v>
      </c>
      <c r="W1323" s="52">
        <f t="shared" si="857"/>
        <v>0</v>
      </c>
      <c r="X1323" s="52">
        <f t="shared" si="857"/>
        <v>0</v>
      </c>
      <c r="Y1323" s="52">
        <f t="shared" si="857"/>
        <v>0</v>
      </c>
      <c r="Z1323" s="52">
        <f t="shared" si="857"/>
        <v>0</v>
      </c>
      <c r="AA1323" s="52">
        <f t="shared" si="857"/>
        <v>0</v>
      </c>
      <c r="AB1323" s="52">
        <f t="shared" si="857"/>
        <v>0</v>
      </c>
    </row>
    <row r="1324" spans="1:28" ht="31.5" outlineLevel="3">
      <c r="A1324" s="2" t="s">
        <v>338</v>
      </c>
      <c r="B1324" s="23" t="s">
        <v>377</v>
      </c>
      <c r="C1324" s="23" t="s">
        <v>389</v>
      </c>
      <c r="D1324" s="23" t="s">
        <v>339</v>
      </c>
      <c r="E1324" s="23" t="s">
        <v>2</v>
      </c>
      <c r="F1324" s="23"/>
      <c r="G1324" s="24">
        <f t="shared" si="856"/>
        <v>85000</v>
      </c>
      <c r="H1324" s="24">
        <f t="shared" si="856"/>
        <v>0</v>
      </c>
      <c r="I1324" s="36">
        <f t="shared" si="856"/>
        <v>85000</v>
      </c>
      <c r="J1324" s="36">
        <f t="shared" si="857"/>
        <v>0</v>
      </c>
      <c r="K1324" s="36">
        <f t="shared" si="857"/>
        <v>0</v>
      </c>
      <c r="L1324" s="36">
        <f t="shared" si="857"/>
        <v>85000</v>
      </c>
      <c r="M1324" s="36">
        <f t="shared" si="857"/>
        <v>0</v>
      </c>
      <c r="N1324" s="36">
        <f t="shared" si="857"/>
        <v>85000</v>
      </c>
      <c r="O1324" s="28">
        <f t="shared" si="857"/>
        <v>0</v>
      </c>
      <c r="P1324" s="28">
        <f t="shared" si="857"/>
        <v>0</v>
      </c>
      <c r="Q1324" s="28">
        <f t="shared" si="857"/>
        <v>0</v>
      </c>
      <c r="R1324" s="28">
        <f t="shared" si="857"/>
        <v>0</v>
      </c>
      <c r="S1324" s="28">
        <f t="shared" si="857"/>
        <v>0</v>
      </c>
      <c r="T1324" s="28">
        <f t="shared" si="857"/>
        <v>0</v>
      </c>
      <c r="U1324" s="28">
        <f t="shared" si="857"/>
        <v>0</v>
      </c>
      <c r="V1324" s="28">
        <f t="shared" si="857"/>
        <v>0</v>
      </c>
      <c r="W1324" s="28">
        <f t="shared" si="857"/>
        <v>0</v>
      </c>
      <c r="X1324" s="28">
        <f t="shared" si="857"/>
        <v>0</v>
      </c>
      <c r="Y1324" s="28">
        <f t="shared" si="857"/>
        <v>0</v>
      </c>
      <c r="Z1324" s="28">
        <f t="shared" si="857"/>
        <v>0</v>
      </c>
      <c r="AA1324" s="28">
        <f t="shared" si="857"/>
        <v>0</v>
      </c>
      <c r="AB1324" s="28">
        <f t="shared" si="857"/>
        <v>0</v>
      </c>
    </row>
    <row r="1325" spans="1:28" outlineLevel="4">
      <c r="A1325" s="2" t="s">
        <v>340</v>
      </c>
      <c r="B1325" s="23" t="s">
        <v>377</v>
      </c>
      <c r="C1325" s="23" t="s">
        <v>389</v>
      </c>
      <c r="D1325" s="23" t="s">
        <v>341</v>
      </c>
      <c r="E1325" s="23" t="s">
        <v>2</v>
      </c>
      <c r="F1325" s="23"/>
      <c r="G1325" s="24">
        <f t="shared" si="856"/>
        <v>85000</v>
      </c>
      <c r="H1325" s="24">
        <f t="shared" si="856"/>
        <v>0</v>
      </c>
      <c r="I1325" s="36">
        <f t="shared" si="856"/>
        <v>85000</v>
      </c>
      <c r="J1325" s="36">
        <f t="shared" si="857"/>
        <v>0</v>
      </c>
      <c r="K1325" s="36">
        <f t="shared" si="857"/>
        <v>0</v>
      </c>
      <c r="L1325" s="36">
        <f t="shared" si="857"/>
        <v>85000</v>
      </c>
      <c r="M1325" s="36">
        <f t="shared" si="857"/>
        <v>0</v>
      </c>
      <c r="N1325" s="36">
        <f t="shared" si="857"/>
        <v>85000</v>
      </c>
      <c r="O1325" s="28">
        <f t="shared" si="857"/>
        <v>0</v>
      </c>
      <c r="P1325" s="28">
        <f t="shared" si="857"/>
        <v>0</v>
      </c>
      <c r="Q1325" s="28">
        <f t="shared" si="857"/>
        <v>0</v>
      </c>
      <c r="R1325" s="28">
        <f t="shared" si="857"/>
        <v>0</v>
      </c>
      <c r="S1325" s="28">
        <f t="shared" si="857"/>
        <v>0</v>
      </c>
      <c r="T1325" s="28">
        <f t="shared" si="857"/>
        <v>0</v>
      </c>
      <c r="U1325" s="28">
        <f t="shared" si="857"/>
        <v>0</v>
      </c>
      <c r="V1325" s="28">
        <f t="shared" si="857"/>
        <v>0</v>
      </c>
      <c r="W1325" s="28">
        <f t="shared" si="857"/>
        <v>0</v>
      </c>
      <c r="X1325" s="28">
        <f t="shared" si="857"/>
        <v>0</v>
      </c>
      <c r="Y1325" s="28">
        <f t="shared" si="857"/>
        <v>0</v>
      </c>
      <c r="Z1325" s="28">
        <f t="shared" si="857"/>
        <v>0</v>
      </c>
      <c r="AA1325" s="28">
        <f t="shared" si="857"/>
        <v>0</v>
      </c>
      <c r="AB1325" s="28">
        <f t="shared" si="857"/>
        <v>0</v>
      </c>
    </row>
    <row r="1326" spans="1:28" ht="31.5" outlineLevel="5">
      <c r="A1326" s="2" t="s">
        <v>342</v>
      </c>
      <c r="B1326" s="23" t="s">
        <v>377</v>
      </c>
      <c r="C1326" s="23" t="s">
        <v>389</v>
      </c>
      <c r="D1326" s="23" t="s">
        <v>341</v>
      </c>
      <c r="E1326" s="23" t="s">
        <v>343</v>
      </c>
      <c r="F1326" s="23"/>
      <c r="G1326" s="24">
        <f>SUM(I1326:K1326)-H1326</f>
        <v>85000</v>
      </c>
      <c r="H1326" s="24"/>
      <c r="I1326" s="36">
        <v>85000</v>
      </c>
      <c r="J1326" s="8">
        <f>SUM(Q1326)</f>
        <v>0</v>
      </c>
      <c r="K1326" s="9">
        <f>SUM(S1326+U1326+W1326+Y1326+AA1326)</f>
        <v>0</v>
      </c>
      <c r="L1326" s="28">
        <f>SUM(N1326:P1326)-M1326</f>
        <v>85000</v>
      </c>
      <c r="M1326" s="38"/>
      <c r="N1326" s="37">
        <v>85000</v>
      </c>
      <c r="O1326" s="8">
        <f>SUM(R1326)</f>
        <v>0</v>
      </c>
      <c r="P1326" s="9">
        <f>SUM(T1326+V1326+X1326+Z1326+AB1326)</f>
        <v>0</v>
      </c>
      <c r="Q1326" s="9"/>
      <c r="R1326" s="9"/>
      <c r="S1326" s="9"/>
      <c r="T1326" s="9"/>
      <c r="U1326" s="9"/>
      <c r="V1326" s="9"/>
      <c r="W1326" s="9"/>
      <c r="X1326" s="9"/>
      <c r="Y1326" s="9"/>
      <c r="Z1326" s="9"/>
      <c r="AA1326" s="9"/>
      <c r="AB1326" s="9"/>
    </row>
    <row r="1327" spans="1:28" s="4" customFormat="1" outlineLevel="1">
      <c r="A1327" s="5" t="s">
        <v>390</v>
      </c>
      <c r="B1327" s="45" t="s">
        <v>391</v>
      </c>
      <c r="C1327" s="45" t="s">
        <v>4</v>
      </c>
      <c r="D1327" s="45" t="s">
        <v>2</v>
      </c>
      <c r="E1327" s="45" t="s">
        <v>2</v>
      </c>
      <c r="F1327" s="45"/>
      <c r="G1327" s="46">
        <f>SUM(G1328+G1332+G1336)</f>
        <v>3666226.77</v>
      </c>
      <c r="H1327" s="46">
        <f>SUM(H1328+H1332+H1336)</f>
        <v>0</v>
      </c>
      <c r="I1327" s="47">
        <f>SUM(I1328+I1332+I1336)</f>
        <v>3666226.77</v>
      </c>
      <c r="J1327" s="47">
        <f t="shared" ref="J1327:AB1327" si="858">SUM(J1328+J1332+J1336)</f>
        <v>0</v>
      </c>
      <c r="K1327" s="47">
        <f t="shared" si="858"/>
        <v>0</v>
      </c>
      <c r="L1327" s="47">
        <f t="shared" si="858"/>
        <v>2699015.37</v>
      </c>
      <c r="M1327" s="47">
        <f t="shared" si="858"/>
        <v>0</v>
      </c>
      <c r="N1327" s="47">
        <f t="shared" si="858"/>
        <v>2699015.37</v>
      </c>
      <c r="O1327" s="48">
        <f t="shared" si="858"/>
        <v>0</v>
      </c>
      <c r="P1327" s="48">
        <f t="shared" si="858"/>
        <v>0</v>
      </c>
      <c r="Q1327" s="48">
        <f t="shared" si="858"/>
        <v>0</v>
      </c>
      <c r="R1327" s="48">
        <f t="shared" si="858"/>
        <v>0</v>
      </c>
      <c r="S1327" s="48">
        <f t="shared" si="858"/>
        <v>0</v>
      </c>
      <c r="T1327" s="48">
        <f t="shared" si="858"/>
        <v>0</v>
      </c>
      <c r="U1327" s="48">
        <f t="shared" si="858"/>
        <v>0</v>
      </c>
      <c r="V1327" s="48">
        <f t="shared" si="858"/>
        <v>0</v>
      </c>
      <c r="W1327" s="48">
        <f t="shared" si="858"/>
        <v>0</v>
      </c>
      <c r="X1327" s="48">
        <f t="shared" si="858"/>
        <v>0</v>
      </c>
      <c r="Y1327" s="48">
        <f t="shared" si="858"/>
        <v>0</v>
      </c>
      <c r="Z1327" s="48">
        <f t="shared" si="858"/>
        <v>0</v>
      </c>
      <c r="AA1327" s="48">
        <f t="shared" si="858"/>
        <v>0</v>
      </c>
      <c r="AB1327" s="48">
        <f t="shared" si="858"/>
        <v>0</v>
      </c>
    </row>
    <row r="1328" spans="1:28" s="7" customFormat="1" ht="157.5" outlineLevel="2">
      <c r="A1328" s="6" t="s">
        <v>392</v>
      </c>
      <c r="B1328" s="49" t="s">
        <v>391</v>
      </c>
      <c r="C1328" s="49" t="s">
        <v>393</v>
      </c>
      <c r="D1328" s="49" t="s">
        <v>2</v>
      </c>
      <c r="E1328" s="49" t="s">
        <v>2</v>
      </c>
      <c r="F1328" s="49"/>
      <c r="G1328" s="50">
        <f t="shared" ref="G1328:I1330" si="859">SUM(G1329)</f>
        <v>351533.53</v>
      </c>
      <c r="H1328" s="50">
        <f t="shared" si="859"/>
        <v>0</v>
      </c>
      <c r="I1328" s="51">
        <f t="shared" si="859"/>
        <v>351533.53</v>
      </c>
      <c r="J1328" s="51">
        <f t="shared" ref="J1328:AB1330" si="860">SUM(J1329)</f>
        <v>0</v>
      </c>
      <c r="K1328" s="51">
        <f t="shared" si="860"/>
        <v>0</v>
      </c>
      <c r="L1328" s="51">
        <f t="shared" si="860"/>
        <v>124770.88</v>
      </c>
      <c r="M1328" s="51">
        <f t="shared" si="860"/>
        <v>0</v>
      </c>
      <c r="N1328" s="51">
        <f t="shared" si="860"/>
        <v>124770.88</v>
      </c>
      <c r="O1328" s="52">
        <f t="shared" si="860"/>
        <v>0</v>
      </c>
      <c r="P1328" s="52">
        <f t="shared" si="860"/>
        <v>0</v>
      </c>
      <c r="Q1328" s="52">
        <f t="shared" si="860"/>
        <v>0</v>
      </c>
      <c r="R1328" s="52">
        <f t="shared" si="860"/>
        <v>0</v>
      </c>
      <c r="S1328" s="52">
        <f t="shared" si="860"/>
        <v>0</v>
      </c>
      <c r="T1328" s="52">
        <f t="shared" si="860"/>
        <v>0</v>
      </c>
      <c r="U1328" s="52">
        <f t="shared" si="860"/>
        <v>0</v>
      </c>
      <c r="V1328" s="52">
        <f t="shared" si="860"/>
        <v>0</v>
      </c>
      <c r="W1328" s="52">
        <f t="shared" si="860"/>
        <v>0</v>
      </c>
      <c r="X1328" s="52">
        <f t="shared" si="860"/>
        <v>0</v>
      </c>
      <c r="Y1328" s="52">
        <f t="shared" si="860"/>
        <v>0</v>
      </c>
      <c r="Z1328" s="52">
        <f t="shared" si="860"/>
        <v>0</v>
      </c>
      <c r="AA1328" s="52">
        <f t="shared" si="860"/>
        <v>0</v>
      </c>
      <c r="AB1328" s="52">
        <f t="shared" si="860"/>
        <v>0</v>
      </c>
    </row>
    <row r="1329" spans="1:28" ht="31.5" outlineLevel="3">
      <c r="A1329" s="2" t="s">
        <v>338</v>
      </c>
      <c r="B1329" s="23" t="s">
        <v>391</v>
      </c>
      <c r="C1329" s="23" t="s">
        <v>393</v>
      </c>
      <c r="D1329" s="23" t="s">
        <v>339</v>
      </c>
      <c r="E1329" s="23" t="s">
        <v>2</v>
      </c>
      <c r="F1329" s="23"/>
      <c r="G1329" s="24">
        <f t="shared" si="859"/>
        <v>351533.53</v>
      </c>
      <c r="H1329" s="24">
        <f t="shared" si="859"/>
        <v>0</v>
      </c>
      <c r="I1329" s="36">
        <f t="shared" si="859"/>
        <v>351533.53</v>
      </c>
      <c r="J1329" s="36">
        <f t="shared" si="860"/>
        <v>0</v>
      </c>
      <c r="K1329" s="36">
        <f t="shared" si="860"/>
        <v>0</v>
      </c>
      <c r="L1329" s="36">
        <f t="shared" si="860"/>
        <v>124770.88</v>
      </c>
      <c r="M1329" s="36">
        <f t="shared" si="860"/>
        <v>0</v>
      </c>
      <c r="N1329" s="36">
        <f t="shared" si="860"/>
        <v>124770.88</v>
      </c>
      <c r="O1329" s="28">
        <f t="shared" si="860"/>
        <v>0</v>
      </c>
      <c r="P1329" s="28">
        <f t="shared" si="860"/>
        <v>0</v>
      </c>
      <c r="Q1329" s="28">
        <f t="shared" si="860"/>
        <v>0</v>
      </c>
      <c r="R1329" s="28">
        <f t="shared" si="860"/>
        <v>0</v>
      </c>
      <c r="S1329" s="28">
        <f t="shared" si="860"/>
        <v>0</v>
      </c>
      <c r="T1329" s="28">
        <f t="shared" si="860"/>
        <v>0</v>
      </c>
      <c r="U1329" s="28">
        <f t="shared" si="860"/>
        <v>0</v>
      </c>
      <c r="V1329" s="28">
        <f t="shared" si="860"/>
        <v>0</v>
      </c>
      <c r="W1329" s="28">
        <f t="shared" si="860"/>
        <v>0</v>
      </c>
      <c r="X1329" s="28">
        <f t="shared" si="860"/>
        <v>0</v>
      </c>
      <c r="Y1329" s="28">
        <f t="shared" si="860"/>
        <v>0</v>
      </c>
      <c r="Z1329" s="28">
        <f t="shared" si="860"/>
        <v>0</v>
      </c>
      <c r="AA1329" s="28">
        <f t="shared" si="860"/>
        <v>0</v>
      </c>
      <c r="AB1329" s="28">
        <f t="shared" si="860"/>
        <v>0</v>
      </c>
    </row>
    <row r="1330" spans="1:28" ht="63" outlineLevel="4">
      <c r="A1330" s="2" t="s">
        <v>372</v>
      </c>
      <c r="B1330" s="23" t="s">
        <v>391</v>
      </c>
      <c r="C1330" s="23" t="s">
        <v>393</v>
      </c>
      <c r="D1330" s="23" t="s">
        <v>373</v>
      </c>
      <c r="E1330" s="23" t="s">
        <v>2</v>
      </c>
      <c r="F1330" s="23"/>
      <c r="G1330" s="24">
        <f t="shared" si="859"/>
        <v>351533.53</v>
      </c>
      <c r="H1330" s="24">
        <f t="shared" si="859"/>
        <v>0</v>
      </c>
      <c r="I1330" s="36">
        <f t="shared" si="859"/>
        <v>351533.53</v>
      </c>
      <c r="J1330" s="36">
        <f t="shared" si="860"/>
        <v>0</v>
      </c>
      <c r="K1330" s="36">
        <f t="shared" si="860"/>
        <v>0</v>
      </c>
      <c r="L1330" s="36">
        <f t="shared" si="860"/>
        <v>124770.88</v>
      </c>
      <c r="M1330" s="36">
        <f t="shared" si="860"/>
        <v>0</v>
      </c>
      <c r="N1330" s="36">
        <f t="shared" si="860"/>
        <v>124770.88</v>
      </c>
      <c r="O1330" s="28">
        <f t="shared" si="860"/>
        <v>0</v>
      </c>
      <c r="P1330" s="28">
        <f t="shared" si="860"/>
        <v>0</v>
      </c>
      <c r="Q1330" s="28">
        <f t="shared" si="860"/>
        <v>0</v>
      </c>
      <c r="R1330" s="28">
        <f t="shared" si="860"/>
        <v>0</v>
      </c>
      <c r="S1330" s="28">
        <f t="shared" si="860"/>
        <v>0</v>
      </c>
      <c r="T1330" s="28">
        <f t="shared" si="860"/>
        <v>0</v>
      </c>
      <c r="U1330" s="28">
        <f t="shared" si="860"/>
        <v>0</v>
      </c>
      <c r="V1330" s="28">
        <f t="shared" si="860"/>
        <v>0</v>
      </c>
      <c r="W1330" s="28">
        <f t="shared" si="860"/>
        <v>0</v>
      </c>
      <c r="X1330" s="28">
        <f t="shared" si="860"/>
        <v>0</v>
      </c>
      <c r="Y1330" s="28">
        <f t="shared" si="860"/>
        <v>0</v>
      </c>
      <c r="Z1330" s="28">
        <f t="shared" si="860"/>
        <v>0</v>
      </c>
      <c r="AA1330" s="28">
        <f t="shared" si="860"/>
        <v>0</v>
      </c>
      <c r="AB1330" s="28">
        <f t="shared" si="860"/>
        <v>0</v>
      </c>
    </row>
    <row r="1331" spans="1:28" ht="31.5" outlineLevel="5">
      <c r="A1331" s="2" t="s">
        <v>382</v>
      </c>
      <c r="B1331" s="23" t="s">
        <v>391</v>
      </c>
      <c r="C1331" s="23" t="s">
        <v>393</v>
      </c>
      <c r="D1331" s="23" t="s">
        <v>373</v>
      </c>
      <c r="E1331" s="23" t="s">
        <v>383</v>
      </c>
      <c r="F1331" s="23">
        <v>24008001</v>
      </c>
      <c r="G1331" s="24">
        <f>SUM(I1331:K1331)-H1331</f>
        <v>351533.53</v>
      </c>
      <c r="H1331" s="24"/>
      <c r="I1331" s="36">
        <v>351533.53</v>
      </c>
      <c r="J1331" s="8">
        <f>SUM(Q1331)</f>
        <v>0</v>
      </c>
      <c r="K1331" s="9">
        <f>SUM(S1331+U1331+W1331+Y1331+AA1331)</f>
        <v>0</v>
      </c>
      <c r="L1331" s="28">
        <f>SUM(N1331:P1331)-M1331</f>
        <v>124770.88</v>
      </c>
      <c r="M1331" s="38"/>
      <c r="N1331" s="37">
        <v>124770.88</v>
      </c>
      <c r="O1331" s="8">
        <f>SUM(R1331)</f>
        <v>0</v>
      </c>
      <c r="P1331" s="9">
        <f>SUM(T1331+V1331+X1331+Z1331+AB1331)</f>
        <v>0</v>
      </c>
      <c r="Q1331" s="9"/>
      <c r="R1331" s="9"/>
      <c r="S1331" s="9"/>
      <c r="T1331" s="9"/>
      <c r="U1331" s="9"/>
      <c r="V1331" s="9"/>
      <c r="W1331" s="9"/>
      <c r="X1331" s="9"/>
      <c r="Y1331" s="9"/>
      <c r="Z1331" s="9"/>
      <c r="AA1331" s="9"/>
      <c r="AB1331" s="9"/>
    </row>
    <row r="1332" spans="1:28" s="7" customFormat="1" ht="409.5" outlineLevel="2">
      <c r="A1332" s="6" t="s">
        <v>394</v>
      </c>
      <c r="B1332" s="49" t="s">
        <v>391</v>
      </c>
      <c r="C1332" s="49" t="s">
        <v>395</v>
      </c>
      <c r="D1332" s="49" t="s">
        <v>2</v>
      </c>
      <c r="E1332" s="49" t="s">
        <v>2</v>
      </c>
      <c r="F1332" s="49"/>
      <c r="G1332" s="50">
        <f t="shared" ref="G1332:I1334" si="861">SUM(G1333)</f>
        <v>186472.2</v>
      </c>
      <c r="H1332" s="50">
        <f t="shared" si="861"/>
        <v>0</v>
      </c>
      <c r="I1332" s="51">
        <f t="shared" si="861"/>
        <v>186472.2</v>
      </c>
      <c r="J1332" s="51">
        <f t="shared" ref="J1332:AB1334" si="862">SUM(J1333)</f>
        <v>0</v>
      </c>
      <c r="K1332" s="51">
        <f t="shared" si="862"/>
        <v>0</v>
      </c>
      <c r="L1332" s="51">
        <f t="shared" si="862"/>
        <v>37718.51</v>
      </c>
      <c r="M1332" s="51">
        <f t="shared" si="862"/>
        <v>0</v>
      </c>
      <c r="N1332" s="51">
        <f t="shared" si="862"/>
        <v>37718.51</v>
      </c>
      <c r="O1332" s="52">
        <f t="shared" si="862"/>
        <v>0</v>
      </c>
      <c r="P1332" s="52">
        <f t="shared" si="862"/>
        <v>0</v>
      </c>
      <c r="Q1332" s="52">
        <f t="shared" si="862"/>
        <v>0</v>
      </c>
      <c r="R1332" s="52">
        <f t="shared" si="862"/>
        <v>0</v>
      </c>
      <c r="S1332" s="52">
        <f t="shared" si="862"/>
        <v>0</v>
      </c>
      <c r="T1332" s="52">
        <f t="shared" si="862"/>
        <v>0</v>
      </c>
      <c r="U1332" s="52">
        <f t="shared" si="862"/>
        <v>0</v>
      </c>
      <c r="V1332" s="52">
        <f t="shared" si="862"/>
        <v>0</v>
      </c>
      <c r="W1332" s="52">
        <f t="shared" si="862"/>
        <v>0</v>
      </c>
      <c r="X1332" s="52">
        <f t="shared" si="862"/>
        <v>0</v>
      </c>
      <c r="Y1332" s="52">
        <f t="shared" si="862"/>
        <v>0</v>
      </c>
      <c r="Z1332" s="52">
        <f t="shared" si="862"/>
        <v>0</v>
      </c>
      <c r="AA1332" s="52">
        <f t="shared" si="862"/>
        <v>0</v>
      </c>
      <c r="AB1332" s="52">
        <f t="shared" si="862"/>
        <v>0</v>
      </c>
    </row>
    <row r="1333" spans="1:28" ht="47.25" outlineLevel="3">
      <c r="A1333" s="2" t="s">
        <v>25</v>
      </c>
      <c r="B1333" s="23" t="s">
        <v>391</v>
      </c>
      <c r="C1333" s="23" t="s">
        <v>395</v>
      </c>
      <c r="D1333" s="23" t="s">
        <v>26</v>
      </c>
      <c r="E1333" s="23" t="s">
        <v>2</v>
      </c>
      <c r="F1333" s="23"/>
      <c r="G1333" s="24">
        <f t="shared" si="861"/>
        <v>186472.2</v>
      </c>
      <c r="H1333" s="24">
        <f t="shared" si="861"/>
        <v>0</v>
      </c>
      <c r="I1333" s="36">
        <f t="shared" si="861"/>
        <v>186472.2</v>
      </c>
      <c r="J1333" s="36">
        <f t="shared" si="862"/>
        <v>0</v>
      </c>
      <c r="K1333" s="36">
        <f t="shared" si="862"/>
        <v>0</v>
      </c>
      <c r="L1333" s="36">
        <f t="shared" si="862"/>
        <v>37718.51</v>
      </c>
      <c r="M1333" s="36">
        <f t="shared" si="862"/>
        <v>0</v>
      </c>
      <c r="N1333" s="36">
        <f t="shared" si="862"/>
        <v>37718.51</v>
      </c>
      <c r="O1333" s="69">
        <f t="shared" si="862"/>
        <v>0</v>
      </c>
      <c r="P1333" s="69">
        <f t="shared" si="862"/>
        <v>0</v>
      </c>
      <c r="Q1333" s="69">
        <f t="shared" si="862"/>
        <v>0</v>
      </c>
      <c r="R1333" s="69">
        <f t="shared" si="862"/>
        <v>0</v>
      </c>
      <c r="S1333" s="69">
        <f t="shared" si="862"/>
        <v>0</v>
      </c>
      <c r="T1333" s="69">
        <f t="shared" si="862"/>
        <v>0</v>
      </c>
      <c r="U1333" s="69">
        <f t="shared" si="862"/>
        <v>0</v>
      </c>
      <c r="V1333" s="69">
        <f t="shared" si="862"/>
        <v>0</v>
      </c>
      <c r="W1333" s="69">
        <f t="shared" si="862"/>
        <v>0</v>
      </c>
      <c r="X1333" s="69">
        <f t="shared" si="862"/>
        <v>0</v>
      </c>
      <c r="Y1333" s="69">
        <f t="shared" si="862"/>
        <v>0</v>
      </c>
      <c r="Z1333" s="69">
        <f t="shared" si="862"/>
        <v>0</v>
      </c>
      <c r="AA1333" s="69">
        <f t="shared" si="862"/>
        <v>0</v>
      </c>
      <c r="AB1333" s="28">
        <f>SUM(AB1334)</f>
        <v>0</v>
      </c>
    </row>
    <row r="1334" spans="1:28" ht="31.5" outlineLevel="4">
      <c r="A1334" s="2" t="s">
        <v>27</v>
      </c>
      <c r="B1334" s="23" t="s">
        <v>391</v>
      </c>
      <c r="C1334" s="23" t="s">
        <v>395</v>
      </c>
      <c r="D1334" s="23" t="s">
        <v>28</v>
      </c>
      <c r="E1334" s="23" t="s">
        <v>2</v>
      </c>
      <c r="F1334" s="23"/>
      <c r="G1334" s="24">
        <f t="shared" si="861"/>
        <v>186472.2</v>
      </c>
      <c r="H1334" s="24">
        <f t="shared" si="861"/>
        <v>0</v>
      </c>
      <c r="I1334" s="36">
        <f t="shared" si="861"/>
        <v>186472.2</v>
      </c>
      <c r="J1334" s="36">
        <f t="shared" si="862"/>
        <v>0</v>
      </c>
      <c r="K1334" s="36">
        <f t="shared" si="862"/>
        <v>0</v>
      </c>
      <c r="L1334" s="36">
        <f t="shared" si="862"/>
        <v>37718.51</v>
      </c>
      <c r="M1334" s="36">
        <f t="shared" si="862"/>
        <v>0</v>
      </c>
      <c r="N1334" s="36">
        <f t="shared" si="862"/>
        <v>37718.51</v>
      </c>
      <c r="O1334" s="25">
        <f t="shared" si="862"/>
        <v>0</v>
      </c>
      <c r="P1334" s="25">
        <f t="shared" si="862"/>
        <v>0</v>
      </c>
      <c r="Q1334" s="25">
        <f t="shared" si="862"/>
        <v>0</v>
      </c>
      <c r="R1334" s="25">
        <f t="shared" si="862"/>
        <v>0</v>
      </c>
      <c r="S1334" s="25">
        <f t="shared" si="862"/>
        <v>0</v>
      </c>
      <c r="T1334" s="25">
        <f t="shared" si="862"/>
        <v>0</v>
      </c>
      <c r="U1334" s="25">
        <f t="shared" si="862"/>
        <v>0</v>
      </c>
      <c r="V1334" s="25">
        <f t="shared" si="862"/>
        <v>0</v>
      </c>
      <c r="W1334" s="25">
        <f t="shared" si="862"/>
        <v>0</v>
      </c>
      <c r="X1334" s="25">
        <f t="shared" si="862"/>
        <v>0</v>
      </c>
      <c r="Y1334" s="25">
        <f t="shared" si="862"/>
        <v>0</v>
      </c>
      <c r="Z1334" s="25">
        <f t="shared" si="862"/>
        <v>0</v>
      </c>
      <c r="AA1334" s="25">
        <f t="shared" si="862"/>
        <v>0</v>
      </c>
      <c r="AB1334" s="28">
        <f>SUM(AB1335)</f>
        <v>0</v>
      </c>
    </row>
    <row r="1335" spans="1:28" ht="31.5" outlineLevel="5">
      <c r="A1335" s="2" t="s">
        <v>220</v>
      </c>
      <c r="B1335" s="23" t="s">
        <v>391</v>
      </c>
      <c r="C1335" s="23" t="s">
        <v>395</v>
      </c>
      <c r="D1335" s="23" t="s">
        <v>28</v>
      </c>
      <c r="E1335" s="23" t="s">
        <v>221</v>
      </c>
      <c r="F1335" s="23"/>
      <c r="G1335" s="24">
        <f>SUM(I1335:K1335)-H1335</f>
        <v>186472.2</v>
      </c>
      <c r="H1335" s="24"/>
      <c r="I1335" s="36">
        <v>186472.2</v>
      </c>
      <c r="J1335" s="8">
        <f>SUM(Q1335)</f>
        <v>0</v>
      </c>
      <c r="K1335" s="9">
        <f>SUM(S1335+U1335+W1335+Y1335+AA1335)</f>
        <v>0</v>
      </c>
      <c r="L1335" s="28">
        <f>SUM(N1335:P1335)-M1335</f>
        <v>37718.51</v>
      </c>
      <c r="M1335" s="38"/>
      <c r="N1335" s="37">
        <v>37718.51</v>
      </c>
      <c r="O1335" s="8">
        <f>SUM(R1335)</f>
        <v>0</v>
      </c>
      <c r="P1335" s="9">
        <f>SUM(T1335+V1335+X1335+Z1335+AB1335)</f>
        <v>0</v>
      </c>
      <c r="Q1335" s="9"/>
      <c r="R1335" s="9"/>
      <c r="S1335" s="9"/>
      <c r="T1335" s="9"/>
      <c r="U1335" s="9"/>
      <c r="V1335" s="9"/>
      <c r="W1335" s="9"/>
      <c r="X1335" s="9"/>
      <c r="Y1335" s="9"/>
      <c r="Z1335" s="9"/>
      <c r="AA1335" s="9"/>
      <c r="AB1335" s="9"/>
    </row>
    <row r="1336" spans="1:28" s="7" customFormat="1" ht="110.25" outlineLevel="2">
      <c r="A1336" s="6" t="s">
        <v>396</v>
      </c>
      <c r="B1336" s="49" t="s">
        <v>391</v>
      </c>
      <c r="C1336" s="49" t="s">
        <v>397</v>
      </c>
      <c r="D1336" s="49" t="s">
        <v>2</v>
      </c>
      <c r="E1336" s="49" t="s">
        <v>2</v>
      </c>
      <c r="F1336" s="49"/>
      <c r="G1336" s="50">
        <f t="shared" ref="G1336:I1338" si="863">SUM(G1337)</f>
        <v>3128221.04</v>
      </c>
      <c r="H1336" s="50">
        <f t="shared" si="863"/>
        <v>0</v>
      </c>
      <c r="I1336" s="51">
        <f t="shared" si="863"/>
        <v>3128221.04</v>
      </c>
      <c r="J1336" s="51">
        <f t="shared" ref="J1336:AB1338" si="864">SUM(J1337)</f>
        <v>0</v>
      </c>
      <c r="K1336" s="51">
        <f t="shared" si="864"/>
        <v>0</v>
      </c>
      <c r="L1336" s="51">
        <f t="shared" si="864"/>
        <v>2536525.98</v>
      </c>
      <c r="M1336" s="51">
        <f t="shared" si="864"/>
        <v>0</v>
      </c>
      <c r="N1336" s="51">
        <f t="shared" si="864"/>
        <v>2536525.98</v>
      </c>
      <c r="O1336" s="52">
        <f t="shared" si="864"/>
        <v>0</v>
      </c>
      <c r="P1336" s="52">
        <f t="shared" si="864"/>
        <v>0</v>
      </c>
      <c r="Q1336" s="52">
        <f t="shared" si="864"/>
        <v>0</v>
      </c>
      <c r="R1336" s="52">
        <f t="shared" si="864"/>
        <v>0</v>
      </c>
      <c r="S1336" s="52">
        <f t="shared" si="864"/>
        <v>0</v>
      </c>
      <c r="T1336" s="52">
        <f t="shared" si="864"/>
        <v>0</v>
      </c>
      <c r="U1336" s="52">
        <f t="shared" si="864"/>
        <v>0</v>
      </c>
      <c r="V1336" s="52">
        <f t="shared" si="864"/>
        <v>0</v>
      </c>
      <c r="W1336" s="52">
        <f t="shared" si="864"/>
        <v>0</v>
      </c>
      <c r="X1336" s="52">
        <f t="shared" si="864"/>
        <v>0</v>
      </c>
      <c r="Y1336" s="52">
        <f t="shared" si="864"/>
        <v>0</v>
      </c>
      <c r="Z1336" s="52">
        <f t="shared" si="864"/>
        <v>0</v>
      </c>
      <c r="AA1336" s="52">
        <f t="shared" si="864"/>
        <v>0</v>
      </c>
      <c r="AB1336" s="52">
        <f t="shared" si="864"/>
        <v>0</v>
      </c>
    </row>
    <row r="1337" spans="1:28" ht="47.25" outlineLevel="3">
      <c r="A1337" s="2" t="s">
        <v>99</v>
      </c>
      <c r="B1337" s="23" t="s">
        <v>391</v>
      </c>
      <c r="C1337" s="23" t="s">
        <v>397</v>
      </c>
      <c r="D1337" s="23" t="s">
        <v>100</v>
      </c>
      <c r="E1337" s="23" t="s">
        <v>2</v>
      </c>
      <c r="F1337" s="23"/>
      <c r="G1337" s="24">
        <f t="shared" si="863"/>
        <v>3128221.04</v>
      </c>
      <c r="H1337" s="24">
        <f t="shared" si="863"/>
        <v>0</v>
      </c>
      <c r="I1337" s="36">
        <f t="shared" si="863"/>
        <v>3128221.04</v>
      </c>
      <c r="J1337" s="36">
        <f t="shared" si="864"/>
        <v>0</v>
      </c>
      <c r="K1337" s="36">
        <f t="shared" si="864"/>
        <v>0</v>
      </c>
      <c r="L1337" s="36">
        <f t="shared" si="864"/>
        <v>2536525.98</v>
      </c>
      <c r="M1337" s="36">
        <f t="shared" si="864"/>
        <v>0</v>
      </c>
      <c r="N1337" s="36">
        <f t="shared" si="864"/>
        <v>2536525.98</v>
      </c>
      <c r="O1337" s="28">
        <f t="shared" si="864"/>
        <v>0</v>
      </c>
      <c r="P1337" s="28">
        <f t="shared" si="864"/>
        <v>0</v>
      </c>
      <c r="Q1337" s="28">
        <f t="shared" si="864"/>
        <v>0</v>
      </c>
      <c r="R1337" s="28">
        <f t="shared" si="864"/>
        <v>0</v>
      </c>
      <c r="S1337" s="28">
        <f t="shared" si="864"/>
        <v>0</v>
      </c>
      <c r="T1337" s="28">
        <f t="shared" si="864"/>
        <v>0</v>
      </c>
      <c r="U1337" s="28">
        <f t="shared" si="864"/>
        <v>0</v>
      </c>
      <c r="V1337" s="28">
        <f t="shared" si="864"/>
        <v>0</v>
      </c>
      <c r="W1337" s="28">
        <f t="shared" si="864"/>
        <v>0</v>
      </c>
      <c r="X1337" s="28">
        <f t="shared" si="864"/>
        <v>0</v>
      </c>
      <c r="Y1337" s="28">
        <f t="shared" si="864"/>
        <v>0</v>
      </c>
      <c r="Z1337" s="28">
        <f t="shared" si="864"/>
        <v>0</v>
      </c>
      <c r="AA1337" s="28">
        <f t="shared" si="864"/>
        <v>0</v>
      </c>
      <c r="AB1337" s="28">
        <f t="shared" si="864"/>
        <v>0</v>
      </c>
    </row>
    <row r="1338" spans="1:28" ht="63" outlineLevel="4">
      <c r="A1338" s="2" t="s">
        <v>101</v>
      </c>
      <c r="B1338" s="23" t="s">
        <v>391</v>
      </c>
      <c r="C1338" s="23" t="s">
        <v>397</v>
      </c>
      <c r="D1338" s="23" t="s">
        <v>102</v>
      </c>
      <c r="E1338" s="23" t="s">
        <v>2</v>
      </c>
      <c r="F1338" s="23"/>
      <c r="G1338" s="24">
        <f t="shared" si="863"/>
        <v>3128221.04</v>
      </c>
      <c r="H1338" s="24">
        <f t="shared" si="863"/>
        <v>0</v>
      </c>
      <c r="I1338" s="36">
        <f t="shared" si="863"/>
        <v>3128221.04</v>
      </c>
      <c r="J1338" s="36">
        <f t="shared" si="864"/>
        <v>0</v>
      </c>
      <c r="K1338" s="36">
        <f t="shared" si="864"/>
        <v>0</v>
      </c>
      <c r="L1338" s="36">
        <f t="shared" si="864"/>
        <v>2536525.98</v>
      </c>
      <c r="M1338" s="36">
        <f t="shared" si="864"/>
        <v>0</v>
      </c>
      <c r="N1338" s="36">
        <f t="shared" si="864"/>
        <v>2536525.98</v>
      </c>
      <c r="O1338" s="28">
        <f t="shared" si="864"/>
        <v>0</v>
      </c>
      <c r="P1338" s="28">
        <f t="shared" si="864"/>
        <v>0</v>
      </c>
      <c r="Q1338" s="28">
        <f t="shared" si="864"/>
        <v>0</v>
      </c>
      <c r="R1338" s="28">
        <f t="shared" si="864"/>
        <v>0</v>
      </c>
      <c r="S1338" s="28">
        <f t="shared" si="864"/>
        <v>0</v>
      </c>
      <c r="T1338" s="28">
        <f t="shared" si="864"/>
        <v>0</v>
      </c>
      <c r="U1338" s="28">
        <f t="shared" si="864"/>
        <v>0</v>
      </c>
      <c r="V1338" s="28">
        <f t="shared" si="864"/>
        <v>0</v>
      </c>
      <c r="W1338" s="28">
        <f t="shared" si="864"/>
        <v>0</v>
      </c>
      <c r="X1338" s="28">
        <f t="shared" si="864"/>
        <v>0</v>
      </c>
      <c r="Y1338" s="28">
        <f t="shared" si="864"/>
        <v>0</v>
      </c>
      <c r="Z1338" s="28">
        <f t="shared" si="864"/>
        <v>0</v>
      </c>
      <c r="AA1338" s="28">
        <f t="shared" si="864"/>
        <v>0</v>
      </c>
      <c r="AB1338" s="28">
        <f t="shared" si="864"/>
        <v>0</v>
      </c>
    </row>
    <row r="1339" spans="1:28" ht="31.5" outlineLevel="5">
      <c r="A1339" s="2" t="s">
        <v>55</v>
      </c>
      <c r="B1339" s="23" t="s">
        <v>391</v>
      </c>
      <c r="C1339" s="23" t="s">
        <v>397</v>
      </c>
      <c r="D1339" s="23" t="s">
        <v>102</v>
      </c>
      <c r="E1339" s="23" t="s">
        <v>56</v>
      </c>
      <c r="F1339" s="23">
        <v>24023141</v>
      </c>
      <c r="G1339" s="24">
        <f>SUM(I1339:K1339)-H1339</f>
        <v>3128221.04</v>
      </c>
      <c r="H1339" s="24"/>
      <c r="I1339" s="36">
        <v>3128221.04</v>
      </c>
      <c r="J1339" s="8">
        <f>SUM(Q1339)</f>
        <v>0</v>
      </c>
      <c r="K1339" s="9">
        <f>SUM(S1339+U1339+W1339+Y1339+AA1339)</f>
        <v>0</v>
      </c>
      <c r="L1339" s="28">
        <f>SUM(N1339:P1339)-M1339</f>
        <v>2536525.98</v>
      </c>
      <c r="M1339" s="38"/>
      <c r="N1339" s="37">
        <v>2536525.98</v>
      </c>
      <c r="O1339" s="8">
        <f>SUM(R1339)</f>
        <v>0</v>
      </c>
      <c r="P1339" s="9">
        <f>SUM(T1339+V1339+X1339+Z1339+AB1339)</f>
        <v>0</v>
      </c>
      <c r="Q1339" s="9"/>
      <c r="R1339" s="9"/>
      <c r="S1339" s="9"/>
      <c r="T1339" s="9"/>
      <c r="U1339" s="9"/>
      <c r="V1339" s="9"/>
      <c r="W1339" s="9"/>
      <c r="X1339" s="9"/>
      <c r="Y1339" s="9"/>
      <c r="Z1339" s="9"/>
      <c r="AA1339" s="9"/>
      <c r="AB1339" s="9"/>
    </row>
    <row r="1340" spans="1:28" s="4" customFormat="1" ht="31.5" outlineLevel="1">
      <c r="A1340" s="5" t="s">
        <v>398</v>
      </c>
      <c r="B1340" s="45" t="s">
        <v>399</v>
      </c>
      <c r="C1340" s="45" t="s">
        <v>4</v>
      </c>
      <c r="D1340" s="45" t="s">
        <v>2</v>
      </c>
      <c r="E1340" s="45" t="s">
        <v>2</v>
      </c>
      <c r="F1340" s="45"/>
      <c r="G1340" s="46">
        <f>SUM(G1341+G1345+G1352+G1356)</f>
        <v>1440000</v>
      </c>
      <c r="H1340" s="46">
        <f>SUM(H1341+H1345+H1352+H1356)</f>
        <v>0</v>
      </c>
      <c r="I1340" s="47">
        <f>SUM(I1341+I1345+I1352+I1356)</f>
        <v>1440000</v>
      </c>
      <c r="J1340" s="47">
        <f t="shared" ref="J1340:AB1340" si="865">SUM(J1341+J1345+J1352+J1356)</f>
        <v>0</v>
      </c>
      <c r="K1340" s="47">
        <f t="shared" si="865"/>
        <v>0</v>
      </c>
      <c r="L1340" s="47">
        <f t="shared" si="865"/>
        <v>1410000</v>
      </c>
      <c r="M1340" s="47">
        <f t="shared" si="865"/>
        <v>0</v>
      </c>
      <c r="N1340" s="47">
        <f t="shared" si="865"/>
        <v>1410000</v>
      </c>
      <c r="O1340" s="48">
        <f t="shared" si="865"/>
        <v>0</v>
      </c>
      <c r="P1340" s="48">
        <f t="shared" si="865"/>
        <v>0</v>
      </c>
      <c r="Q1340" s="48">
        <f t="shared" si="865"/>
        <v>0</v>
      </c>
      <c r="R1340" s="48">
        <f t="shared" si="865"/>
        <v>0</v>
      </c>
      <c r="S1340" s="48">
        <f t="shared" si="865"/>
        <v>0</v>
      </c>
      <c r="T1340" s="48">
        <f t="shared" si="865"/>
        <v>0</v>
      </c>
      <c r="U1340" s="48">
        <f t="shared" si="865"/>
        <v>0</v>
      </c>
      <c r="V1340" s="48">
        <f t="shared" si="865"/>
        <v>0</v>
      </c>
      <c r="W1340" s="48">
        <f t="shared" si="865"/>
        <v>0</v>
      </c>
      <c r="X1340" s="48">
        <f t="shared" si="865"/>
        <v>0</v>
      </c>
      <c r="Y1340" s="48">
        <f t="shared" si="865"/>
        <v>0</v>
      </c>
      <c r="Z1340" s="48">
        <f t="shared" si="865"/>
        <v>0</v>
      </c>
      <c r="AA1340" s="48">
        <f t="shared" si="865"/>
        <v>0</v>
      </c>
      <c r="AB1340" s="48">
        <f t="shared" si="865"/>
        <v>0</v>
      </c>
    </row>
    <row r="1341" spans="1:28" s="7" customFormat="1" ht="173.25" outlineLevel="2">
      <c r="A1341" s="6" t="s">
        <v>400</v>
      </c>
      <c r="B1341" s="49" t="s">
        <v>399</v>
      </c>
      <c r="C1341" s="49" t="s">
        <v>401</v>
      </c>
      <c r="D1341" s="49" t="s">
        <v>2</v>
      </c>
      <c r="E1341" s="49" t="s">
        <v>2</v>
      </c>
      <c r="F1341" s="49"/>
      <c r="G1341" s="50">
        <f t="shared" ref="G1341:I1343" si="866">SUM(G1342)</f>
        <v>380000</v>
      </c>
      <c r="H1341" s="50">
        <f t="shared" si="866"/>
        <v>0</v>
      </c>
      <c r="I1341" s="51">
        <f t="shared" si="866"/>
        <v>380000</v>
      </c>
      <c r="J1341" s="51">
        <f t="shared" ref="J1341:AB1343" si="867">SUM(J1342)</f>
        <v>0</v>
      </c>
      <c r="K1341" s="51">
        <f t="shared" si="867"/>
        <v>0</v>
      </c>
      <c r="L1341" s="51">
        <f t="shared" si="867"/>
        <v>370000</v>
      </c>
      <c r="M1341" s="51">
        <f t="shared" si="867"/>
        <v>0</v>
      </c>
      <c r="N1341" s="51">
        <f t="shared" si="867"/>
        <v>370000</v>
      </c>
      <c r="O1341" s="52">
        <f t="shared" si="867"/>
        <v>0</v>
      </c>
      <c r="P1341" s="52">
        <f t="shared" si="867"/>
        <v>0</v>
      </c>
      <c r="Q1341" s="52">
        <f t="shared" si="867"/>
        <v>0</v>
      </c>
      <c r="R1341" s="52">
        <f t="shared" si="867"/>
        <v>0</v>
      </c>
      <c r="S1341" s="52">
        <f t="shared" si="867"/>
        <v>0</v>
      </c>
      <c r="T1341" s="52">
        <f t="shared" si="867"/>
        <v>0</v>
      </c>
      <c r="U1341" s="52">
        <f t="shared" si="867"/>
        <v>0</v>
      </c>
      <c r="V1341" s="52">
        <f t="shared" si="867"/>
        <v>0</v>
      </c>
      <c r="W1341" s="52">
        <f t="shared" si="867"/>
        <v>0</v>
      </c>
      <c r="X1341" s="52">
        <f t="shared" si="867"/>
        <v>0</v>
      </c>
      <c r="Y1341" s="52">
        <f t="shared" si="867"/>
        <v>0</v>
      </c>
      <c r="Z1341" s="52">
        <f t="shared" si="867"/>
        <v>0</v>
      </c>
      <c r="AA1341" s="52">
        <f t="shared" si="867"/>
        <v>0</v>
      </c>
      <c r="AB1341" s="52">
        <f t="shared" si="867"/>
        <v>0</v>
      </c>
    </row>
    <row r="1342" spans="1:28" ht="31.5" outlineLevel="3">
      <c r="A1342" s="2" t="s">
        <v>338</v>
      </c>
      <c r="B1342" s="23" t="s">
        <v>399</v>
      </c>
      <c r="C1342" s="23" t="s">
        <v>401</v>
      </c>
      <c r="D1342" s="23" t="s">
        <v>339</v>
      </c>
      <c r="E1342" s="23" t="s">
        <v>2</v>
      </c>
      <c r="F1342" s="23"/>
      <c r="G1342" s="24">
        <f t="shared" si="866"/>
        <v>380000</v>
      </c>
      <c r="H1342" s="24">
        <f t="shared" si="866"/>
        <v>0</v>
      </c>
      <c r="I1342" s="36">
        <f t="shared" si="866"/>
        <v>380000</v>
      </c>
      <c r="J1342" s="36">
        <f t="shared" si="867"/>
        <v>0</v>
      </c>
      <c r="K1342" s="36">
        <f t="shared" si="867"/>
        <v>0</v>
      </c>
      <c r="L1342" s="36">
        <f t="shared" si="867"/>
        <v>370000</v>
      </c>
      <c r="M1342" s="36">
        <f t="shared" si="867"/>
        <v>0</v>
      </c>
      <c r="N1342" s="36">
        <f t="shared" si="867"/>
        <v>370000</v>
      </c>
      <c r="O1342" s="28">
        <f t="shared" si="867"/>
        <v>0</v>
      </c>
      <c r="P1342" s="28">
        <f t="shared" si="867"/>
        <v>0</v>
      </c>
      <c r="Q1342" s="28">
        <f t="shared" si="867"/>
        <v>0</v>
      </c>
      <c r="R1342" s="28">
        <f t="shared" si="867"/>
        <v>0</v>
      </c>
      <c r="S1342" s="28">
        <f t="shared" si="867"/>
        <v>0</v>
      </c>
      <c r="T1342" s="28">
        <f t="shared" si="867"/>
        <v>0</v>
      </c>
      <c r="U1342" s="28">
        <f t="shared" si="867"/>
        <v>0</v>
      </c>
      <c r="V1342" s="28">
        <f t="shared" si="867"/>
        <v>0</v>
      </c>
      <c r="W1342" s="28">
        <f t="shared" si="867"/>
        <v>0</v>
      </c>
      <c r="X1342" s="28">
        <f t="shared" si="867"/>
        <v>0</v>
      </c>
      <c r="Y1342" s="28">
        <f t="shared" si="867"/>
        <v>0</v>
      </c>
      <c r="Z1342" s="28">
        <f t="shared" si="867"/>
        <v>0</v>
      </c>
      <c r="AA1342" s="28">
        <f t="shared" si="867"/>
        <v>0</v>
      </c>
      <c r="AB1342" s="28">
        <f t="shared" si="867"/>
        <v>0</v>
      </c>
    </row>
    <row r="1343" spans="1:28" outlineLevel="4">
      <c r="A1343" s="2" t="s">
        <v>340</v>
      </c>
      <c r="B1343" s="23" t="s">
        <v>399</v>
      </c>
      <c r="C1343" s="23" t="s">
        <v>401</v>
      </c>
      <c r="D1343" s="23" t="s">
        <v>341</v>
      </c>
      <c r="E1343" s="23" t="s">
        <v>2</v>
      </c>
      <c r="F1343" s="23"/>
      <c r="G1343" s="24">
        <f t="shared" si="866"/>
        <v>380000</v>
      </c>
      <c r="H1343" s="24">
        <f t="shared" si="866"/>
        <v>0</v>
      </c>
      <c r="I1343" s="36">
        <f t="shared" si="866"/>
        <v>380000</v>
      </c>
      <c r="J1343" s="36">
        <f t="shared" si="867"/>
        <v>0</v>
      </c>
      <c r="K1343" s="36">
        <f t="shared" si="867"/>
        <v>0</v>
      </c>
      <c r="L1343" s="36">
        <f t="shared" si="867"/>
        <v>370000</v>
      </c>
      <c r="M1343" s="36">
        <f t="shared" si="867"/>
        <v>0</v>
      </c>
      <c r="N1343" s="36">
        <f t="shared" si="867"/>
        <v>370000</v>
      </c>
      <c r="O1343" s="28">
        <f t="shared" si="867"/>
        <v>0</v>
      </c>
      <c r="P1343" s="28">
        <f t="shared" si="867"/>
        <v>0</v>
      </c>
      <c r="Q1343" s="28">
        <f t="shared" si="867"/>
        <v>0</v>
      </c>
      <c r="R1343" s="28">
        <f t="shared" si="867"/>
        <v>0</v>
      </c>
      <c r="S1343" s="28">
        <f t="shared" si="867"/>
        <v>0</v>
      </c>
      <c r="T1343" s="28">
        <f t="shared" si="867"/>
        <v>0</v>
      </c>
      <c r="U1343" s="28">
        <f t="shared" si="867"/>
        <v>0</v>
      </c>
      <c r="V1343" s="28">
        <f t="shared" si="867"/>
        <v>0</v>
      </c>
      <c r="W1343" s="28">
        <f t="shared" si="867"/>
        <v>0</v>
      </c>
      <c r="X1343" s="28">
        <f t="shared" si="867"/>
        <v>0</v>
      </c>
      <c r="Y1343" s="28">
        <f t="shared" si="867"/>
        <v>0</v>
      </c>
      <c r="Z1343" s="28">
        <f t="shared" si="867"/>
        <v>0</v>
      </c>
      <c r="AA1343" s="28">
        <f t="shared" si="867"/>
        <v>0</v>
      </c>
      <c r="AB1343" s="28">
        <f t="shared" si="867"/>
        <v>0</v>
      </c>
    </row>
    <row r="1344" spans="1:28" ht="31.5" outlineLevel="5">
      <c r="A1344" s="2" t="s">
        <v>382</v>
      </c>
      <c r="B1344" s="23" t="s">
        <v>399</v>
      </c>
      <c r="C1344" s="23" t="s">
        <v>401</v>
      </c>
      <c r="D1344" s="23" t="s">
        <v>341</v>
      </c>
      <c r="E1344" s="23" t="s">
        <v>383</v>
      </c>
      <c r="F1344" s="23">
        <v>24008288</v>
      </c>
      <c r="G1344" s="24">
        <f>SUM(I1344:K1344)-H1344</f>
        <v>380000</v>
      </c>
      <c r="H1344" s="24"/>
      <c r="I1344" s="36">
        <v>380000</v>
      </c>
      <c r="J1344" s="8">
        <f>SUM(Q1344)</f>
        <v>0</v>
      </c>
      <c r="K1344" s="9">
        <f>SUM(S1344+U1344+W1344+Y1344+AA1344)</f>
        <v>0</v>
      </c>
      <c r="L1344" s="28">
        <f>SUM(N1344:P1344)-M1344</f>
        <v>370000</v>
      </c>
      <c r="M1344" s="38"/>
      <c r="N1344" s="37">
        <v>370000</v>
      </c>
      <c r="O1344" s="8">
        <f>SUM(R1344)</f>
        <v>0</v>
      </c>
      <c r="P1344" s="9">
        <f>SUM(T1344+V1344+X1344+Z1344+AB1344)</f>
        <v>0</v>
      </c>
      <c r="Q1344" s="9"/>
      <c r="R1344" s="9"/>
      <c r="S1344" s="9"/>
      <c r="T1344" s="9"/>
      <c r="U1344" s="9"/>
      <c r="V1344" s="9"/>
      <c r="W1344" s="9"/>
      <c r="X1344" s="9"/>
      <c r="Y1344" s="9"/>
      <c r="Z1344" s="9"/>
      <c r="AA1344" s="9"/>
      <c r="AB1344" s="9"/>
    </row>
    <row r="1345" spans="1:28" s="7" customFormat="1" ht="173.25" outlineLevel="2">
      <c r="A1345" s="6" t="s">
        <v>400</v>
      </c>
      <c r="B1345" s="49" t="s">
        <v>399</v>
      </c>
      <c r="C1345" s="49" t="s">
        <v>402</v>
      </c>
      <c r="D1345" s="49" t="s">
        <v>2</v>
      </c>
      <c r="E1345" s="49" t="s">
        <v>2</v>
      </c>
      <c r="F1345" s="49"/>
      <c r="G1345" s="50">
        <f>SUM(G1346+G1349)</f>
        <v>940000</v>
      </c>
      <c r="H1345" s="50">
        <f>SUM(H1346+H1349)</f>
        <v>0</v>
      </c>
      <c r="I1345" s="51">
        <f>SUM(I1346+I1349)</f>
        <v>940000</v>
      </c>
      <c r="J1345" s="51">
        <f t="shared" ref="J1345:AB1345" si="868">SUM(J1346+J1349)</f>
        <v>0</v>
      </c>
      <c r="K1345" s="51">
        <f t="shared" si="868"/>
        <v>0</v>
      </c>
      <c r="L1345" s="51">
        <f t="shared" si="868"/>
        <v>930000</v>
      </c>
      <c r="M1345" s="51">
        <f t="shared" si="868"/>
        <v>0</v>
      </c>
      <c r="N1345" s="51">
        <f t="shared" si="868"/>
        <v>930000</v>
      </c>
      <c r="O1345" s="52">
        <f t="shared" si="868"/>
        <v>0</v>
      </c>
      <c r="P1345" s="52">
        <f t="shared" si="868"/>
        <v>0</v>
      </c>
      <c r="Q1345" s="52">
        <f t="shared" si="868"/>
        <v>0</v>
      </c>
      <c r="R1345" s="52">
        <f t="shared" si="868"/>
        <v>0</v>
      </c>
      <c r="S1345" s="52">
        <f t="shared" si="868"/>
        <v>0</v>
      </c>
      <c r="T1345" s="52">
        <f t="shared" si="868"/>
        <v>0</v>
      </c>
      <c r="U1345" s="52">
        <f t="shared" si="868"/>
        <v>0</v>
      </c>
      <c r="V1345" s="52">
        <f t="shared" si="868"/>
        <v>0</v>
      </c>
      <c r="W1345" s="52">
        <f t="shared" si="868"/>
        <v>0</v>
      </c>
      <c r="X1345" s="52">
        <f t="shared" si="868"/>
        <v>0</v>
      </c>
      <c r="Y1345" s="52">
        <f t="shared" si="868"/>
        <v>0</v>
      </c>
      <c r="Z1345" s="52">
        <f t="shared" si="868"/>
        <v>0</v>
      </c>
      <c r="AA1345" s="52">
        <f t="shared" si="868"/>
        <v>0</v>
      </c>
      <c r="AB1345" s="52">
        <f t="shared" si="868"/>
        <v>0</v>
      </c>
    </row>
    <row r="1346" spans="1:28" ht="31.5" outlineLevel="3">
      <c r="A1346" s="2" t="s">
        <v>338</v>
      </c>
      <c r="B1346" s="23" t="s">
        <v>399</v>
      </c>
      <c r="C1346" s="23" t="s">
        <v>402</v>
      </c>
      <c r="D1346" s="23" t="s">
        <v>339</v>
      </c>
      <c r="E1346" s="23" t="s">
        <v>2</v>
      </c>
      <c r="F1346" s="23"/>
      <c r="G1346" s="24">
        <f t="shared" ref="G1346:I1347" si="869">SUM(G1347)</f>
        <v>380000</v>
      </c>
      <c r="H1346" s="24">
        <f t="shared" si="869"/>
        <v>0</v>
      </c>
      <c r="I1346" s="36">
        <f t="shared" si="869"/>
        <v>380000</v>
      </c>
      <c r="J1346" s="36">
        <f t="shared" ref="J1346:S1347" si="870">SUM(J1347)</f>
        <v>0</v>
      </c>
      <c r="K1346" s="36">
        <f t="shared" si="870"/>
        <v>0</v>
      </c>
      <c r="L1346" s="36">
        <f t="shared" si="870"/>
        <v>370000</v>
      </c>
      <c r="M1346" s="36">
        <f t="shared" si="870"/>
        <v>0</v>
      </c>
      <c r="N1346" s="36">
        <f t="shared" si="870"/>
        <v>370000</v>
      </c>
      <c r="O1346" s="28">
        <f t="shared" si="870"/>
        <v>0</v>
      </c>
      <c r="P1346" s="28">
        <f t="shared" si="870"/>
        <v>0</v>
      </c>
      <c r="Q1346" s="28">
        <f t="shared" si="870"/>
        <v>0</v>
      </c>
      <c r="R1346" s="28">
        <f t="shared" si="870"/>
        <v>0</v>
      </c>
      <c r="S1346" s="28">
        <f t="shared" si="870"/>
        <v>0</v>
      </c>
      <c r="T1346" s="28">
        <f t="shared" ref="T1346:AB1347" si="871">SUM(T1347)</f>
        <v>0</v>
      </c>
      <c r="U1346" s="28">
        <f t="shared" si="871"/>
        <v>0</v>
      </c>
      <c r="V1346" s="28">
        <f t="shared" si="871"/>
        <v>0</v>
      </c>
      <c r="W1346" s="28">
        <f t="shared" si="871"/>
        <v>0</v>
      </c>
      <c r="X1346" s="28">
        <f t="shared" si="871"/>
        <v>0</v>
      </c>
      <c r="Y1346" s="28">
        <f t="shared" si="871"/>
        <v>0</v>
      </c>
      <c r="Z1346" s="28">
        <f t="shared" si="871"/>
        <v>0</v>
      </c>
      <c r="AA1346" s="28">
        <f t="shared" si="871"/>
        <v>0</v>
      </c>
      <c r="AB1346" s="28">
        <f t="shared" si="871"/>
        <v>0</v>
      </c>
    </row>
    <row r="1347" spans="1:28" outlineLevel="4">
      <c r="A1347" s="2" t="s">
        <v>340</v>
      </c>
      <c r="B1347" s="23" t="s">
        <v>399</v>
      </c>
      <c r="C1347" s="23" t="s">
        <v>402</v>
      </c>
      <c r="D1347" s="23" t="s">
        <v>341</v>
      </c>
      <c r="E1347" s="23" t="s">
        <v>2</v>
      </c>
      <c r="F1347" s="23"/>
      <c r="G1347" s="24">
        <f t="shared" si="869"/>
        <v>380000</v>
      </c>
      <c r="H1347" s="24">
        <f t="shared" si="869"/>
        <v>0</v>
      </c>
      <c r="I1347" s="36">
        <f t="shared" si="869"/>
        <v>380000</v>
      </c>
      <c r="J1347" s="36">
        <f t="shared" si="870"/>
        <v>0</v>
      </c>
      <c r="K1347" s="36">
        <f t="shared" si="870"/>
        <v>0</v>
      </c>
      <c r="L1347" s="36">
        <f t="shared" si="870"/>
        <v>370000</v>
      </c>
      <c r="M1347" s="36">
        <f t="shared" si="870"/>
        <v>0</v>
      </c>
      <c r="N1347" s="36">
        <f t="shared" si="870"/>
        <v>370000</v>
      </c>
      <c r="O1347" s="28">
        <f t="shared" si="870"/>
        <v>0</v>
      </c>
      <c r="P1347" s="28">
        <f t="shared" si="870"/>
        <v>0</v>
      </c>
      <c r="Q1347" s="28">
        <f t="shared" si="870"/>
        <v>0</v>
      </c>
      <c r="R1347" s="28">
        <f t="shared" si="870"/>
        <v>0</v>
      </c>
      <c r="S1347" s="28">
        <f t="shared" si="870"/>
        <v>0</v>
      </c>
      <c r="T1347" s="28">
        <f t="shared" si="871"/>
        <v>0</v>
      </c>
      <c r="U1347" s="28">
        <f t="shared" si="871"/>
        <v>0</v>
      </c>
      <c r="V1347" s="28">
        <f t="shared" si="871"/>
        <v>0</v>
      </c>
      <c r="W1347" s="28">
        <f t="shared" si="871"/>
        <v>0</v>
      </c>
      <c r="X1347" s="28">
        <f t="shared" si="871"/>
        <v>0</v>
      </c>
      <c r="Y1347" s="28">
        <f t="shared" si="871"/>
        <v>0</v>
      </c>
      <c r="Z1347" s="28">
        <f t="shared" si="871"/>
        <v>0</v>
      </c>
      <c r="AA1347" s="28">
        <f t="shared" si="871"/>
        <v>0</v>
      </c>
      <c r="AB1347" s="28">
        <f t="shared" si="871"/>
        <v>0</v>
      </c>
    </row>
    <row r="1348" spans="1:28" ht="31.5" outlineLevel="5">
      <c r="A1348" s="2" t="s">
        <v>382</v>
      </c>
      <c r="B1348" s="23" t="s">
        <v>399</v>
      </c>
      <c r="C1348" s="23" t="s">
        <v>402</v>
      </c>
      <c r="D1348" s="23" t="s">
        <v>341</v>
      </c>
      <c r="E1348" s="23" t="s">
        <v>383</v>
      </c>
      <c r="F1348" s="23">
        <v>24008288</v>
      </c>
      <c r="G1348" s="24">
        <f>SUM(I1348:K1348)-H1348</f>
        <v>380000</v>
      </c>
      <c r="H1348" s="24"/>
      <c r="I1348" s="36">
        <v>380000</v>
      </c>
      <c r="J1348" s="8">
        <f>SUM(Q1348)</f>
        <v>0</v>
      </c>
      <c r="K1348" s="9">
        <f>SUM(S1348+U1348+W1348+Y1348+AA1348)</f>
        <v>0</v>
      </c>
      <c r="L1348" s="28">
        <f>SUM(N1348:P1348)-M1348</f>
        <v>370000</v>
      </c>
      <c r="M1348" s="38"/>
      <c r="N1348" s="37">
        <v>370000</v>
      </c>
      <c r="O1348" s="8">
        <f>SUM(R1348)</f>
        <v>0</v>
      </c>
      <c r="P1348" s="9">
        <f>SUM(T1348+V1348+X1348+Z1348+AB1348)</f>
        <v>0</v>
      </c>
      <c r="Q1348" s="9"/>
      <c r="R1348" s="9"/>
      <c r="S1348" s="9"/>
      <c r="T1348" s="9"/>
      <c r="U1348" s="9"/>
      <c r="V1348" s="9"/>
      <c r="W1348" s="9"/>
      <c r="X1348" s="9"/>
      <c r="Y1348" s="9"/>
      <c r="Z1348" s="9"/>
      <c r="AA1348" s="9"/>
      <c r="AB1348" s="9"/>
    </row>
    <row r="1349" spans="1:28" ht="63" outlineLevel="3">
      <c r="A1349" s="2" t="s">
        <v>252</v>
      </c>
      <c r="B1349" s="23" t="s">
        <v>399</v>
      </c>
      <c r="C1349" s="23" t="s">
        <v>402</v>
      </c>
      <c r="D1349" s="23" t="s">
        <v>253</v>
      </c>
      <c r="E1349" s="23" t="s">
        <v>2</v>
      </c>
      <c r="F1349" s="23"/>
      <c r="G1349" s="24">
        <f t="shared" ref="G1349:I1350" si="872">SUM(G1350)</f>
        <v>560000</v>
      </c>
      <c r="H1349" s="24">
        <f t="shared" si="872"/>
        <v>0</v>
      </c>
      <c r="I1349" s="36">
        <f t="shared" si="872"/>
        <v>560000</v>
      </c>
      <c r="J1349" s="36">
        <f t="shared" ref="J1349:S1350" si="873">SUM(J1350)</f>
        <v>0</v>
      </c>
      <c r="K1349" s="36">
        <f t="shared" si="873"/>
        <v>0</v>
      </c>
      <c r="L1349" s="36">
        <f t="shared" si="873"/>
        <v>560000</v>
      </c>
      <c r="M1349" s="36">
        <f t="shared" si="873"/>
        <v>0</v>
      </c>
      <c r="N1349" s="36">
        <f t="shared" si="873"/>
        <v>560000</v>
      </c>
      <c r="O1349" s="28">
        <f t="shared" si="873"/>
        <v>0</v>
      </c>
      <c r="P1349" s="28">
        <f t="shared" si="873"/>
        <v>0</v>
      </c>
      <c r="Q1349" s="28">
        <f t="shared" si="873"/>
        <v>0</v>
      </c>
      <c r="R1349" s="28">
        <f t="shared" si="873"/>
        <v>0</v>
      </c>
      <c r="S1349" s="28">
        <f t="shared" si="873"/>
        <v>0</v>
      </c>
      <c r="T1349" s="28">
        <f t="shared" ref="T1349:AB1350" si="874">SUM(T1350)</f>
        <v>0</v>
      </c>
      <c r="U1349" s="28">
        <f t="shared" si="874"/>
        <v>0</v>
      </c>
      <c r="V1349" s="28">
        <f t="shared" si="874"/>
        <v>0</v>
      </c>
      <c r="W1349" s="28">
        <f t="shared" si="874"/>
        <v>0</v>
      </c>
      <c r="X1349" s="28">
        <f t="shared" si="874"/>
        <v>0</v>
      </c>
      <c r="Y1349" s="28">
        <f t="shared" si="874"/>
        <v>0</v>
      </c>
      <c r="Z1349" s="28">
        <f t="shared" si="874"/>
        <v>0</v>
      </c>
      <c r="AA1349" s="28">
        <f t="shared" si="874"/>
        <v>0</v>
      </c>
      <c r="AB1349" s="28">
        <f t="shared" si="874"/>
        <v>0</v>
      </c>
    </row>
    <row r="1350" spans="1:28" ht="31.5" outlineLevel="4">
      <c r="A1350" s="2" t="s">
        <v>254</v>
      </c>
      <c r="B1350" s="23" t="s">
        <v>399</v>
      </c>
      <c r="C1350" s="23" t="s">
        <v>402</v>
      </c>
      <c r="D1350" s="23" t="s">
        <v>255</v>
      </c>
      <c r="E1350" s="23" t="s">
        <v>2</v>
      </c>
      <c r="F1350" s="23"/>
      <c r="G1350" s="24">
        <f t="shared" si="872"/>
        <v>560000</v>
      </c>
      <c r="H1350" s="24">
        <f t="shared" si="872"/>
        <v>0</v>
      </c>
      <c r="I1350" s="36">
        <f t="shared" si="872"/>
        <v>560000</v>
      </c>
      <c r="J1350" s="36">
        <f t="shared" si="873"/>
        <v>0</v>
      </c>
      <c r="K1350" s="36">
        <f t="shared" si="873"/>
        <v>0</v>
      </c>
      <c r="L1350" s="36">
        <f t="shared" si="873"/>
        <v>560000</v>
      </c>
      <c r="M1350" s="36">
        <f t="shared" si="873"/>
        <v>0</v>
      </c>
      <c r="N1350" s="36">
        <f t="shared" si="873"/>
        <v>560000</v>
      </c>
      <c r="O1350" s="28">
        <f t="shared" si="873"/>
        <v>0</v>
      </c>
      <c r="P1350" s="28">
        <f t="shared" si="873"/>
        <v>0</v>
      </c>
      <c r="Q1350" s="28">
        <f t="shared" si="873"/>
        <v>0</v>
      </c>
      <c r="R1350" s="28">
        <f t="shared" si="873"/>
        <v>0</v>
      </c>
      <c r="S1350" s="28">
        <f t="shared" si="873"/>
        <v>0</v>
      </c>
      <c r="T1350" s="28">
        <f t="shared" si="874"/>
        <v>0</v>
      </c>
      <c r="U1350" s="28">
        <f t="shared" si="874"/>
        <v>0</v>
      </c>
      <c r="V1350" s="28">
        <f t="shared" si="874"/>
        <v>0</v>
      </c>
      <c r="W1350" s="28">
        <f t="shared" si="874"/>
        <v>0</v>
      </c>
      <c r="X1350" s="28">
        <f t="shared" si="874"/>
        <v>0</v>
      </c>
      <c r="Y1350" s="28">
        <f t="shared" si="874"/>
        <v>0</v>
      </c>
      <c r="Z1350" s="28">
        <f t="shared" si="874"/>
        <v>0</v>
      </c>
      <c r="AA1350" s="28">
        <f t="shared" si="874"/>
        <v>0</v>
      </c>
      <c r="AB1350" s="28">
        <f t="shared" si="874"/>
        <v>0</v>
      </c>
    </row>
    <row r="1351" spans="1:28" ht="63" outlineLevel="5">
      <c r="A1351" s="2" t="s">
        <v>256</v>
      </c>
      <c r="B1351" s="23" t="s">
        <v>399</v>
      </c>
      <c r="C1351" s="23" t="s">
        <v>402</v>
      </c>
      <c r="D1351" s="23" t="s">
        <v>255</v>
      </c>
      <c r="E1351" s="23" t="s">
        <v>257</v>
      </c>
      <c r="F1351" s="23">
        <v>24008288</v>
      </c>
      <c r="G1351" s="24">
        <f>SUM(I1351:K1351)-H1351</f>
        <v>560000</v>
      </c>
      <c r="H1351" s="24"/>
      <c r="I1351" s="36">
        <v>560000</v>
      </c>
      <c r="J1351" s="8">
        <f>SUM(Q1351)</f>
        <v>0</v>
      </c>
      <c r="K1351" s="9">
        <f>SUM(S1351+U1351+W1351+Y1351+AA1351)</f>
        <v>0</v>
      </c>
      <c r="L1351" s="28">
        <f>SUM(N1351:P1351)-M1351</f>
        <v>560000</v>
      </c>
      <c r="M1351" s="38"/>
      <c r="N1351" s="37">
        <v>560000</v>
      </c>
      <c r="O1351" s="8">
        <f>SUM(R1351)</f>
        <v>0</v>
      </c>
      <c r="P1351" s="9">
        <f>SUM(T1351+V1351+X1351+Z1351+AB1351)</f>
        <v>0</v>
      </c>
      <c r="Q1351" s="9"/>
      <c r="R1351" s="9"/>
      <c r="S1351" s="9"/>
      <c r="T1351" s="9"/>
      <c r="U1351" s="9"/>
      <c r="V1351" s="9"/>
      <c r="W1351" s="9"/>
      <c r="X1351" s="9"/>
      <c r="Y1351" s="9"/>
      <c r="Z1351" s="9"/>
      <c r="AA1351" s="9"/>
      <c r="AB1351" s="9"/>
    </row>
    <row r="1352" spans="1:28" s="7" customFormat="1" ht="173.25" outlineLevel="2">
      <c r="A1352" s="6" t="s">
        <v>400</v>
      </c>
      <c r="B1352" s="49" t="s">
        <v>399</v>
      </c>
      <c r="C1352" s="49" t="s">
        <v>403</v>
      </c>
      <c r="D1352" s="49" t="s">
        <v>2</v>
      </c>
      <c r="E1352" s="49" t="s">
        <v>2</v>
      </c>
      <c r="F1352" s="49"/>
      <c r="G1352" s="50">
        <f t="shared" ref="G1352:I1354" si="875">SUM(G1353)</f>
        <v>60000</v>
      </c>
      <c r="H1352" s="50">
        <f t="shared" si="875"/>
        <v>0</v>
      </c>
      <c r="I1352" s="51">
        <f t="shared" si="875"/>
        <v>60000</v>
      </c>
      <c r="J1352" s="51">
        <f t="shared" ref="J1352:AB1354" si="876">SUM(J1353)</f>
        <v>0</v>
      </c>
      <c r="K1352" s="51">
        <f t="shared" si="876"/>
        <v>0</v>
      </c>
      <c r="L1352" s="51">
        <f t="shared" si="876"/>
        <v>60000</v>
      </c>
      <c r="M1352" s="51">
        <f t="shared" si="876"/>
        <v>0</v>
      </c>
      <c r="N1352" s="51">
        <f t="shared" si="876"/>
        <v>60000</v>
      </c>
      <c r="O1352" s="52">
        <f t="shared" si="876"/>
        <v>0</v>
      </c>
      <c r="P1352" s="52">
        <f t="shared" si="876"/>
        <v>0</v>
      </c>
      <c r="Q1352" s="52">
        <f t="shared" si="876"/>
        <v>0</v>
      </c>
      <c r="R1352" s="52">
        <f t="shared" si="876"/>
        <v>0</v>
      </c>
      <c r="S1352" s="52">
        <f t="shared" si="876"/>
        <v>0</v>
      </c>
      <c r="T1352" s="52">
        <f t="shared" si="876"/>
        <v>0</v>
      </c>
      <c r="U1352" s="52">
        <f t="shared" si="876"/>
        <v>0</v>
      </c>
      <c r="V1352" s="52">
        <f t="shared" si="876"/>
        <v>0</v>
      </c>
      <c r="W1352" s="52">
        <f t="shared" si="876"/>
        <v>0</v>
      </c>
      <c r="X1352" s="52">
        <f t="shared" si="876"/>
        <v>0</v>
      </c>
      <c r="Y1352" s="52">
        <f t="shared" si="876"/>
        <v>0</v>
      </c>
      <c r="Z1352" s="52">
        <f t="shared" si="876"/>
        <v>0</v>
      </c>
      <c r="AA1352" s="52">
        <f t="shared" si="876"/>
        <v>0</v>
      </c>
      <c r="AB1352" s="52">
        <f t="shared" si="876"/>
        <v>0</v>
      </c>
    </row>
    <row r="1353" spans="1:28" ht="63" outlineLevel="3">
      <c r="A1353" s="2" t="s">
        <v>252</v>
      </c>
      <c r="B1353" s="23" t="s">
        <v>399</v>
      </c>
      <c r="C1353" s="23" t="s">
        <v>403</v>
      </c>
      <c r="D1353" s="23" t="s">
        <v>253</v>
      </c>
      <c r="E1353" s="23" t="s">
        <v>2</v>
      </c>
      <c r="F1353" s="23"/>
      <c r="G1353" s="24">
        <f t="shared" si="875"/>
        <v>60000</v>
      </c>
      <c r="H1353" s="24">
        <f t="shared" si="875"/>
        <v>0</v>
      </c>
      <c r="I1353" s="36">
        <f t="shared" si="875"/>
        <v>60000</v>
      </c>
      <c r="J1353" s="36">
        <f t="shared" si="876"/>
        <v>0</v>
      </c>
      <c r="K1353" s="36">
        <f t="shared" si="876"/>
        <v>0</v>
      </c>
      <c r="L1353" s="36">
        <f t="shared" si="876"/>
        <v>60000</v>
      </c>
      <c r="M1353" s="36">
        <f t="shared" si="876"/>
        <v>0</v>
      </c>
      <c r="N1353" s="36">
        <f t="shared" si="876"/>
        <v>60000</v>
      </c>
      <c r="O1353" s="28">
        <f t="shared" si="876"/>
        <v>0</v>
      </c>
      <c r="P1353" s="28">
        <f t="shared" si="876"/>
        <v>0</v>
      </c>
      <c r="Q1353" s="28">
        <f t="shared" si="876"/>
        <v>0</v>
      </c>
      <c r="R1353" s="28">
        <f t="shared" si="876"/>
        <v>0</v>
      </c>
      <c r="S1353" s="28">
        <f t="shared" si="876"/>
        <v>0</v>
      </c>
      <c r="T1353" s="28">
        <f t="shared" si="876"/>
        <v>0</v>
      </c>
      <c r="U1353" s="28">
        <f t="shared" si="876"/>
        <v>0</v>
      </c>
      <c r="V1353" s="28">
        <f t="shared" si="876"/>
        <v>0</v>
      </c>
      <c r="W1353" s="28">
        <f t="shared" si="876"/>
        <v>0</v>
      </c>
      <c r="X1353" s="28">
        <f t="shared" si="876"/>
        <v>0</v>
      </c>
      <c r="Y1353" s="28">
        <f t="shared" si="876"/>
        <v>0</v>
      </c>
      <c r="Z1353" s="28">
        <f t="shared" si="876"/>
        <v>0</v>
      </c>
      <c r="AA1353" s="28">
        <f t="shared" si="876"/>
        <v>0</v>
      </c>
      <c r="AB1353" s="28">
        <f t="shared" si="876"/>
        <v>0</v>
      </c>
    </row>
    <row r="1354" spans="1:28" ht="31.5" outlineLevel="4">
      <c r="A1354" s="2" t="s">
        <v>254</v>
      </c>
      <c r="B1354" s="23" t="s">
        <v>399</v>
      </c>
      <c r="C1354" s="23" t="s">
        <v>403</v>
      </c>
      <c r="D1354" s="23" t="s">
        <v>255</v>
      </c>
      <c r="E1354" s="23" t="s">
        <v>2</v>
      </c>
      <c r="F1354" s="23"/>
      <c r="G1354" s="24">
        <f t="shared" si="875"/>
        <v>60000</v>
      </c>
      <c r="H1354" s="24">
        <f t="shared" si="875"/>
        <v>0</v>
      </c>
      <c r="I1354" s="36">
        <f t="shared" si="875"/>
        <v>60000</v>
      </c>
      <c r="J1354" s="36">
        <f t="shared" si="876"/>
        <v>0</v>
      </c>
      <c r="K1354" s="36">
        <f t="shared" si="876"/>
        <v>0</v>
      </c>
      <c r="L1354" s="36">
        <f t="shared" si="876"/>
        <v>60000</v>
      </c>
      <c r="M1354" s="36">
        <f t="shared" si="876"/>
        <v>0</v>
      </c>
      <c r="N1354" s="36">
        <f t="shared" si="876"/>
        <v>60000</v>
      </c>
      <c r="O1354" s="28">
        <f t="shared" si="876"/>
        <v>0</v>
      </c>
      <c r="P1354" s="28">
        <f t="shared" si="876"/>
        <v>0</v>
      </c>
      <c r="Q1354" s="28">
        <f t="shared" si="876"/>
        <v>0</v>
      </c>
      <c r="R1354" s="28">
        <f t="shared" si="876"/>
        <v>0</v>
      </c>
      <c r="S1354" s="28">
        <f t="shared" si="876"/>
        <v>0</v>
      </c>
      <c r="T1354" s="28">
        <f t="shared" si="876"/>
        <v>0</v>
      </c>
      <c r="U1354" s="28">
        <f t="shared" si="876"/>
        <v>0</v>
      </c>
      <c r="V1354" s="28">
        <f t="shared" si="876"/>
        <v>0</v>
      </c>
      <c r="W1354" s="28">
        <f t="shared" si="876"/>
        <v>0</v>
      </c>
      <c r="X1354" s="28">
        <f t="shared" si="876"/>
        <v>0</v>
      </c>
      <c r="Y1354" s="28">
        <f t="shared" si="876"/>
        <v>0</v>
      </c>
      <c r="Z1354" s="28">
        <f t="shared" si="876"/>
        <v>0</v>
      </c>
      <c r="AA1354" s="28">
        <f t="shared" si="876"/>
        <v>0</v>
      </c>
      <c r="AB1354" s="28">
        <f t="shared" si="876"/>
        <v>0</v>
      </c>
    </row>
    <row r="1355" spans="1:28" ht="63" outlineLevel="5">
      <c r="A1355" s="2" t="s">
        <v>256</v>
      </c>
      <c r="B1355" s="23" t="s">
        <v>399</v>
      </c>
      <c r="C1355" s="23" t="s">
        <v>403</v>
      </c>
      <c r="D1355" s="23" t="s">
        <v>255</v>
      </c>
      <c r="E1355" s="23" t="s">
        <v>257</v>
      </c>
      <c r="F1355" s="23">
        <v>24008288</v>
      </c>
      <c r="G1355" s="24">
        <f>SUM(I1355:K1355)-H1355</f>
        <v>60000</v>
      </c>
      <c r="H1355" s="24"/>
      <c r="I1355" s="36">
        <v>60000</v>
      </c>
      <c r="J1355" s="8">
        <f>SUM(Q1355)</f>
        <v>0</v>
      </c>
      <c r="K1355" s="9">
        <f>SUM(S1355+U1355+W1355+Y1355+AA1355)</f>
        <v>0</v>
      </c>
      <c r="L1355" s="28">
        <f>SUM(N1355:P1355)-M1355</f>
        <v>60000</v>
      </c>
      <c r="M1355" s="38"/>
      <c r="N1355" s="37">
        <v>60000</v>
      </c>
      <c r="O1355" s="8">
        <f>SUM(R1355)</f>
        <v>0</v>
      </c>
      <c r="P1355" s="9">
        <f>SUM(T1355+V1355+X1355+Z1355+AB1355)</f>
        <v>0</v>
      </c>
      <c r="Q1355" s="9"/>
      <c r="R1355" s="9"/>
      <c r="S1355" s="9"/>
      <c r="T1355" s="9"/>
      <c r="U1355" s="9"/>
      <c r="V1355" s="9"/>
      <c r="W1355" s="9"/>
      <c r="X1355" s="9"/>
      <c r="Y1355" s="9"/>
      <c r="Z1355" s="9"/>
      <c r="AA1355" s="9"/>
      <c r="AB1355" s="9"/>
    </row>
    <row r="1356" spans="1:28" s="7" customFormat="1" ht="173.25" outlineLevel="2">
      <c r="A1356" s="6" t="s">
        <v>400</v>
      </c>
      <c r="B1356" s="49" t="s">
        <v>399</v>
      </c>
      <c r="C1356" s="49" t="s">
        <v>404</v>
      </c>
      <c r="D1356" s="49" t="s">
        <v>2</v>
      </c>
      <c r="E1356" s="49" t="s">
        <v>2</v>
      </c>
      <c r="F1356" s="49"/>
      <c r="G1356" s="50">
        <f t="shared" ref="G1356:I1358" si="877">SUM(G1357)</f>
        <v>60000</v>
      </c>
      <c r="H1356" s="50">
        <f t="shared" si="877"/>
        <v>0</v>
      </c>
      <c r="I1356" s="51">
        <f t="shared" si="877"/>
        <v>60000</v>
      </c>
      <c r="J1356" s="51">
        <f t="shared" ref="J1356:AB1358" si="878">SUM(J1357)</f>
        <v>0</v>
      </c>
      <c r="K1356" s="51">
        <f t="shared" si="878"/>
        <v>0</v>
      </c>
      <c r="L1356" s="51">
        <f t="shared" si="878"/>
        <v>50000</v>
      </c>
      <c r="M1356" s="51">
        <f t="shared" si="878"/>
        <v>0</v>
      </c>
      <c r="N1356" s="51">
        <f t="shared" si="878"/>
        <v>50000</v>
      </c>
      <c r="O1356" s="52">
        <f t="shared" si="878"/>
        <v>0</v>
      </c>
      <c r="P1356" s="52">
        <f t="shared" si="878"/>
        <v>0</v>
      </c>
      <c r="Q1356" s="52">
        <f t="shared" si="878"/>
        <v>0</v>
      </c>
      <c r="R1356" s="52">
        <f t="shared" si="878"/>
        <v>0</v>
      </c>
      <c r="S1356" s="52">
        <f t="shared" si="878"/>
        <v>0</v>
      </c>
      <c r="T1356" s="52">
        <f t="shared" si="878"/>
        <v>0</v>
      </c>
      <c r="U1356" s="52">
        <f t="shared" si="878"/>
        <v>0</v>
      </c>
      <c r="V1356" s="52">
        <f t="shared" si="878"/>
        <v>0</v>
      </c>
      <c r="W1356" s="52">
        <f t="shared" si="878"/>
        <v>0</v>
      </c>
      <c r="X1356" s="52">
        <f t="shared" si="878"/>
        <v>0</v>
      </c>
      <c r="Y1356" s="52">
        <f t="shared" si="878"/>
        <v>0</v>
      </c>
      <c r="Z1356" s="52">
        <f t="shared" si="878"/>
        <v>0</v>
      </c>
      <c r="AA1356" s="52">
        <f t="shared" si="878"/>
        <v>0</v>
      </c>
      <c r="AB1356" s="52">
        <f t="shared" si="878"/>
        <v>0</v>
      </c>
    </row>
    <row r="1357" spans="1:28" ht="31.5" outlineLevel="3">
      <c r="A1357" s="2" t="s">
        <v>338</v>
      </c>
      <c r="B1357" s="23" t="s">
        <v>399</v>
      </c>
      <c r="C1357" s="23" t="s">
        <v>404</v>
      </c>
      <c r="D1357" s="23" t="s">
        <v>339</v>
      </c>
      <c r="E1357" s="23" t="s">
        <v>2</v>
      </c>
      <c r="F1357" s="23"/>
      <c r="G1357" s="24">
        <f t="shared" si="877"/>
        <v>60000</v>
      </c>
      <c r="H1357" s="24">
        <f t="shared" si="877"/>
        <v>0</v>
      </c>
      <c r="I1357" s="36">
        <f t="shared" si="877"/>
        <v>60000</v>
      </c>
      <c r="J1357" s="36">
        <f t="shared" si="878"/>
        <v>0</v>
      </c>
      <c r="K1357" s="36">
        <f t="shared" si="878"/>
        <v>0</v>
      </c>
      <c r="L1357" s="36">
        <f t="shared" si="878"/>
        <v>50000</v>
      </c>
      <c r="M1357" s="36">
        <f t="shared" si="878"/>
        <v>0</v>
      </c>
      <c r="N1357" s="36">
        <f t="shared" si="878"/>
        <v>50000</v>
      </c>
      <c r="O1357" s="28">
        <f t="shared" si="878"/>
        <v>0</v>
      </c>
      <c r="P1357" s="28">
        <f t="shared" si="878"/>
        <v>0</v>
      </c>
      <c r="Q1357" s="28">
        <f t="shared" si="878"/>
        <v>0</v>
      </c>
      <c r="R1357" s="28">
        <f t="shared" si="878"/>
        <v>0</v>
      </c>
      <c r="S1357" s="28">
        <f t="shared" si="878"/>
        <v>0</v>
      </c>
      <c r="T1357" s="28">
        <f t="shared" si="878"/>
        <v>0</v>
      </c>
      <c r="U1357" s="28">
        <f t="shared" si="878"/>
        <v>0</v>
      </c>
      <c r="V1357" s="28">
        <f t="shared" si="878"/>
        <v>0</v>
      </c>
      <c r="W1357" s="28">
        <f t="shared" si="878"/>
        <v>0</v>
      </c>
      <c r="X1357" s="28">
        <f t="shared" si="878"/>
        <v>0</v>
      </c>
      <c r="Y1357" s="28">
        <f t="shared" si="878"/>
        <v>0</v>
      </c>
      <c r="Z1357" s="28">
        <f t="shared" si="878"/>
        <v>0</v>
      </c>
      <c r="AA1357" s="28">
        <f t="shared" si="878"/>
        <v>0</v>
      </c>
      <c r="AB1357" s="28">
        <f t="shared" si="878"/>
        <v>0</v>
      </c>
    </row>
    <row r="1358" spans="1:28" outlineLevel="4">
      <c r="A1358" s="2" t="s">
        <v>340</v>
      </c>
      <c r="B1358" s="23" t="s">
        <v>399</v>
      </c>
      <c r="C1358" s="23" t="s">
        <v>404</v>
      </c>
      <c r="D1358" s="23" t="s">
        <v>341</v>
      </c>
      <c r="E1358" s="23" t="s">
        <v>2</v>
      </c>
      <c r="F1358" s="23"/>
      <c r="G1358" s="24">
        <f t="shared" si="877"/>
        <v>60000</v>
      </c>
      <c r="H1358" s="24">
        <f t="shared" si="877"/>
        <v>0</v>
      </c>
      <c r="I1358" s="36">
        <f t="shared" si="877"/>
        <v>60000</v>
      </c>
      <c r="J1358" s="36">
        <f t="shared" si="878"/>
        <v>0</v>
      </c>
      <c r="K1358" s="36">
        <f t="shared" si="878"/>
        <v>0</v>
      </c>
      <c r="L1358" s="36">
        <f t="shared" si="878"/>
        <v>50000</v>
      </c>
      <c r="M1358" s="36">
        <f t="shared" si="878"/>
        <v>0</v>
      </c>
      <c r="N1358" s="36">
        <f t="shared" si="878"/>
        <v>50000</v>
      </c>
      <c r="O1358" s="28">
        <f t="shared" si="878"/>
        <v>0</v>
      </c>
      <c r="P1358" s="28">
        <f t="shared" si="878"/>
        <v>0</v>
      </c>
      <c r="Q1358" s="28">
        <f t="shared" si="878"/>
        <v>0</v>
      </c>
      <c r="R1358" s="28">
        <f t="shared" si="878"/>
        <v>0</v>
      </c>
      <c r="S1358" s="28">
        <f t="shared" si="878"/>
        <v>0</v>
      </c>
      <c r="T1358" s="28">
        <f t="shared" si="878"/>
        <v>0</v>
      </c>
      <c r="U1358" s="28">
        <f t="shared" si="878"/>
        <v>0</v>
      </c>
      <c r="V1358" s="28">
        <f t="shared" si="878"/>
        <v>0</v>
      </c>
      <c r="W1358" s="28">
        <f t="shared" si="878"/>
        <v>0</v>
      </c>
      <c r="X1358" s="28">
        <f t="shared" si="878"/>
        <v>0</v>
      </c>
      <c r="Y1358" s="28">
        <f t="shared" si="878"/>
        <v>0</v>
      </c>
      <c r="Z1358" s="28">
        <f t="shared" si="878"/>
        <v>0</v>
      </c>
      <c r="AA1358" s="28">
        <f t="shared" si="878"/>
        <v>0</v>
      </c>
      <c r="AB1358" s="28">
        <f t="shared" si="878"/>
        <v>0</v>
      </c>
    </row>
    <row r="1359" spans="1:28" ht="31.5" outlineLevel="5">
      <c r="A1359" s="2" t="s">
        <v>382</v>
      </c>
      <c r="B1359" s="23" t="s">
        <v>399</v>
      </c>
      <c r="C1359" s="23" t="s">
        <v>404</v>
      </c>
      <c r="D1359" s="23" t="s">
        <v>341</v>
      </c>
      <c r="E1359" s="23" t="s">
        <v>383</v>
      </c>
      <c r="F1359" s="23">
        <v>24022290</v>
      </c>
      <c r="G1359" s="24">
        <f>SUM(I1359:K1359)-H1359</f>
        <v>60000</v>
      </c>
      <c r="H1359" s="24"/>
      <c r="I1359" s="36">
        <v>60000</v>
      </c>
      <c r="J1359" s="8">
        <f>SUM(Q1359)</f>
        <v>0</v>
      </c>
      <c r="K1359" s="9">
        <f>SUM(S1359+U1359+W1359+Y1359+AA1359)</f>
        <v>0</v>
      </c>
      <c r="L1359" s="28">
        <f>SUM(N1359:P1359)-M1359</f>
        <v>50000</v>
      </c>
      <c r="M1359" s="38"/>
      <c r="N1359" s="37">
        <v>50000</v>
      </c>
      <c r="O1359" s="8">
        <f>SUM(R1359)</f>
        <v>0</v>
      </c>
      <c r="P1359" s="9">
        <f>SUM(T1359+V1359+X1359+Z1359+AB1359)</f>
        <v>0</v>
      </c>
      <c r="Q1359" s="9"/>
      <c r="R1359" s="9"/>
      <c r="S1359" s="9"/>
      <c r="T1359" s="9"/>
      <c r="U1359" s="9"/>
      <c r="V1359" s="9"/>
      <c r="W1359" s="9"/>
      <c r="X1359" s="9"/>
      <c r="Y1359" s="9"/>
      <c r="Z1359" s="9"/>
      <c r="AA1359" s="9"/>
      <c r="AB1359" s="9"/>
    </row>
    <row r="1360" spans="1:28" s="4" customFormat="1" ht="31.5">
      <c r="A1360" s="3" t="s">
        <v>405</v>
      </c>
      <c r="B1360" s="41" t="s">
        <v>406</v>
      </c>
      <c r="C1360" s="41" t="s">
        <v>4</v>
      </c>
      <c r="D1360" s="41" t="s">
        <v>2</v>
      </c>
      <c r="E1360" s="41" t="s">
        <v>2</v>
      </c>
      <c r="F1360" s="41"/>
      <c r="G1360" s="42">
        <f>SUM(G1361+G1388)</f>
        <v>8683001.9100000001</v>
      </c>
      <c r="H1360" s="42">
        <f t="shared" ref="H1360:AB1360" si="879">SUM(H1361+H1388)</f>
        <v>500000</v>
      </c>
      <c r="I1360" s="42">
        <f t="shared" si="879"/>
        <v>8177951.4100000001</v>
      </c>
      <c r="J1360" s="42">
        <f t="shared" si="879"/>
        <v>500000</v>
      </c>
      <c r="K1360" s="42">
        <f t="shared" si="879"/>
        <v>505050.5</v>
      </c>
      <c r="L1360" s="42">
        <f t="shared" si="879"/>
        <v>7510938.4100000001</v>
      </c>
      <c r="M1360" s="42">
        <f t="shared" si="879"/>
        <v>500000</v>
      </c>
      <c r="N1360" s="42">
        <f t="shared" si="879"/>
        <v>7005887.9100000001</v>
      </c>
      <c r="O1360" s="113">
        <f t="shared" si="879"/>
        <v>500000</v>
      </c>
      <c r="P1360" s="113">
        <f t="shared" si="879"/>
        <v>505050.5</v>
      </c>
      <c r="Q1360" s="113">
        <f t="shared" si="879"/>
        <v>500000</v>
      </c>
      <c r="R1360" s="113">
        <f t="shared" si="879"/>
        <v>500000</v>
      </c>
      <c r="S1360" s="113">
        <f t="shared" si="879"/>
        <v>0</v>
      </c>
      <c r="T1360" s="113">
        <f t="shared" si="879"/>
        <v>0</v>
      </c>
      <c r="U1360" s="113">
        <f t="shared" si="879"/>
        <v>0</v>
      </c>
      <c r="V1360" s="113">
        <f t="shared" si="879"/>
        <v>0</v>
      </c>
      <c r="W1360" s="113">
        <f t="shared" si="879"/>
        <v>0</v>
      </c>
      <c r="X1360" s="113">
        <f t="shared" si="879"/>
        <v>0</v>
      </c>
      <c r="Y1360" s="113">
        <f t="shared" si="879"/>
        <v>0</v>
      </c>
      <c r="Z1360" s="113">
        <f t="shared" si="879"/>
        <v>0</v>
      </c>
      <c r="AA1360" s="113">
        <f t="shared" si="879"/>
        <v>505050.5</v>
      </c>
      <c r="AB1360" s="113">
        <f t="shared" si="879"/>
        <v>505050.5</v>
      </c>
    </row>
    <row r="1361" spans="1:28" s="4" customFormat="1" outlineLevel="1">
      <c r="A1361" s="5" t="s">
        <v>407</v>
      </c>
      <c r="B1361" s="45" t="s">
        <v>408</v>
      </c>
      <c r="C1361" s="45" t="s">
        <v>4</v>
      </c>
      <c r="D1361" s="45" t="s">
        <v>2</v>
      </c>
      <c r="E1361" s="45" t="s">
        <v>2</v>
      </c>
      <c r="F1361" s="45"/>
      <c r="G1361" s="46">
        <f>SUM(G1362+G1366+G1370+G1377+G1384)</f>
        <v>5546372.46</v>
      </c>
      <c r="H1361" s="46">
        <f t="shared" ref="H1361:AB1361" si="880">SUM(H1362+H1366+H1370+H1377+H1384)</f>
        <v>500000</v>
      </c>
      <c r="I1361" s="46">
        <f t="shared" si="880"/>
        <v>5546372.46</v>
      </c>
      <c r="J1361" s="46">
        <f t="shared" si="880"/>
        <v>500000</v>
      </c>
      <c r="K1361" s="46">
        <f t="shared" si="880"/>
        <v>0</v>
      </c>
      <c r="L1361" s="46">
        <f t="shared" si="880"/>
        <v>5546372.46</v>
      </c>
      <c r="M1361" s="46">
        <f t="shared" si="880"/>
        <v>500000</v>
      </c>
      <c r="N1361" s="46">
        <f t="shared" si="880"/>
        <v>5546372.46</v>
      </c>
      <c r="O1361" s="46">
        <f t="shared" si="880"/>
        <v>500000</v>
      </c>
      <c r="P1361" s="46">
        <f t="shared" si="880"/>
        <v>0</v>
      </c>
      <c r="Q1361" s="46">
        <f t="shared" si="880"/>
        <v>500000</v>
      </c>
      <c r="R1361" s="46">
        <f t="shared" si="880"/>
        <v>500000</v>
      </c>
      <c r="S1361" s="46">
        <f t="shared" si="880"/>
        <v>0</v>
      </c>
      <c r="T1361" s="46">
        <f t="shared" si="880"/>
        <v>0</v>
      </c>
      <c r="U1361" s="46">
        <f t="shared" si="880"/>
        <v>0</v>
      </c>
      <c r="V1361" s="46">
        <f t="shared" si="880"/>
        <v>0</v>
      </c>
      <c r="W1361" s="46">
        <f t="shared" si="880"/>
        <v>0</v>
      </c>
      <c r="X1361" s="46">
        <f t="shared" si="880"/>
        <v>0</v>
      </c>
      <c r="Y1361" s="46">
        <f t="shared" si="880"/>
        <v>0</v>
      </c>
      <c r="Z1361" s="46">
        <f t="shared" si="880"/>
        <v>0</v>
      </c>
      <c r="AA1361" s="46">
        <f t="shared" si="880"/>
        <v>0</v>
      </c>
      <c r="AB1361" s="46">
        <f t="shared" si="880"/>
        <v>0</v>
      </c>
    </row>
    <row r="1362" spans="1:28" s="7" customFormat="1" ht="141.75" outlineLevel="1">
      <c r="A1362" s="99" t="s">
        <v>571</v>
      </c>
      <c r="B1362" s="80" t="s">
        <v>408</v>
      </c>
      <c r="C1362" s="80" t="s">
        <v>572</v>
      </c>
      <c r="D1362" s="80" t="s">
        <v>2</v>
      </c>
      <c r="E1362" s="80" t="s">
        <v>2</v>
      </c>
      <c r="F1362" s="49"/>
      <c r="G1362" s="50">
        <f>SUM(G1363)</f>
        <v>0</v>
      </c>
      <c r="H1362" s="50">
        <f t="shared" ref="H1362:AB1364" si="881">SUM(H1363)</f>
        <v>500000</v>
      </c>
      <c r="I1362" s="50">
        <f t="shared" si="881"/>
        <v>0</v>
      </c>
      <c r="J1362" s="50">
        <f t="shared" si="881"/>
        <v>500000</v>
      </c>
      <c r="K1362" s="50">
        <f t="shared" si="881"/>
        <v>0</v>
      </c>
      <c r="L1362" s="50">
        <f t="shared" si="881"/>
        <v>0</v>
      </c>
      <c r="M1362" s="50">
        <f t="shared" si="881"/>
        <v>500000</v>
      </c>
      <c r="N1362" s="50">
        <f t="shared" si="881"/>
        <v>0</v>
      </c>
      <c r="O1362" s="50">
        <f t="shared" si="881"/>
        <v>500000</v>
      </c>
      <c r="P1362" s="50">
        <f t="shared" si="881"/>
        <v>0</v>
      </c>
      <c r="Q1362" s="50">
        <f t="shared" si="881"/>
        <v>500000</v>
      </c>
      <c r="R1362" s="50">
        <f t="shared" si="881"/>
        <v>500000</v>
      </c>
      <c r="S1362" s="50">
        <f t="shared" si="881"/>
        <v>0</v>
      </c>
      <c r="T1362" s="50">
        <f t="shared" si="881"/>
        <v>0</v>
      </c>
      <c r="U1362" s="50">
        <f t="shared" si="881"/>
        <v>0</v>
      </c>
      <c r="V1362" s="50">
        <f t="shared" si="881"/>
        <v>0</v>
      </c>
      <c r="W1362" s="50">
        <f t="shared" si="881"/>
        <v>0</v>
      </c>
      <c r="X1362" s="50">
        <f t="shared" si="881"/>
        <v>0</v>
      </c>
      <c r="Y1362" s="50">
        <f t="shared" si="881"/>
        <v>0</v>
      </c>
      <c r="Z1362" s="50">
        <f t="shared" si="881"/>
        <v>0</v>
      </c>
      <c r="AA1362" s="50">
        <f t="shared" si="881"/>
        <v>0</v>
      </c>
      <c r="AB1362" s="50">
        <f t="shared" si="881"/>
        <v>0</v>
      </c>
    </row>
    <row r="1363" spans="1:28" s="4" customFormat="1" outlineLevel="1">
      <c r="A1363" s="114" t="s">
        <v>467</v>
      </c>
      <c r="B1363" s="22" t="s">
        <v>408</v>
      </c>
      <c r="C1363" s="22" t="s">
        <v>572</v>
      </c>
      <c r="D1363" s="22" t="s">
        <v>150</v>
      </c>
      <c r="E1363" s="22" t="s">
        <v>2</v>
      </c>
      <c r="F1363" s="45"/>
      <c r="G1363" s="24">
        <f>SUM(G1364)</f>
        <v>0</v>
      </c>
      <c r="H1363" s="24">
        <f t="shared" si="881"/>
        <v>500000</v>
      </c>
      <c r="I1363" s="24">
        <f t="shared" si="881"/>
        <v>0</v>
      </c>
      <c r="J1363" s="24">
        <f t="shared" si="881"/>
        <v>500000</v>
      </c>
      <c r="K1363" s="24">
        <f t="shared" si="881"/>
        <v>0</v>
      </c>
      <c r="L1363" s="24">
        <f t="shared" si="881"/>
        <v>0</v>
      </c>
      <c r="M1363" s="24">
        <f t="shared" si="881"/>
        <v>500000</v>
      </c>
      <c r="N1363" s="24">
        <f t="shared" si="881"/>
        <v>0</v>
      </c>
      <c r="O1363" s="24">
        <f t="shared" si="881"/>
        <v>500000</v>
      </c>
      <c r="P1363" s="24">
        <f t="shared" si="881"/>
        <v>0</v>
      </c>
      <c r="Q1363" s="24">
        <f t="shared" si="881"/>
        <v>500000</v>
      </c>
      <c r="R1363" s="24">
        <f t="shared" si="881"/>
        <v>500000</v>
      </c>
      <c r="S1363" s="24">
        <f t="shared" si="881"/>
        <v>0</v>
      </c>
      <c r="T1363" s="24">
        <f t="shared" si="881"/>
        <v>0</v>
      </c>
      <c r="U1363" s="24">
        <f t="shared" si="881"/>
        <v>0</v>
      </c>
      <c r="V1363" s="24">
        <f t="shared" si="881"/>
        <v>0</v>
      </c>
      <c r="W1363" s="24">
        <f t="shared" si="881"/>
        <v>0</v>
      </c>
      <c r="X1363" s="24">
        <f t="shared" si="881"/>
        <v>0</v>
      </c>
      <c r="Y1363" s="24">
        <f t="shared" si="881"/>
        <v>0</v>
      </c>
      <c r="Z1363" s="24">
        <f t="shared" si="881"/>
        <v>0</v>
      </c>
      <c r="AA1363" s="24">
        <f t="shared" si="881"/>
        <v>0</v>
      </c>
      <c r="AB1363" s="24">
        <f t="shared" si="881"/>
        <v>0</v>
      </c>
    </row>
    <row r="1364" spans="1:28" s="4" customFormat="1" ht="31.5" outlineLevel="1">
      <c r="A1364" s="114" t="s">
        <v>468</v>
      </c>
      <c r="B1364" s="22" t="s">
        <v>408</v>
      </c>
      <c r="C1364" s="22" t="s">
        <v>572</v>
      </c>
      <c r="D1364" s="22" t="s">
        <v>152</v>
      </c>
      <c r="E1364" s="22" t="s">
        <v>2</v>
      </c>
      <c r="F1364" s="45"/>
      <c r="G1364" s="24">
        <f>SUM(G1365)</f>
        <v>0</v>
      </c>
      <c r="H1364" s="24">
        <f t="shared" si="881"/>
        <v>500000</v>
      </c>
      <c r="I1364" s="24">
        <f t="shared" si="881"/>
        <v>0</v>
      </c>
      <c r="J1364" s="24">
        <f t="shared" si="881"/>
        <v>500000</v>
      </c>
      <c r="K1364" s="24">
        <f t="shared" si="881"/>
        <v>0</v>
      </c>
      <c r="L1364" s="24">
        <f t="shared" si="881"/>
        <v>0</v>
      </c>
      <c r="M1364" s="24">
        <f t="shared" si="881"/>
        <v>500000</v>
      </c>
      <c r="N1364" s="24">
        <f t="shared" si="881"/>
        <v>0</v>
      </c>
      <c r="O1364" s="24">
        <f t="shared" si="881"/>
        <v>500000</v>
      </c>
      <c r="P1364" s="24">
        <f t="shared" si="881"/>
        <v>0</v>
      </c>
      <c r="Q1364" s="24">
        <f t="shared" si="881"/>
        <v>500000</v>
      </c>
      <c r="R1364" s="24">
        <f t="shared" si="881"/>
        <v>500000</v>
      </c>
      <c r="S1364" s="24">
        <f t="shared" si="881"/>
        <v>0</v>
      </c>
      <c r="T1364" s="24">
        <f t="shared" si="881"/>
        <v>0</v>
      </c>
      <c r="U1364" s="24">
        <f t="shared" si="881"/>
        <v>0</v>
      </c>
      <c r="V1364" s="24">
        <f t="shared" si="881"/>
        <v>0</v>
      </c>
      <c r="W1364" s="24">
        <f t="shared" si="881"/>
        <v>0</v>
      </c>
      <c r="X1364" s="24">
        <f t="shared" si="881"/>
        <v>0</v>
      </c>
      <c r="Y1364" s="24">
        <f t="shared" si="881"/>
        <v>0</v>
      </c>
      <c r="Z1364" s="24">
        <f t="shared" si="881"/>
        <v>0</v>
      </c>
      <c r="AA1364" s="24">
        <f t="shared" si="881"/>
        <v>0</v>
      </c>
      <c r="AB1364" s="24">
        <f t="shared" si="881"/>
        <v>0</v>
      </c>
    </row>
    <row r="1365" spans="1:28" s="17" customFormat="1" ht="47.25" outlineLevel="1">
      <c r="A1365" s="114" t="s">
        <v>469</v>
      </c>
      <c r="B1365" s="22" t="s">
        <v>408</v>
      </c>
      <c r="C1365" s="22" t="s">
        <v>572</v>
      </c>
      <c r="D1365" s="22" t="s">
        <v>152</v>
      </c>
      <c r="E1365" s="22" t="s">
        <v>154</v>
      </c>
      <c r="F1365" s="23"/>
      <c r="G1365" s="24">
        <f>SUM(I1365:K1365)-H1365</f>
        <v>0</v>
      </c>
      <c r="H1365" s="24">
        <v>500000</v>
      </c>
      <c r="I1365" s="36"/>
      <c r="J1365" s="8">
        <f>SUM(Q1365)</f>
        <v>500000</v>
      </c>
      <c r="K1365" s="9">
        <f>SUM(S1365+U1365+W1365+Y1365+AA1365)</f>
        <v>0</v>
      </c>
      <c r="L1365" s="28">
        <f>SUM(N1365:P1365)-M1365</f>
        <v>0</v>
      </c>
      <c r="M1365" s="28">
        <v>500000</v>
      </c>
      <c r="N1365" s="28"/>
      <c r="O1365" s="8">
        <f>SUM(R1365)</f>
        <v>500000</v>
      </c>
      <c r="P1365" s="9">
        <f>SUM(T1365+V1365+X1365+Z1365+AB1365)</f>
        <v>0</v>
      </c>
      <c r="Q1365" s="24">
        <v>500000</v>
      </c>
      <c r="R1365" s="24">
        <v>500000</v>
      </c>
      <c r="S1365" s="24"/>
      <c r="T1365" s="24"/>
      <c r="U1365" s="24"/>
      <c r="V1365" s="24"/>
      <c r="W1365" s="24"/>
      <c r="X1365" s="24"/>
      <c r="Y1365" s="24"/>
      <c r="Z1365" s="24"/>
      <c r="AA1365" s="24"/>
      <c r="AB1365" s="24"/>
    </row>
    <row r="1366" spans="1:28" s="7" customFormat="1" ht="63" outlineLevel="2">
      <c r="A1366" s="6" t="s">
        <v>409</v>
      </c>
      <c r="B1366" s="49" t="s">
        <v>408</v>
      </c>
      <c r="C1366" s="49" t="s">
        <v>410</v>
      </c>
      <c r="D1366" s="49" t="s">
        <v>2</v>
      </c>
      <c r="E1366" s="49" t="s">
        <v>2</v>
      </c>
      <c r="F1366" s="49"/>
      <c r="G1366" s="50">
        <f>SUM(G1367)</f>
        <v>4755846.1399999997</v>
      </c>
      <c r="H1366" s="50">
        <f t="shared" ref="H1366:AB1368" si="882">SUM(H1367)</f>
        <v>0</v>
      </c>
      <c r="I1366" s="50">
        <f t="shared" si="882"/>
        <v>4755846.1399999997</v>
      </c>
      <c r="J1366" s="50">
        <f t="shared" si="882"/>
        <v>0</v>
      </c>
      <c r="K1366" s="50">
        <f t="shared" si="882"/>
        <v>0</v>
      </c>
      <c r="L1366" s="50">
        <f t="shared" si="882"/>
        <v>4755846.1399999997</v>
      </c>
      <c r="M1366" s="72">
        <f t="shared" si="882"/>
        <v>0</v>
      </c>
      <c r="N1366" s="72">
        <f t="shared" si="882"/>
        <v>4755846.1399999997</v>
      </c>
      <c r="O1366" s="50">
        <f t="shared" si="882"/>
        <v>0</v>
      </c>
      <c r="P1366" s="50">
        <f t="shared" si="882"/>
        <v>0</v>
      </c>
      <c r="Q1366" s="50">
        <f t="shared" si="882"/>
        <v>0</v>
      </c>
      <c r="R1366" s="50">
        <f t="shared" si="882"/>
        <v>0</v>
      </c>
      <c r="S1366" s="50">
        <f t="shared" si="882"/>
        <v>0</v>
      </c>
      <c r="T1366" s="50">
        <f t="shared" si="882"/>
        <v>0</v>
      </c>
      <c r="U1366" s="50">
        <f t="shared" si="882"/>
        <v>0</v>
      </c>
      <c r="V1366" s="50">
        <f t="shared" si="882"/>
        <v>0</v>
      </c>
      <c r="W1366" s="50">
        <f t="shared" si="882"/>
        <v>0</v>
      </c>
      <c r="X1366" s="50">
        <f t="shared" si="882"/>
        <v>0</v>
      </c>
      <c r="Y1366" s="50">
        <f t="shared" si="882"/>
        <v>0</v>
      </c>
      <c r="Z1366" s="50">
        <f t="shared" si="882"/>
        <v>0</v>
      </c>
      <c r="AA1366" s="50">
        <f t="shared" si="882"/>
        <v>0</v>
      </c>
      <c r="AB1366" s="50">
        <f t="shared" si="882"/>
        <v>0</v>
      </c>
    </row>
    <row r="1367" spans="1:28" ht="63" outlineLevel="3">
      <c r="A1367" s="2" t="s">
        <v>252</v>
      </c>
      <c r="B1367" s="23" t="s">
        <v>408</v>
      </c>
      <c r="C1367" s="23" t="s">
        <v>410</v>
      </c>
      <c r="D1367" s="23" t="s">
        <v>253</v>
      </c>
      <c r="E1367" s="23" t="s">
        <v>2</v>
      </c>
      <c r="F1367" s="23"/>
      <c r="G1367" s="24">
        <f>SUM(G1368)</f>
        <v>4755846.1399999997</v>
      </c>
      <c r="H1367" s="24">
        <f t="shared" si="882"/>
        <v>0</v>
      </c>
      <c r="I1367" s="24">
        <f t="shared" si="882"/>
        <v>4755846.1399999997</v>
      </c>
      <c r="J1367" s="24">
        <f t="shared" si="882"/>
        <v>0</v>
      </c>
      <c r="K1367" s="24">
        <f t="shared" si="882"/>
        <v>0</v>
      </c>
      <c r="L1367" s="24">
        <f t="shared" si="882"/>
        <v>4755846.1399999997</v>
      </c>
      <c r="M1367" s="24">
        <f t="shared" si="882"/>
        <v>0</v>
      </c>
      <c r="N1367" s="24">
        <f t="shared" si="882"/>
        <v>4755846.1399999997</v>
      </c>
      <c r="O1367" s="54">
        <f t="shared" si="882"/>
        <v>0</v>
      </c>
      <c r="P1367" s="54">
        <f t="shared" si="882"/>
        <v>0</v>
      </c>
      <c r="Q1367" s="54">
        <f t="shared" si="882"/>
        <v>0</v>
      </c>
      <c r="R1367" s="54">
        <f t="shared" si="882"/>
        <v>0</v>
      </c>
      <c r="S1367" s="54">
        <f t="shared" si="882"/>
        <v>0</v>
      </c>
      <c r="T1367" s="54">
        <f t="shared" si="882"/>
        <v>0</v>
      </c>
      <c r="U1367" s="54">
        <f t="shared" si="882"/>
        <v>0</v>
      </c>
      <c r="V1367" s="54">
        <f t="shared" si="882"/>
        <v>0</v>
      </c>
      <c r="W1367" s="54">
        <f t="shared" si="882"/>
        <v>0</v>
      </c>
      <c r="X1367" s="54">
        <f t="shared" si="882"/>
        <v>0</v>
      </c>
      <c r="Y1367" s="54">
        <f t="shared" si="882"/>
        <v>0</v>
      </c>
      <c r="Z1367" s="54">
        <f t="shared" si="882"/>
        <v>0</v>
      </c>
      <c r="AA1367" s="54">
        <f t="shared" si="882"/>
        <v>0</v>
      </c>
      <c r="AB1367" s="54">
        <f t="shared" si="882"/>
        <v>0</v>
      </c>
    </row>
    <row r="1368" spans="1:28" ht="94.5" outlineLevel="4">
      <c r="A1368" s="2" t="s">
        <v>260</v>
      </c>
      <c r="B1368" s="23" t="s">
        <v>408</v>
      </c>
      <c r="C1368" s="23" t="s">
        <v>410</v>
      </c>
      <c r="D1368" s="23" t="s">
        <v>261</v>
      </c>
      <c r="E1368" s="23" t="s">
        <v>2</v>
      </c>
      <c r="F1368" s="23"/>
      <c r="G1368" s="24">
        <f>SUM(G1369)</f>
        <v>4755846.1399999997</v>
      </c>
      <c r="H1368" s="24">
        <f>SUM(H1369)</f>
        <v>0</v>
      </c>
      <c r="I1368" s="36">
        <f>SUM(I1369)</f>
        <v>4755846.1399999997</v>
      </c>
      <c r="J1368" s="36">
        <f t="shared" si="882"/>
        <v>0</v>
      </c>
      <c r="K1368" s="36">
        <f t="shared" si="882"/>
        <v>0</v>
      </c>
      <c r="L1368" s="36">
        <f t="shared" si="882"/>
        <v>4755846.1399999997</v>
      </c>
      <c r="M1368" s="36">
        <f t="shared" si="882"/>
        <v>0</v>
      </c>
      <c r="N1368" s="36">
        <f t="shared" si="882"/>
        <v>4755846.1399999997</v>
      </c>
      <c r="O1368" s="28">
        <f t="shared" si="882"/>
        <v>0</v>
      </c>
      <c r="P1368" s="28">
        <f t="shared" si="882"/>
        <v>0</v>
      </c>
      <c r="Q1368" s="28">
        <f t="shared" si="882"/>
        <v>0</v>
      </c>
      <c r="R1368" s="28">
        <f t="shared" si="882"/>
        <v>0</v>
      </c>
      <c r="S1368" s="28">
        <f t="shared" si="882"/>
        <v>0</v>
      </c>
      <c r="T1368" s="28">
        <f t="shared" si="882"/>
        <v>0</v>
      </c>
      <c r="U1368" s="28">
        <f t="shared" si="882"/>
        <v>0</v>
      </c>
      <c r="V1368" s="28">
        <f t="shared" si="882"/>
        <v>0</v>
      </c>
      <c r="W1368" s="28">
        <f t="shared" si="882"/>
        <v>0</v>
      </c>
      <c r="X1368" s="28">
        <f t="shared" si="882"/>
        <v>0</v>
      </c>
      <c r="Y1368" s="28">
        <f t="shared" si="882"/>
        <v>0</v>
      </c>
      <c r="Z1368" s="28">
        <f t="shared" si="882"/>
        <v>0</v>
      </c>
      <c r="AA1368" s="28">
        <f t="shared" si="882"/>
        <v>0</v>
      </c>
      <c r="AB1368" s="28">
        <f t="shared" si="882"/>
        <v>0</v>
      </c>
    </row>
    <row r="1369" spans="1:28" ht="63" outlineLevel="5">
      <c r="A1369" s="2" t="s">
        <v>256</v>
      </c>
      <c r="B1369" s="23" t="s">
        <v>408</v>
      </c>
      <c r="C1369" s="23" t="s">
        <v>410</v>
      </c>
      <c r="D1369" s="23" t="s">
        <v>261</v>
      </c>
      <c r="E1369" s="23" t="s">
        <v>257</v>
      </c>
      <c r="F1369" s="23"/>
      <c r="G1369" s="24">
        <f>SUM(I1369:K1369)-H1369</f>
        <v>4755846.1399999997</v>
      </c>
      <c r="H1369" s="24"/>
      <c r="I1369" s="36">
        <v>4755846.1399999997</v>
      </c>
      <c r="J1369" s="8">
        <f>SUM(Q1369)</f>
        <v>0</v>
      </c>
      <c r="K1369" s="9">
        <f>SUM(S1369+U1369+W1369+Y1369+AA1369)</f>
        <v>0</v>
      </c>
      <c r="L1369" s="28">
        <f>SUM(N1369:P1369)-M1369</f>
        <v>4755846.1399999997</v>
      </c>
      <c r="M1369" s="38"/>
      <c r="N1369" s="37">
        <v>4755846.1399999997</v>
      </c>
      <c r="O1369" s="8">
        <f>SUM(R1369)</f>
        <v>0</v>
      </c>
      <c r="P1369" s="9">
        <f>SUM(T1369+V1369+X1369+Z1369+AB1369)</f>
        <v>0</v>
      </c>
      <c r="Q1369" s="9"/>
      <c r="R1369" s="9"/>
      <c r="S1369" s="9"/>
      <c r="T1369" s="9"/>
      <c r="U1369" s="9"/>
      <c r="V1369" s="9"/>
      <c r="W1369" s="9"/>
      <c r="X1369" s="9"/>
      <c r="Y1369" s="9"/>
      <c r="Z1369" s="9"/>
      <c r="AA1369" s="9"/>
      <c r="AB1369" s="9"/>
    </row>
    <row r="1370" spans="1:28" s="7" customFormat="1" ht="31.5" outlineLevel="2">
      <c r="A1370" s="6" t="s">
        <v>411</v>
      </c>
      <c r="B1370" s="49" t="s">
        <v>408</v>
      </c>
      <c r="C1370" s="49" t="s">
        <v>412</v>
      </c>
      <c r="D1370" s="49" t="s">
        <v>2</v>
      </c>
      <c r="E1370" s="49" t="s">
        <v>2</v>
      </c>
      <c r="F1370" s="49"/>
      <c r="G1370" s="50">
        <f t="shared" ref="G1370:I1371" si="883">SUM(G1371)</f>
        <v>80000</v>
      </c>
      <c r="H1370" s="50">
        <f t="shared" si="883"/>
        <v>0</v>
      </c>
      <c r="I1370" s="51">
        <f t="shared" si="883"/>
        <v>80000</v>
      </c>
      <c r="J1370" s="51">
        <f t="shared" ref="J1370:S1371" si="884">SUM(J1371)</f>
        <v>0</v>
      </c>
      <c r="K1370" s="51">
        <f t="shared" si="884"/>
        <v>0</v>
      </c>
      <c r="L1370" s="51">
        <f t="shared" si="884"/>
        <v>80000</v>
      </c>
      <c r="M1370" s="51">
        <f t="shared" si="884"/>
        <v>0</v>
      </c>
      <c r="N1370" s="51">
        <f t="shared" si="884"/>
        <v>80000</v>
      </c>
      <c r="O1370" s="52">
        <f t="shared" si="884"/>
        <v>0</v>
      </c>
      <c r="P1370" s="52">
        <f t="shared" si="884"/>
        <v>0</v>
      </c>
      <c r="Q1370" s="52">
        <f t="shared" si="884"/>
        <v>0</v>
      </c>
      <c r="R1370" s="52">
        <f t="shared" si="884"/>
        <v>0</v>
      </c>
      <c r="S1370" s="52">
        <f t="shared" si="884"/>
        <v>0</v>
      </c>
      <c r="T1370" s="52">
        <f t="shared" ref="T1370:AB1371" si="885">SUM(T1371)</f>
        <v>0</v>
      </c>
      <c r="U1370" s="52">
        <f t="shared" si="885"/>
        <v>0</v>
      </c>
      <c r="V1370" s="52">
        <f t="shared" si="885"/>
        <v>0</v>
      </c>
      <c r="W1370" s="52">
        <f t="shared" si="885"/>
        <v>0</v>
      </c>
      <c r="X1370" s="52">
        <f t="shared" si="885"/>
        <v>0</v>
      </c>
      <c r="Y1370" s="52">
        <f t="shared" si="885"/>
        <v>0</v>
      </c>
      <c r="Z1370" s="52">
        <f t="shared" si="885"/>
        <v>0</v>
      </c>
      <c r="AA1370" s="52">
        <f t="shared" si="885"/>
        <v>0</v>
      </c>
      <c r="AB1370" s="52">
        <f t="shared" si="885"/>
        <v>0</v>
      </c>
    </row>
    <row r="1371" spans="1:28" ht="47.25" outlineLevel="3">
      <c r="A1371" s="2" t="s">
        <v>25</v>
      </c>
      <c r="B1371" s="23" t="s">
        <v>408</v>
      </c>
      <c r="C1371" s="23" t="s">
        <v>412</v>
      </c>
      <c r="D1371" s="23" t="s">
        <v>26</v>
      </c>
      <c r="E1371" s="23" t="s">
        <v>2</v>
      </c>
      <c r="F1371" s="23"/>
      <c r="G1371" s="24">
        <f t="shared" si="883"/>
        <v>80000</v>
      </c>
      <c r="H1371" s="24">
        <f t="shared" si="883"/>
        <v>0</v>
      </c>
      <c r="I1371" s="36">
        <f t="shared" si="883"/>
        <v>80000</v>
      </c>
      <c r="J1371" s="36">
        <f t="shared" si="884"/>
        <v>0</v>
      </c>
      <c r="K1371" s="36">
        <f t="shared" si="884"/>
        <v>0</v>
      </c>
      <c r="L1371" s="36">
        <f t="shared" si="884"/>
        <v>80000</v>
      </c>
      <c r="M1371" s="36">
        <f t="shared" si="884"/>
        <v>0</v>
      </c>
      <c r="N1371" s="36">
        <f t="shared" si="884"/>
        <v>80000</v>
      </c>
      <c r="O1371" s="28">
        <f t="shared" si="884"/>
        <v>0</v>
      </c>
      <c r="P1371" s="28">
        <f t="shared" si="884"/>
        <v>0</v>
      </c>
      <c r="Q1371" s="28">
        <f t="shared" si="884"/>
        <v>0</v>
      </c>
      <c r="R1371" s="28">
        <f t="shared" si="884"/>
        <v>0</v>
      </c>
      <c r="S1371" s="28">
        <f t="shared" si="884"/>
        <v>0</v>
      </c>
      <c r="T1371" s="28">
        <f t="shared" si="885"/>
        <v>0</v>
      </c>
      <c r="U1371" s="28">
        <f t="shared" si="885"/>
        <v>0</v>
      </c>
      <c r="V1371" s="28">
        <f t="shared" si="885"/>
        <v>0</v>
      </c>
      <c r="W1371" s="28">
        <f t="shared" si="885"/>
        <v>0</v>
      </c>
      <c r="X1371" s="28">
        <f t="shared" si="885"/>
        <v>0</v>
      </c>
      <c r="Y1371" s="28">
        <f t="shared" si="885"/>
        <v>0</v>
      </c>
      <c r="Z1371" s="28">
        <f t="shared" si="885"/>
        <v>0</v>
      </c>
      <c r="AA1371" s="28">
        <f t="shared" si="885"/>
        <v>0</v>
      </c>
      <c r="AB1371" s="28">
        <f t="shared" si="885"/>
        <v>0</v>
      </c>
    </row>
    <row r="1372" spans="1:28" ht="31.5" outlineLevel="4">
      <c r="A1372" s="2" t="s">
        <v>27</v>
      </c>
      <c r="B1372" s="23" t="s">
        <v>408</v>
      </c>
      <c r="C1372" s="23" t="s">
        <v>412</v>
      </c>
      <c r="D1372" s="23" t="s">
        <v>28</v>
      </c>
      <c r="E1372" s="23" t="s">
        <v>2</v>
      </c>
      <c r="F1372" s="23"/>
      <c r="G1372" s="24">
        <f>SUM(G1373:G1376)</f>
        <v>80000</v>
      </c>
      <c r="H1372" s="24">
        <f>SUM(H1373:H1376)</f>
        <v>0</v>
      </c>
      <c r="I1372" s="36">
        <f>SUM(I1373:I1376)</f>
        <v>80000</v>
      </c>
      <c r="J1372" s="36">
        <f t="shared" ref="J1372:AB1372" si="886">SUM(J1373:J1376)</f>
        <v>0</v>
      </c>
      <c r="K1372" s="36">
        <f t="shared" si="886"/>
        <v>0</v>
      </c>
      <c r="L1372" s="36">
        <f t="shared" si="886"/>
        <v>80000</v>
      </c>
      <c r="M1372" s="36">
        <f t="shared" si="886"/>
        <v>0</v>
      </c>
      <c r="N1372" s="36">
        <f t="shared" si="886"/>
        <v>80000</v>
      </c>
      <c r="O1372" s="28">
        <f t="shared" si="886"/>
        <v>0</v>
      </c>
      <c r="P1372" s="28">
        <f t="shared" si="886"/>
        <v>0</v>
      </c>
      <c r="Q1372" s="28">
        <f t="shared" si="886"/>
        <v>0</v>
      </c>
      <c r="R1372" s="28">
        <f t="shared" si="886"/>
        <v>0</v>
      </c>
      <c r="S1372" s="28">
        <f t="shared" si="886"/>
        <v>0</v>
      </c>
      <c r="T1372" s="28">
        <f t="shared" si="886"/>
        <v>0</v>
      </c>
      <c r="U1372" s="28">
        <f t="shared" si="886"/>
        <v>0</v>
      </c>
      <c r="V1372" s="28">
        <f t="shared" si="886"/>
        <v>0</v>
      </c>
      <c r="W1372" s="28">
        <f t="shared" si="886"/>
        <v>0</v>
      </c>
      <c r="X1372" s="28">
        <f t="shared" si="886"/>
        <v>0</v>
      </c>
      <c r="Y1372" s="28">
        <f t="shared" si="886"/>
        <v>0</v>
      </c>
      <c r="Z1372" s="28">
        <f t="shared" si="886"/>
        <v>0</v>
      </c>
      <c r="AA1372" s="28">
        <f t="shared" si="886"/>
        <v>0</v>
      </c>
      <c r="AB1372" s="28">
        <f t="shared" si="886"/>
        <v>0</v>
      </c>
    </row>
    <row r="1373" spans="1:28" outlineLevel="5">
      <c r="A1373" s="2" t="s">
        <v>167</v>
      </c>
      <c r="B1373" s="23" t="s">
        <v>408</v>
      </c>
      <c r="C1373" s="23" t="s">
        <v>412</v>
      </c>
      <c r="D1373" s="23" t="s">
        <v>28</v>
      </c>
      <c r="E1373" s="23" t="s">
        <v>168</v>
      </c>
      <c r="F1373" s="23"/>
      <c r="G1373" s="24">
        <f>SUM(I1373:K1373)-H1373</f>
        <v>25500</v>
      </c>
      <c r="H1373" s="24"/>
      <c r="I1373" s="36">
        <v>25500</v>
      </c>
      <c r="J1373" s="8">
        <f>SUM(Q1373)</f>
        <v>0</v>
      </c>
      <c r="K1373" s="9">
        <f>SUM(S1373+U1373+W1373+Y1373+AA1373)</f>
        <v>0</v>
      </c>
      <c r="L1373" s="28">
        <f>SUM(N1373:P1373)-M1373</f>
        <v>25500</v>
      </c>
      <c r="M1373" s="38"/>
      <c r="N1373" s="37">
        <v>25500</v>
      </c>
      <c r="O1373" s="8">
        <f>SUM(R1373)</f>
        <v>0</v>
      </c>
      <c r="P1373" s="9">
        <f>SUM(T1373+V1373+X1373+Z1373+AB1373)</f>
        <v>0</v>
      </c>
      <c r="Q1373" s="9"/>
      <c r="R1373" s="9"/>
      <c r="S1373" s="9"/>
      <c r="T1373" s="9"/>
      <c r="U1373" s="9"/>
      <c r="V1373" s="9"/>
      <c r="W1373" s="9"/>
      <c r="X1373" s="9"/>
      <c r="Y1373" s="9"/>
      <c r="Z1373" s="9"/>
      <c r="AA1373" s="9"/>
      <c r="AB1373" s="9"/>
    </row>
    <row r="1374" spans="1:28" outlineLevel="5">
      <c r="A1374" s="2" t="s">
        <v>37</v>
      </c>
      <c r="B1374" s="23" t="s">
        <v>408</v>
      </c>
      <c r="C1374" s="23" t="s">
        <v>412</v>
      </c>
      <c r="D1374" s="23" t="s">
        <v>28</v>
      </c>
      <c r="E1374" s="23" t="s">
        <v>38</v>
      </c>
      <c r="F1374" s="23"/>
      <c r="G1374" s="24">
        <f>SUM(I1374:K1374)-H1374</f>
        <v>12400</v>
      </c>
      <c r="H1374" s="24"/>
      <c r="I1374" s="36">
        <v>12400</v>
      </c>
      <c r="J1374" s="8">
        <f>SUM(Q1374)</f>
        <v>0</v>
      </c>
      <c r="K1374" s="9">
        <f>SUM(S1374+U1374+W1374+Y1374+AA1374)</f>
        <v>0</v>
      </c>
      <c r="L1374" s="28">
        <f>SUM(N1374:P1374)-M1374</f>
        <v>12400</v>
      </c>
      <c r="M1374" s="38"/>
      <c r="N1374" s="37">
        <v>12400</v>
      </c>
      <c r="O1374" s="8">
        <f>SUM(R1374)</f>
        <v>0</v>
      </c>
      <c r="P1374" s="9">
        <f>SUM(T1374+V1374+X1374+Z1374+AB1374)</f>
        <v>0</v>
      </c>
      <c r="Q1374" s="9"/>
      <c r="R1374" s="9"/>
      <c r="S1374" s="9"/>
      <c r="T1374" s="9"/>
      <c r="U1374" s="9"/>
      <c r="V1374" s="9"/>
      <c r="W1374" s="9"/>
      <c r="X1374" s="9"/>
      <c r="Y1374" s="9"/>
      <c r="Z1374" s="9"/>
      <c r="AA1374" s="9"/>
      <c r="AB1374" s="9"/>
    </row>
    <row r="1375" spans="1:28" ht="31.5" outlineLevel="5">
      <c r="A1375" s="2" t="s">
        <v>55</v>
      </c>
      <c r="B1375" s="23" t="s">
        <v>408</v>
      </c>
      <c r="C1375" s="23" t="s">
        <v>412</v>
      </c>
      <c r="D1375" s="23" t="s">
        <v>28</v>
      </c>
      <c r="E1375" s="23" t="s">
        <v>56</v>
      </c>
      <c r="F1375" s="23"/>
      <c r="G1375" s="24">
        <f>SUM(I1375:K1375)-H1375</f>
        <v>31880</v>
      </c>
      <c r="H1375" s="24"/>
      <c r="I1375" s="36">
        <v>31880</v>
      </c>
      <c r="J1375" s="8">
        <f>SUM(Q1375)</f>
        <v>0</v>
      </c>
      <c r="K1375" s="9">
        <f>SUM(S1375+U1375+W1375+Y1375+AA1375)</f>
        <v>0</v>
      </c>
      <c r="L1375" s="28">
        <f>SUM(N1375:P1375)-M1375</f>
        <v>31880</v>
      </c>
      <c r="M1375" s="38"/>
      <c r="N1375" s="37">
        <v>31880</v>
      </c>
      <c r="O1375" s="8">
        <f>SUM(R1375)</f>
        <v>0</v>
      </c>
      <c r="P1375" s="9">
        <f>SUM(T1375+V1375+X1375+Z1375+AB1375)</f>
        <v>0</v>
      </c>
      <c r="Q1375" s="9"/>
      <c r="R1375" s="9"/>
      <c r="S1375" s="9"/>
      <c r="T1375" s="9"/>
      <c r="U1375" s="9"/>
      <c r="V1375" s="9"/>
      <c r="W1375" s="9"/>
      <c r="X1375" s="9"/>
      <c r="Y1375" s="9"/>
      <c r="Z1375" s="9"/>
      <c r="AA1375" s="9"/>
      <c r="AB1375" s="9"/>
    </row>
    <row r="1376" spans="1:28" ht="47.25" outlineLevel="5">
      <c r="A1376" s="2" t="s">
        <v>107</v>
      </c>
      <c r="B1376" s="23" t="s">
        <v>408</v>
      </c>
      <c r="C1376" s="23" t="s">
        <v>412</v>
      </c>
      <c r="D1376" s="23" t="s">
        <v>28</v>
      </c>
      <c r="E1376" s="23" t="s">
        <v>108</v>
      </c>
      <c r="F1376" s="23"/>
      <c r="G1376" s="24">
        <f>SUM(I1376:K1376)-H1376</f>
        <v>10220</v>
      </c>
      <c r="H1376" s="24"/>
      <c r="I1376" s="36">
        <v>10220</v>
      </c>
      <c r="J1376" s="8">
        <f>SUM(Q1376)</f>
        <v>0</v>
      </c>
      <c r="K1376" s="9">
        <f>SUM(S1376+U1376+W1376+Y1376+AA1376)</f>
        <v>0</v>
      </c>
      <c r="L1376" s="28">
        <f>SUM(N1376:P1376)-M1376</f>
        <v>10220</v>
      </c>
      <c r="M1376" s="38"/>
      <c r="N1376" s="37">
        <v>10220</v>
      </c>
      <c r="O1376" s="8">
        <f>SUM(R1376)</f>
        <v>0</v>
      </c>
      <c r="P1376" s="9">
        <f>SUM(T1376+V1376+X1376+Z1376+AB1376)</f>
        <v>0</v>
      </c>
      <c r="Q1376" s="9"/>
      <c r="R1376" s="9"/>
      <c r="S1376" s="9"/>
      <c r="T1376" s="9"/>
      <c r="U1376" s="9"/>
      <c r="V1376" s="9"/>
      <c r="W1376" s="9"/>
      <c r="X1376" s="9"/>
      <c r="Y1376" s="9"/>
      <c r="Z1376" s="9"/>
      <c r="AA1376" s="9"/>
      <c r="AB1376" s="9"/>
    </row>
    <row r="1377" spans="1:28" s="7" customFormat="1" ht="141.75" outlineLevel="2">
      <c r="A1377" s="6" t="s">
        <v>413</v>
      </c>
      <c r="B1377" s="49" t="s">
        <v>408</v>
      </c>
      <c r="C1377" s="49" t="s">
        <v>414</v>
      </c>
      <c r="D1377" s="49" t="s">
        <v>2</v>
      </c>
      <c r="E1377" s="49" t="s">
        <v>2</v>
      </c>
      <c r="F1377" s="49"/>
      <c r="G1377" s="50">
        <f t="shared" ref="G1377:I1378" si="887">SUM(G1378)</f>
        <v>500000</v>
      </c>
      <c r="H1377" s="50">
        <f t="shared" si="887"/>
        <v>0</v>
      </c>
      <c r="I1377" s="51">
        <f t="shared" si="887"/>
        <v>500000</v>
      </c>
      <c r="J1377" s="51">
        <f t="shared" ref="J1377:S1378" si="888">SUM(J1378)</f>
        <v>0</v>
      </c>
      <c r="K1377" s="51">
        <f t="shared" si="888"/>
        <v>0</v>
      </c>
      <c r="L1377" s="51">
        <f t="shared" si="888"/>
        <v>500000</v>
      </c>
      <c r="M1377" s="51">
        <f t="shared" si="888"/>
        <v>0</v>
      </c>
      <c r="N1377" s="51">
        <f t="shared" si="888"/>
        <v>500000</v>
      </c>
      <c r="O1377" s="52">
        <f t="shared" si="888"/>
        <v>0</v>
      </c>
      <c r="P1377" s="52">
        <f t="shared" si="888"/>
        <v>0</v>
      </c>
      <c r="Q1377" s="52">
        <f t="shared" si="888"/>
        <v>0</v>
      </c>
      <c r="R1377" s="52">
        <f t="shared" si="888"/>
        <v>0</v>
      </c>
      <c r="S1377" s="52">
        <f t="shared" si="888"/>
        <v>0</v>
      </c>
      <c r="T1377" s="52">
        <f t="shared" ref="T1377:AB1378" si="889">SUM(T1378)</f>
        <v>0</v>
      </c>
      <c r="U1377" s="52">
        <f t="shared" si="889"/>
        <v>0</v>
      </c>
      <c r="V1377" s="52">
        <f t="shared" si="889"/>
        <v>0</v>
      </c>
      <c r="W1377" s="52">
        <f t="shared" si="889"/>
        <v>0</v>
      </c>
      <c r="X1377" s="52">
        <f t="shared" si="889"/>
        <v>0</v>
      </c>
      <c r="Y1377" s="52">
        <f t="shared" si="889"/>
        <v>0</v>
      </c>
      <c r="Z1377" s="52">
        <f t="shared" si="889"/>
        <v>0</v>
      </c>
      <c r="AA1377" s="52">
        <f t="shared" si="889"/>
        <v>0</v>
      </c>
      <c r="AB1377" s="52">
        <f t="shared" si="889"/>
        <v>0</v>
      </c>
    </row>
    <row r="1378" spans="1:28" ht="47.25" outlineLevel="3">
      <c r="A1378" s="2" t="s">
        <v>25</v>
      </c>
      <c r="B1378" s="23" t="s">
        <v>408</v>
      </c>
      <c r="C1378" s="23" t="s">
        <v>414</v>
      </c>
      <c r="D1378" s="23" t="s">
        <v>26</v>
      </c>
      <c r="E1378" s="23" t="s">
        <v>2</v>
      </c>
      <c r="F1378" s="23"/>
      <c r="G1378" s="24">
        <f t="shared" si="887"/>
        <v>500000</v>
      </c>
      <c r="H1378" s="24">
        <f t="shared" si="887"/>
        <v>0</v>
      </c>
      <c r="I1378" s="36">
        <f t="shared" si="887"/>
        <v>500000</v>
      </c>
      <c r="J1378" s="36">
        <f t="shared" si="888"/>
        <v>0</v>
      </c>
      <c r="K1378" s="36">
        <f t="shared" si="888"/>
        <v>0</v>
      </c>
      <c r="L1378" s="36">
        <f t="shared" si="888"/>
        <v>500000</v>
      </c>
      <c r="M1378" s="36">
        <f t="shared" si="888"/>
        <v>0</v>
      </c>
      <c r="N1378" s="36">
        <f t="shared" si="888"/>
        <v>500000</v>
      </c>
      <c r="O1378" s="28">
        <f t="shared" si="888"/>
        <v>0</v>
      </c>
      <c r="P1378" s="28">
        <f t="shared" si="888"/>
        <v>0</v>
      </c>
      <c r="Q1378" s="28">
        <f t="shared" si="888"/>
        <v>0</v>
      </c>
      <c r="R1378" s="28">
        <f t="shared" si="888"/>
        <v>0</v>
      </c>
      <c r="S1378" s="28">
        <f t="shared" si="888"/>
        <v>0</v>
      </c>
      <c r="T1378" s="28">
        <f t="shared" si="889"/>
        <v>0</v>
      </c>
      <c r="U1378" s="28">
        <f t="shared" si="889"/>
        <v>0</v>
      </c>
      <c r="V1378" s="28">
        <f t="shared" si="889"/>
        <v>0</v>
      </c>
      <c r="W1378" s="28">
        <f t="shared" si="889"/>
        <v>0</v>
      </c>
      <c r="X1378" s="28">
        <f t="shared" si="889"/>
        <v>0</v>
      </c>
      <c r="Y1378" s="28">
        <f t="shared" si="889"/>
        <v>0</v>
      </c>
      <c r="Z1378" s="28">
        <f t="shared" si="889"/>
        <v>0</v>
      </c>
      <c r="AA1378" s="28">
        <f t="shared" si="889"/>
        <v>0</v>
      </c>
      <c r="AB1378" s="28">
        <f t="shared" si="889"/>
        <v>0</v>
      </c>
    </row>
    <row r="1379" spans="1:28" ht="31.5" outlineLevel="4">
      <c r="A1379" s="2" t="s">
        <v>27</v>
      </c>
      <c r="B1379" s="23" t="s">
        <v>408</v>
      </c>
      <c r="C1379" s="23" t="s">
        <v>414</v>
      </c>
      <c r="D1379" s="23" t="s">
        <v>28</v>
      </c>
      <c r="E1379" s="23" t="s">
        <v>2</v>
      </c>
      <c r="F1379" s="23"/>
      <c r="G1379" s="24">
        <f>SUM(G1380:G1383)</f>
        <v>500000</v>
      </c>
      <c r="H1379" s="24">
        <f>SUM(H1380:H1383)</f>
        <v>0</v>
      </c>
      <c r="I1379" s="36">
        <f>SUM(I1380:I1383)</f>
        <v>500000</v>
      </c>
      <c r="J1379" s="36">
        <f t="shared" ref="J1379:AB1379" si="890">SUM(J1380:J1383)</f>
        <v>0</v>
      </c>
      <c r="K1379" s="36">
        <f t="shared" si="890"/>
        <v>0</v>
      </c>
      <c r="L1379" s="36">
        <f t="shared" si="890"/>
        <v>500000</v>
      </c>
      <c r="M1379" s="36">
        <f t="shared" si="890"/>
        <v>0</v>
      </c>
      <c r="N1379" s="36">
        <f t="shared" si="890"/>
        <v>500000</v>
      </c>
      <c r="O1379" s="28">
        <f t="shared" si="890"/>
        <v>0</v>
      </c>
      <c r="P1379" s="28">
        <f t="shared" si="890"/>
        <v>0</v>
      </c>
      <c r="Q1379" s="28">
        <f t="shared" si="890"/>
        <v>0</v>
      </c>
      <c r="R1379" s="28">
        <f t="shared" si="890"/>
        <v>0</v>
      </c>
      <c r="S1379" s="28">
        <f t="shared" si="890"/>
        <v>0</v>
      </c>
      <c r="T1379" s="28">
        <f t="shared" si="890"/>
        <v>0</v>
      </c>
      <c r="U1379" s="28">
        <f t="shared" si="890"/>
        <v>0</v>
      </c>
      <c r="V1379" s="28">
        <f t="shared" si="890"/>
        <v>0</v>
      </c>
      <c r="W1379" s="28">
        <f t="shared" si="890"/>
        <v>0</v>
      </c>
      <c r="X1379" s="28">
        <f t="shared" si="890"/>
        <v>0</v>
      </c>
      <c r="Y1379" s="28">
        <f t="shared" si="890"/>
        <v>0</v>
      </c>
      <c r="Z1379" s="28">
        <f t="shared" si="890"/>
        <v>0</v>
      </c>
      <c r="AA1379" s="28">
        <f t="shared" si="890"/>
        <v>0</v>
      </c>
      <c r="AB1379" s="28">
        <f t="shared" si="890"/>
        <v>0</v>
      </c>
    </row>
    <row r="1380" spans="1:28" outlineLevel="5">
      <c r="A1380" s="2" t="s">
        <v>167</v>
      </c>
      <c r="B1380" s="23" t="s">
        <v>408</v>
      </c>
      <c r="C1380" s="23" t="s">
        <v>414</v>
      </c>
      <c r="D1380" s="23" t="s">
        <v>28</v>
      </c>
      <c r="E1380" s="23" t="s">
        <v>168</v>
      </c>
      <c r="F1380" s="23"/>
      <c r="G1380" s="24">
        <f>SUM(I1380:K1380)-H1380</f>
        <v>214400</v>
      </c>
      <c r="H1380" s="24"/>
      <c r="I1380" s="36">
        <v>214400</v>
      </c>
      <c r="J1380" s="8">
        <f>SUM(Q1380)</f>
        <v>0</v>
      </c>
      <c r="K1380" s="9">
        <f>SUM(S1380+U1380+W1380+Y1380+AA1380)</f>
        <v>0</v>
      </c>
      <c r="L1380" s="28">
        <f>SUM(N1380:P1380)-M1380</f>
        <v>214400</v>
      </c>
      <c r="M1380" s="38"/>
      <c r="N1380" s="37">
        <v>214400</v>
      </c>
      <c r="O1380" s="8">
        <f>SUM(R1380)</f>
        <v>0</v>
      </c>
      <c r="P1380" s="9">
        <f>SUM(T1380+V1380+X1380+Z1380+AB1380)</f>
        <v>0</v>
      </c>
      <c r="Q1380" s="9"/>
      <c r="R1380" s="9"/>
      <c r="S1380" s="9"/>
      <c r="T1380" s="9"/>
      <c r="U1380" s="9"/>
      <c r="V1380" s="9"/>
      <c r="W1380" s="9"/>
      <c r="X1380" s="9"/>
      <c r="Y1380" s="9"/>
      <c r="Z1380" s="9"/>
      <c r="AA1380" s="9"/>
      <c r="AB1380" s="9"/>
    </row>
    <row r="1381" spans="1:28" outlineLevel="5">
      <c r="A1381" s="2" t="s">
        <v>37</v>
      </c>
      <c r="B1381" s="23" t="s">
        <v>408</v>
      </c>
      <c r="C1381" s="23" t="s">
        <v>414</v>
      </c>
      <c r="D1381" s="23" t="s">
        <v>28</v>
      </c>
      <c r="E1381" s="23" t="s">
        <v>38</v>
      </c>
      <c r="F1381" s="23"/>
      <c r="G1381" s="24">
        <f>SUM(I1381:K1381)-H1381</f>
        <v>219116</v>
      </c>
      <c r="H1381" s="24"/>
      <c r="I1381" s="36">
        <v>219116</v>
      </c>
      <c r="J1381" s="8">
        <f>SUM(Q1381)</f>
        <v>0</v>
      </c>
      <c r="K1381" s="9">
        <f>SUM(S1381+U1381+W1381+Y1381+AA1381)</f>
        <v>0</v>
      </c>
      <c r="L1381" s="28">
        <f>SUM(N1381:P1381)-M1381</f>
        <v>219116</v>
      </c>
      <c r="M1381" s="38"/>
      <c r="N1381" s="37">
        <v>219116</v>
      </c>
      <c r="O1381" s="8">
        <f>SUM(R1381)</f>
        <v>0</v>
      </c>
      <c r="P1381" s="9">
        <f>SUM(T1381+V1381+X1381+Z1381+AB1381)</f>
        <v>0</v>
      </c>
      <c r="Q1381" s="9"/>
      <c r="R1381" s="9"/>
      <c r="S1381" s="9"/>
      <c r="T1381" s="9"/>
      <c r="U1381" s="9"/>
      <c r="V1381" s="9"/>
      <c r="W1381" s="9"/>
      <c r="X1381" s="9"/>
      <c r="Y1381" s="9"/>
      <c r="Z1381" s="9"/>
      <c r="AA1381" s="9"/>
      <c r="AB1381" s="9"/>
    </row>
    <row r="1382" spans="1:28" ht="47.25" outlineLevel="5">
      <c r="A1382" s="2" t="s">
        <v>31</v>
      </c>
      <c r="B1382" s="23" t="s">
        <v>408</v>
      </c>
      <c r="C1382" s="23" t="s">
        <v>414</v>
      </c>
      <c r="D1382" s="23" t="s">
        <v>28</v>
      </c>
      <c r="E1382" s="23" t="s">
        <v>32</v>
      </c>
      <c r="F1382" s="23"/>
      <c r="G1382" s="24">
        <f>SUM(I1382:K1382)-H1382</f>
        <v>21600</v>
      </c>
      <c r="H1382" s="24"/>
      <c r="I1382" s="36">
        <v>21600</v>
      </c>
      <c r="J1382" s="8">
        <f>SUM(Q1382)</f>
        <v>0</v>
      </c>
      <c r="K1382" s="9">
        <f>SUM(S1382+U1382+W1382+Y1382+AA1382)</f>
        <v>0</v>
      </c>
      <c r="L1382" s="28">
        <f>SUM(N1382:P1382)-M1382</f>
        <v>21600</v>
      </c>
      <c r="M1382" s="38"/>
      <c r="N1382" s="37">
        <v>21600</v>
      </c>
      <c r="O1382" s="8">
        <f>SUM(R1382)</f>
        <v>0</v>
      </c>
      <c r="P1382" s="9">
        <f>SUM(T1382+V1382+X1382+Z1382+AB1382)</f>
        <v>0</v>
      </c>
      <c r="Q1382" s="9"/>
      <c r="R1382" s="9"/>
      <c r="S1382" s="9"/>
      <c r="T1382" s="9"/>
      <c r="U1382" s="9"/>
      <c r="V1382" s="9"/>
      <c r="W1382" s="9"/>
      <c r="X1382" s="9"/>
      <c r="Y1382" s="9"/>
      <c r="Z1382" s="9"/>
      <c r="AA1382" s="9"/>
      <c r="AB1382" s="9"/>
    </row>
    <row r="1383" spans="1:28" ht="47.25" outlineLevel="5">
      <c r="A1383" s="2" t="s">
        <v>107</v>
      </c>
      <c r="B1383" s="23" t="s">
        <v>408</v>
      </c>
      <c r="C1383" s="23" t="s">
        <v>414</v>
      </c>
      <c r="D1383" s="23" t="s">
        <v>28</v>
      </c>
      <c r="E1383" s="23" t="s">
        <v>108</v>
      </c>
      <c r="F1383" s="23"/>
      <c r="G1383" s="24">
        <f>SUM(I1383:K1383)-H1383</f>
        <v>44884</v>
      </c>
      <c r="H1383" s="24"/>
      <c r="I1383" s="36">
        <v>44884</v>
      </c>
      <c r="J1383" s="8">
        <f>SUM(Q1383)</f>
        <v>0</v>
      </c>
      <c r="K1383" s="9">
        <f>SUM(S1383+U1383+W1383+Y1383+AA1383)</f>
        <v>0</v>
      </c>
      <c r="L1383" s="28">
        <f>SUM(N1383:P1383)-M1383</f>
        <v>44884</v>
      </c>
      <c r="M1383" s="38"/>
      <c r="N1383" s="37">
        <v>44884</v>
      </c>
      <c r="O1383" s="8">
        <f>SUM(R1383)</f>
        <v>0</v>
      </c>
      <c r="P1383" s="9">
        <f>SUM(T1383+V1383+X1383+Z1383+AB1383)</f>
        <v>0</v>
      </c>
      <c r="Q1383" s="9"/>
      <c r="R1383" s="9"/>
      <c r="S1383" s="9"/>
      <c r="T1383" s="9"/>
      <c r="U1383" s="9"/>
      <c r="V1383" s="9"/>
      <c r="W1383" s="9"/>
      <c r="X1383" s="9"/>
      <c r="Y1383" s="9"/>
      <c r="Z1383" s="9"/>
      <c r="AA1383" s="9"/>
      <c r="AB1383" s="9"/>
    </row>
    <row r="1384" spans="1:28" ht="47.25" outlineLevel="2">
      <c r="A1384" s="2" t="s">
        <v>415</v>
      </c>
      <c r="B1384" s="23" t="s">
        <v>408</v>
      </c>
      <c r="C1384" s="23" t="s">
        <v>416</v>
      </c>
      <c r="D1384" s="23" t="s">
        <v>2</v>
      </c>
      <c r="E1384" s="23" t="s">
        <v>2</v>
      </c>
      <c r="F1384" s="23"/>
      <c r="G1384" s="24">
        <f t="shared" ref="G1384:I1386" si="891">SUM(G1385)</f>
        <v>210526.32</v>
      </c>
      <c r="H1384" s="24">
        <f t="shared" si="891"/>
        <v>0</v>
      </c>
      <c r="I1384" s="36">
        <f t="shared" si="891"/>
        <v>210526.32</v>
      </c>
      <c r="J1384" s="36">
        <f t="shared" ref="J1384:AB1386" si="892">SUM(J1385)</f>
        <v>0</v>
      </c>
      <c r="K1384" s="36">
        <f t="shared" si="892"/>
        <v>0</v>
      </c>
      <c r="L1384" s="36">
        <f t="shared" si="892"/>
        <v>210526.32</v>
      </c>
      <c r="M1384" s="36">
        <f t="shared" si="892"/>
        <v>0</v>
      </c>
      <c r="N1384" s="36">
        <f t="shared" si="892"/>
        <v>210526.32</v>
      </c>
      <c r="O1384" s="28">
        <f t="shared" si="892"/>
        <v>0</v>
      </c>
      <c r="P1384" s="28">
        <f t="shared" si="892"/>
        <v>0</v>
      </c>
      <c r="Q1384" s="28">
        <f t="shared" si="892"/>
        <v>0</v>
      </c>
      <c r="R1384" s="28">
        <f t="shared" si="892"/>
        <v>0</v>
      </c>
      <c r="S1384" s="28">
        <f t="shared" si="892"/>
        <v>0</v>
      </c>
      <c r="T1384" s="28">
        <f t="shared" si="892"/>
        <v>0</v>
      </c>
      <c r="U1384" s="28">
        <f t="shared" si="892"/>
        <v>0</v>
      </c>
      <c r="V1384" s="28">
        <f t="shared" si="892"/>
        <v>0</v>
      </c>
      <c r="W1384" s="28">
        <f t="shared" si="892"/>
        <v>0</v>
      </c>
      <c r="X1384" s="28">
        <f t="shared" si="892"/>
        <v>0</v>
      </c>
      <c r="Y1384" s="28">
        <f t="shared" si="892"/>
        <v>0</v>
      </c>
      <c r="Z1384" s="28">
        <f t="shared" si="892"/>
        <v>0</v>
      </c>
      <c r="AA1384" s="28">
        <f t="shared" si="892"/>
        <v>0</v>
      </c>
      <c r="AB1384" s="28">
        <f t="shared" si="892"/>
        <v>0</v>
      </c>
    </row>
    <row r="1385" spans="1:28" ht="63" outlineLevel="3">
      <c r="A1385" s="2" t="s">
        <v>252</v>
      </c>
      <c r="B1385" s="23" t="s">
        <v>408</v>
      </c>
      <c r="C1385" s="23" t="s">
        <v>416</v>
      </c>
      <c r="D1385" s="23" t="s">
        <v>253</v>
      </c>
      <c r="E1385" s="23" t="s">
        <v>2</v>
      </c>
      <c r="F1385" s="23"/>
      <c r="G1385" s="24">
        <f t="shared" si="891"/>
        <v>210526.32</v>
      </c>
      <c r="H1385" s="24">
        <f t="shared" si="891"/>
        <v>0</v>
      </c>
      <c r="I1385" s="36">
        <f t="shared" si="891"/>
        <v>210526.32</v>
      </c>
      <c r="J1385" s="36">
        <f t="shared" si="892"/>
        <v>0</v>
      </c>
      <c r="K1385" s="36">
        <f t="shared" si="892"/>
        <v>0</v>
      </c>
      <c r="L1385" s="36">
        <f t="shared" si="892"/>
        <v>210526.32</v>
      </c>
      <c r="M1385" s="36">
        <f t="shared" si="892"/>
        <v>0</v>
      </c>
      <c r="N1385" s="36">
        <f t="shared" si="892"/>
        <v>210526.32</v>
      </c>
      <c r="O1385" s="28">
        <f t="shared" si="892"/>
        <v>0</v>
      </c>
      <c r="P1385" s="28">
        <f t="shared" si="892"/>
        <v>0</v>
      </c>
      <c r="Q1385" s="28">
        <f t="shared" si="892"/>
        <v>0</v>
      </c>
      <c r="R1385" s="28">
        <f t="shared" si="892"/>
        <v>0</v>
      </c>
      <c r="S1385" s="28">
        <f t="shared" si="892"/>
        <v>0</v>
      </c>
      <c r="T1385" s="28">
        <f t="shared" si="892"/>
        <v>0</v>
      </c>
      <c r="U1385" s="28">
        <f t="shared" si="892"/>
        <v>0</v>
      </c>
      <c r="V1385" s="28">
        <f t="shared" si="892"/>
        <v>0</v>
      </c>
      <c r="W1385" s="28">
        <f t="shared" si="892"/>
        <v>0</v>
      </c>
      <c r="X1385" s="28">
        <f t="shared" si="892"/>
        <v>0</v>
      </c>
      <c r="Y1385" s="28">
        <f t="shared" si="892"/>
        <v>0</v>
      </c>
      <c r="Z1385" s="28">
        <f t="shared" si="892"/>
        <v>0</v>
      </c>
      <c r="AA1385" s="28">
        <f t="shared" si="892"/>
        <v>0</v>
      </c>
      <c r="AB1385" s="28">
        <f t="shared" si="892"/>
        <v>0</v>
      </c>
    </row>
    <row r="1386" spans="1:28" ht="31.5" outlineLevel="4">
      <c r="A1386" s="2" t="s">
        <v>254</v>
      </c>
      <c r="B1386" s="23" t="s">
        <v>408</v>
      </c>
      <c r="C1386" s="23" t="s">
        <v>416</v>
      </c>
      <c r="D1386" s="23" t="s">
        <v>255</v>
      </c>
      <c r="E1386" s="23" t="s">
        <v>2</v>
      </c>
      <c r="F1386" s="23"/>
      <c r="G1386" s="24">
        <f t="shared" si="891"/>
        <v>210526.32</v>
      </c>
      <c r="H1386" s="24">
        <f t="shared" si="891"/>
        <v>0</v>
      </c>
      <c r="I1386" s="36">
        <f t="shared" si="891"/>
        <v>210526.32</v>
      </c>
      <c r="J1386" s="36">
        <f t="shared" si="892"/>
        <v>0</v>
      </c>
      <c r="K1386" s="36">
        <f t="shared" si="892"/>
        <v>0</v>
      </c>
      <c r="L1386" s="36">
        <f t="shared" si="892"/>
        <v>210526.32</v>
      </c>
      <c r="M1386" s="36">
        <f t="shared" si="892"/>
        <v>0</v>
      </c>
      <c r="N1386" s="36">
        <f t="shared" si="892"/>
        <v>210526.32</v>
      </c>
      <c r="O1386" s="28">
        <f t="shared" si="892"/>
        <v>0</v>
      </c>
      <c r="P1386" s="28">
        <f t="shared" si="892"/>
        <v>0</v>
      </c>
      <c r="Q1386" s="28">
        <f t="shared" si="892"/>
        <v>0</v>
      </c>
      <c r="R1386" s="28">
        <f t="shared" si="892"/>
        <v>0</v>
      </c>
      <c r="S1386" s="28">
        <f t="shared" si="892"/>
        <v>0</v>
      </c>
      <c r="T1386" s="28">
        <f t="shared" si="892"/>
        <v>0</v>
      </c>
      <c r="U1386" s="28">
        <f t="shared" si="892"/>
        <v>0</v>
      </c>
      <c r="V1386" s="28">
        <f t="shared" si="892"/>
        <v>0</v>
      </c>
      <c r="W1386" s="28">
        <f t="shared" si="892"/>
        <v>0</v>
      </c>
      <c r="X1386" s="28">
        <f t="shared" si="892"/>
        <v>0</v>
      </c>
      <c r="Y1386" s="28">
        <f t="shared" si="892"/>
        <v>0</v>
      </c>
      <c r="Z1386" s="28">
        <f t="shared" si="892"/>
        <v>0</v>
      </c>
      <c r="AA1386" s="28">
        <f t="shared" si="892"/>
        <v>0</v>
      </c>
      <c r="AB1386" s="28">
        <f t="shared" si="892"/>
        <v>0</v>
      </c>
    </row>
    <row r="1387" spans="1:28" ht="63" outlineLevel="5">
      <c r="A1387" s="2" t="s">
        <v>256</v>
      </c>
      <c r="B1387" s="23" t="s">
        <v>408</v>
      </c>
      <c r="C1387" s="23" t="s">
        <v>416</v>
      </c>
      <c r="D1387" s="23" t="s">
        <v>255</v>
      </c>
      <c r="E1387" s="23" t="s">
        <v>257</v>
      </c>
      <c r="F1387" s="23">
        <v>24024030</v>
      </c>
      <c r="G1387" s="24">
        <f>SUM(I1387:K1387)-H1387</f>
        <v>210526.32</v>
      </c>
      <c r="H1387" s="24"/>
      <c r="I1387" s="36">
        <v>210526.32</v>
      </c>
      <c r="J1387" s="8">
        <f>SUM(Q1387)</f>
        <v>0</v>
      </c>
      <c r="K1387" s="9">
        <f>SUM(S1387+U1387+W1387+Y1387+AA1387)</f>
        <v>0</v>
      </c>
      <c r="L1387" s="28">
        <f>SUM(N1387:P1387)-M1387</f>
        <v>210526.32</v>
      </c>
      <c r="M1387" s="38"/>
      <c r="N1387" s="37">
        <v>210526.32</v>
      </c>
      <c r="O1387" s="8">
        <f>SUM(R1387)</f>
        <v>0</v>
      </c>
      <c r="P1387" s="9">
        <f>SUM(T1387+V1387+X1387+Z1387+AB1387)</f>
        <v>0</v>
      </c>
      <c r="Q1387" s="9"/>
      <c r="R1387" s="9"/>
      <c r="S1387" s="9"/>
      <c r="T1387" s="9"/>
      <c r="U1387" s="9"/>
      <c r="V1387" s="9"/>
      <c r="W1387" s="9"/>
      <c r="X1387" s="9"/>
      <c r="Y1387" s="9"/>
      <c r="Z1387" s="9"/>
      <c r="AA1387" s="9"/>
      <c r="AB1387" s="9"/>
    </row>
    <row r="1388" spans="1:28" s="4" customFormat="1" outlineLevel="1">
      <c r="A1388" s="5" t="s">
        <v>417</v>
      </c>
      <c r="B1388" s="45" t="s">
        <v>418</v>
      </c>
      <c r="C1388" s="45" t="s">
        <v>4</v>
      </c>
      <c r="D1388" s="45" t="s">
        <v>2</v>
      </c>
      <c r="E1388" s="45" t="s">
        <v>2</v>
      </c>
      <c r="F1388" s="45"/>
      <c r="G1388" s="46">
        <f>SUM(G1389+G1393)</f>
        <v>3136629.45</v>
      </c>
      <c r="H1388" s="46">
        <f t="shared" ref="H1388:AB1388" si="893">SUM(H1389+H1393)</f>
        <v>0</v>
      </c>
      <c r="I1388" s="46">
        <f t="shared" si="893"/>
        <v>2631578.9500000002</v>
      </c>
      <c r="J1388" s="46">
        <f t="shared" si="893"/>
        <v>0</v>
      </c>
      <c r="K1388" s="46">
        <f t="shared" si="893"/>
        <v>505050.5</v>
      </c>
      <c r="L1388" s="46">
        <f t="shared" si="893"/>
        <v>1964565.95</v>
      </c>
      <c r="M1388" s="46">
        <f t="shared" si="893"/>
        <v>0</v>
      </c>
      <c r="N1388" s="46">
        <f t="shared" si="893"/>
        <v>1459515.45</v>
      </c>
      <c r="O1388" s="46">
        <f t="shared" si="893"/>
        <v>0</v>
      </c>
      <c r="P1388" s="46">
        <f t="shared" si="893"/>
        <v>505050.5</v>
      </c>
      <c r="Q1388" s="46">
        <f t="shared" si="893"/>
        <v>0</v>
      </c>
      <c r="R1388" s="46">
        <f t="shared" si="893"/>
        <v>0</v>
      </c>
      <c r="S1388" s="46">
        <f t="shared" si="893"/>
        <v>0</v>
      </c>
      <c r="T1388" s="46">
        <f t="shared" si="893"/>
        <v>0</v>
      </c>
      <c r="U1388" s="46">
        <f t="shared" si="893"/>
        <v>0</v>
      </c>
      <c r="V1388" s="46">
        <f t="shared" si="893"/>
        <v>0</v>
      </c>
      <c r="W1388" s="46">
        <f t="shared" si="893"/>
        <v>0</v>
      </c>
      <c r="X1388" s="46">
        <f t="shared" si="893"/>
        <v>0</v>
      </c>
      <c r="Y1388" s="46">
        <f t="shared" si="893"/>
        <v>0</v>
      </c>
      <c r="Z1388" s="46">
        <f t="shared" si="893"/>
        <v>0</v>
      </c>
      <c r="AA1388" s="46">
        <f t="shared" si="893"/>
        <v>505050.5</v>
      </c>
      <c r="AB1388" s="46">
        <f t="shared" si="893"/>
        <v>505050.5</v>
      </c>
    </row>
    <row r="1389" spans="1:28" s="7" customFormat="1" ht="63" outlineLevel="2">
      <c r="A1389" s="6" t="s">
        <v>419</v>
      </c>
      <c r="B1389" s="49" t="s">
        <v>418</v>
      </c>
      <c r="C1389" s="49" t="s">
        <v>420</v>
      </c>
      <c r="D1389" s="49" t="s">
        <v>2</v>
      </c>
      <c r="E1389" s="49" t="s">
        <v>2</v>
      </c>
      <c r="F1389" s="49"/>
      <c r="G1389" s="50">
        <f t="shared" ref="G1389:I1391" si="894">SUM(G1390)</f>
        <v>2631578.9500000002</v>
      </c>
      <c r="H1389" s="50">
        <f t="shared" si="894"/>
        <v>0</v>
      </c>
      <c r="I1389" s="51">
        <f t="shared" si="894"/>
        <v>2631578.9500000002</v>
      </c>
      <c r="J1389" s="51">
        <f t="shared" ref="J1389:AB1391" si="895">SUM(J1390)</f>
        <v>0</v>
      </c>
      <c r="K1389" s="51">
        <f t="shared" si="895"/>
        <v>0</v>
      </c>
      <c r="L1389" s="51">
        <f t="shared" si="895"/>
        <v>1459515.45</v>
      </c>
      <c r="M1389" s="51">
        <f t="shared" si="895"/>
        <v>0</v>
      </c>
      <c r="N1389" s="51">
        <f t="shared" si="895"/>
        <v>1459515.45</v>
      </c>
      <c r="O1389" s="52">
        <f t="shared" si="895"/>
        <v>0</v>
      </c>
      <c r="P1389" s="52">
        <f t="shared" si="895"/>
        <v>0</v>
      </c>
      <c r="Q1389" s="52">
        <f t="shared" si="895"/>
        <v>0</v>
      </c>
      <c r="R1389" s="52">
        <f t="shared" si="895"/>
        <v>0</v>
      </c>
      <c r="S1389" s="52">
        <f t="shared" si="895"/>
        <v>0</v>
      </c>
      <c r="T1389" s="52">
        <f t="shared" si="895"/>
        <v>0</v>
      </c>
      <c r="U1389" s="52">
        <f t="shared" si="895"/>
        <v>0</v>
      </c>
      <c r="V1389" s="52">
        <f t="shared" si="895"/>
        <v>0</v>
      </c>
      <c r="W1389" s="52">
        <f t="shared" si="895"/>
        <v>0</v>
      </c>
      <c r="X1389" s="52">
        <f t="shared" si="895"/>
        <v>0</v>
      </c>
      <c r="Y1389" s="52">
        <f t="shared" si="895"/>
        <v>0</v>
      </c>
      <c r="Z1389" s="52">
        <f t="shared" si="895"/>
        <v>0</v>
      </c>
      <c r="AA1389" s="52">
        <f t="shared" si="895"/>
        <v>0</v>
      </c>
      <c r="AB1389" s="52">
        <f t="shared" si="895"/>
        <v>0</v>
      </c>
    </row>
    <row r="1390" spans="1:28" ht="47.25" outlineLevel="3">
      <c r="A1390" s="2" t="s">
        <v>25</v>
      </c>
      <c r="B1390" s="23" t="s">
        <v>418</v>
      </c>
      <c r="C1390" s="23" t="s">
        <v>420</v>
      </c>
      <c r="D1390" s="23" t="s">
        <v>26</v>
      </c>
      <c r="E1390" s="23" t="s">
        <v>2</v>
      </c>
      <c r="F1390" s="23"/>
      <c r="G1390" s="24">
        <f t="shared" si="894"/>
        <v>2631578.9500000002</v>
      </c>
      <c r="H1390" s="24">
        <f t="shared" si="894"/>
        <v>0</v>
      </c>
      <c r="I1390" s="36">
        <f t="shared" si="894"/>
        <v>2631578.9500000002</v>
      </c>
      <c r="J1390" s="36">
        <f t="shared" si="895"/>
        <v>0</v>
      </c>
      <c r="K1390" s="36">
        <f t="shared" si="895"/>
        <v>0</v>
      </c>
      <c r="L1390" s="36">
        <f t="shared" si="895"/>
        <v>1459515.45</v>
      </c>
      <c r="M1390" s="36">
        <f t="shared" si="895"/>
        <v>0</v>
      </c>
      <c r="N1390" s="36">
        <f t="shared" si="895"/>
        <v>1459515.45</v>
      </c>
      <c r="O1390" s="28">
        <f t="shared" si="895"/>
        <v>0</v>
      </c>
      <c r="P1390" s="28">
        <f t="shared" si="895"/>
        <v>0</v>
      </c>
      <c r="Q1390" s="28">
        <f t="shared" si="895"/>
        <v>0</v>
      </c>
      <c r="R1390" s="28">
        <f t="shared" si="895"/>
        <v>0</v>
      </c>
      <c r="S1390" s="28">
        <f t="shared" si="895"/>
        <v>0</v>
      </c>
      <c r="T1390" s="28">
        <f t="shared" si="895"/>
        <v>0</v>
      </c>
      <c r="U1390" s="28">
        <f t="shared" si="895"/>
        <v>0</v>
      </c>
      <c r="V1390" s="28">
        <f t="shared" si="895"/>
        <v>0</v>
      </c>
      <c r="W1390" s="28">
        <f t="shared" si="895"/>
        <v>0</v>
      </c>
      <c r="X1390" s="28">
        <f t="shared" si="895"/>
        <v>0</v>
      </c>
      <c r="Y1390" s="28">
        <f t="shared" si="895"/>
        <v>0</v>
      </c>
      <c r="Z1390" s="28">
        <f t="shared" si="895"/>
        <v>0</v>
      </c>
      <c r="AA1390" s="28">
        <f t="shared" si="895"/>
        <v>0</v>
      </c>
      <c r="AB1390" s="28">
        <f t="shared" si="895"/>
        <v>0</v>
      </c>
    </row>
    <row r="1391" spans="1:28" ht="31.5" outlineLevel="4">
      <c r="A1391" s="2" t="s">
        <v>27</v>
      </c>
      <c r="B1391" s="23" t="s">
        <v>418</v>
      </c>
      <c r="C1391" s="23" t="s">
        <v>420</v>
      </c>
      <c r="D1391" s="23" t="s">
        <v>28</v>
      </c>
      <c r="E1391" s="23" t="s">
        <v>2</v>
      </c>
      <c r="F1391" s="23"/>
      <c r="G1391" s="24">
        <f t="shared" si="894"/>
        <v>2631578.9500000002</v>
      </c>
      <c r="H1391" s="24">
        <f t="shared" si="894"/>
        <v>0</v>
      </c>
      <c r="I1391" s="36">
        <f t="shared" si="894"/>
        <v>2631578.9500000002</v>
      </c>
      <c r="J1391" s="36">
        <f t="shared" si="895"/>
        <v>0</v>
      </c>
      <c r="K1391" s="36">
        <f t="shared" si="895"/>
        <v>0</v>
      </c>
      <c r="L1391" s="36">
        <f t="shared" si="895"/>
        <v>1459515.45</v>
      </c>
      <c r="M1391" s="36">
        <f t="shared" si="895"/>
        <v>0</v>
      </c>
      <c r="N1391" s="36">
        <f t="shared" si="895"/>
        <v>1459515.45</v>
      </c>
      <c r="O1391" s="28">
        <f t="shared" si="895"/>
        <v>0</v>
      </c>
      <c r="P1391" s="28">
        <f t="shared" si="895"/>
        <v>0</v>
      </c>
      <c r="Q1391" s="28">
        <f t="shared" si="895"/>
        <v>0</v>
      </c>
      <c r="R1391" s="28">
        <f t="shared" si="895"/>
        <v>0</v>
      </c>
      <c r="S1391" s="28">
        <f t="shared" si="895"/>
        <v>0</v>
      </c>
      <c r="T1391" s="28">
        <f t="shared" si="895"/>
        <v>0</v>
      </c>
      <c r="U1391" s="28">
        <f t="shared" si="895"/>
        <v>0</v>
      </c>
      <c r="V1391" s="28">
        <f t="shared" si="895"/>
        <v>0</v>
      </c>
      <c r="W1391" s="28">
        <f t="shared" si="895"/>
        <v>0</v>
      </c>
      <c r="X1391" s="28">
        <f t="shared" si="895"/>
        <v>0</v>
      </c>
      <c r="Y1391" s="28">
        <f t="shared" si="895"/>
        <v>0</v>
      </c>
      <c r="Z1391" s="28">
        <f t="shared" si="895"/>
        <v>0</v>
      </c>
      <c r="AA1391" s="28">
        <f t="shared" si="895"/>
        <v>0</v>
      </c>
      <c r="AB1391" s="28">
        <f t="shared" si="895"/>
        <v>0</v>
      </c>
    </row>
    <row r="1392" spans="1:28" ht="31.5" outlineLevel="5">
      <c r="A1392" s="2" t="s">
        <v>55</v>
      </c>
      <c r="B1392" s="23" t="s">
        <v>418</v>
      </c>
      <c r="C1392" s="23" t="s">
        <v>420</v>
      </c>
      <c r="D1392" s="23" t="s">
        <v>28</v>
      </c>
      <c r="E1392" s="23" t="s">
        <v>56</v>
      </c>
      <c r="F1392" s="23">
        <v>24024300</v>
      </c>
      <c r="G1392" s="24">
        <f>SUM(I1392:K1392)-H1392</f>
        <v>2631578.9500000002</v>
      </c>
      <c r="H1392" s="24"/>
      <c r="I1392" s="36">
        <v>2631578.9500000002</v>
      </c>
      <c r="J1392" s="8">
        <f>SUM(Q1392)</f>
        <v>0</v>
      </c>
      <c r="K1392" s="9">
        <f>SUM(S1392+U1392+W1392+Y1392+AA1392)</f>
        <v>0</v>
      </c>
      <c r="L1392" s="28">
        <f>SUM(N1392:P1392)-M1392</f>
        <v>1459515.45</v>
      </c>
      <c r="M1392" s="38"/>
      <c r="N1392" s="37">
        <v>1459515.45</v>
      </c>
      <c r="O1392" s="8">
        <f>SUM(R1392)</f>
        <v>0</v>
      </c>
      <c r="P1392" s="9">
        <f>SUM(T1392+V1392+X1392+Z1392+AB1392)</f>
        <v>0</v>
      </c>
      <c r="Q1392" s="9"/>
      <c r="R1392" s="9"/>
      <c r="S1392" s="9"/>
      <c r="T1392" s="9"/>
      <c r="U1392" s="9"/>
      <c r="V1392" s="9"/>
      <c r="W1392" s="9"/>
      <c r="X1392" s="9"/>
      <c r="Y1392" s="9"/>
      <c r="Z1392" s="9"/>
      <c r="AA1392" s="9"/>
      <c r="AB1392" s="9"/>
    </row>
    <row r="1393" spans="1:28" ht="63" outlineLevel="5">
      <c r="A1393" s="6" t="s">
        <v>641</v>
      </c>
      <c r="B1393" s="49" t="s">
        <v>418</v>
      </c>
      <c r="C1393" s="49" t="s">
        <v>640</v>
      </c>
      <c r="D1393" s="49" t="s">
        <v>2</v>
      </c>
      <c r="E1393" s="49" t="s">
        <v>2</v>
      </c>
      <c r="F1393" s="23"/>
      <c r="G1393" s="50">
        <f>SUM(G1394)</f>
        <v>505050.5</v>
      </c>
      <c r="H1393" s="50">
        <f t="shared" ref="H1393:AB1395" si="896">SUM(H1394)</f>
        <v>0</v>
      </c>
      <c r="I1393" s="50">
        <f t="shared" si="896"/>
        <v>0</v>
      </c>
      <c r="J1393" s="50">
        <f t="shared" si="896"/>
        <v>0</v>
      </c>
      <c r="K1393" s="50">
        <f t="shared" si="896"/>
        <v>505050.5</v>
      </c>
      <c r="L1393" s="50">
        <f t="shared" si="896"/>
        <v>505050.5</v>
      </c>
      <c r="M1393" s="50">
        <f t="shared" si="896"/>
        <v>0</v>
      </c>
      <c r="N1393" s="50">
        <f t="shared" si="896"/>
        <v>0</v>
      </c>
      <c r="O1393" s="50">
        <f t="shared" si="896"/>
        <v>0</v>
      </c>
      <c r="P1393" s="50">
        <f t="shared" si="896"/>
        <v>505050.5</v>
      </c>
      <c r="Q1393" s="50">
        <f t="shared" si="896"/>
        <v>0</v>
      </c>
      <c r="R1393" s="50">
        <f t="shared" si="896"/>
        <v>0</v>
      </c>
      <c r="S1393" s="50">
        <f t="shared" si="896"/>
        <v>0</v>
      </c>
      <c r="T1393" s="50">
        <f t="shared" si="896"/>
        <v>0</v>
      </c>
      <c r="U1393" s="50">
        <f t="shared" si="896"/>
        <v>0</v>
      </c>
      <c r="V1393" s="50">
        <f t="shared" si="896"/>
        <v>0</v>
      </c>
      <c r="W1393" s="50">
        <f t="shared" si="896"/>
        <v>0</v>
      </c>
      <c r="X1393" s="50">
        <f t="shared" si="896"/>
        <v>0</v>
      </c>
      <c r="Y1393" s="50">
        <f t="shared" si="896"/>
        <v>0</v>
      </c>
      <c r="Z1393" s="50">
        <f t="shared" si="896"/>
        <v>0</v>
      </c>
      <c r="AA1393" s="50">
        <f t="shared" si="896"/>
        <v>505050.5</v>
      </c>
      <c r="AB1393" s="50">
        <f t="shared" si="896"/>
        <v>505050.5</v>
      </c>
    </row>
    <row r="1394" spans="1:28" ht="47.25" outlineLevel="5">
      <c r="A1394" s="2" t="s">
        <v>25</v>
      </c>
      <c r="B1394" s="23" t="s">
        <v>418</v>
      </c>
      <c r="C1394" s="23" t="s">
        <v>640</v>
      </c>
      <c r="D1394" s="23" t="s">
        <v>26</v>
      </c>
      <c r="E1394" s="23" t="s">
        <v>2</v>
      </c>
      <c r="F1394" s="23"/>
      <c r="G1394" s="24">
        <f>SUM(G1395)</f>
        <v>505050.5</v>
      </c>
      <c r="H1394" s="24">
        <f t="shared" si="896"/>
        <v>0</v>
      </c>
      <c r="I1394" s="24">
        <f t="shared" si="896"/>
        <v>0</v>
      </c>
      <c r="J1394" s="24">
        <f t="shared" si="896"/>
        <v>0</v>
      </c>
      <c r="K1394" s="24">
        <f t="shared" si="896"/>
        <v>505050.5</v>
      </c>
      <c r="L1394" s="24">
        <f t="shared" si="896"/>
        <v>505050.5</v>
      </c>
      <c r="M1394" s="24">
        <f t="shared" si="896"/>
        <v>0</v>
      </c>
      <c r="N1394" s="24">
        <f t="shared" si="896"/>
        <v>0</v>
      </c>
      <c r="O1394" s="24">
        <f t="shared" si="896"/>
        <v>0</v>
      </c>
      <c r="P1394" s="24">
        <f t="shared" si="896"/>
        <v>505050.5</v>
      </c>
      <c r="Q1394" s="24">
        <f t="shared" si="896"/>
        <v>0</v>
      </c>
      <c r="R1394" s="24">
        <f t="shared" si="896"/>
        <v>0</v>
      </c>
      <c r="S1394" s="24">
        <f t="shared" si="896"/>
        <v>0</v>
      </c>
      <c r="T1394" s="24">
        <f t="shared" si="896"/>
        <v>0</v>
      </c>
      <c r="U1394" s="24">
        <f t="shared" si="896"/>
        <v>0</v>
      </c>
      <c r="V1394" s="24">
        <f t="shared" si="896"/>
        <v>0</v>
      </c>
      <c r="W1394" s="24">
        <f t="shared" si="896"/>
        <v>0</v>
      </c>
      <c r="X1394" s="24">
        <f t="shared" si="896"/>
        <v>0</v>
      </c>
      <c r="Y1394" s="24">
        <f t="shared" si="896"/>
        <v>0</v>
      </c>
      <c r="Z1394" s="24">
        <f t="shared" si="896"/>
        <v>0</v>
      </c>
      <c r="AA1394" s="24">
        <f t="shared" si="896"/>
        <v>505050.5</v>
      </c>
      <c r="AB1394" s="24">
        <f t="shared" si="896"/>
        <v>505050.5</v>
      </c>
    </row>
    <row r="1395" spans="1:28" ht="31.5" outlineLevel="5">
      <c r="A1395" s="2" t="s">
        <v>27</v>
      </c>
      <c r="B1395" s="23" t="s">
        <v>418</v>
      </c>
      <c r="C1395" s="23" t="s">
        <v>640</v>
      </c>
      <c r="D1395" s="23" t="s">
        <v>28</v>
      </c>
      <c r="E1395" s="23" t="s">
        <v>2</v>
      </c>
      <c r="F1395" s="23"/>
      <c r="G1395" s="24">
        <f>SUM(G1396)</f>
        <v>505050.5</v>
      </c>
      <c r="H1395" s="24">
        <f t="shared" si="896"/>
        <v>0</v>
      </c>
      <c r="I1395" s="24">
        <f t="shared" si="896"/>
        <v>0</v>
      </c>
      <c r="J1395" s="24">
        <f t="shared" si="896"/>
        <v>0</v>
      </c>
      <c r="K1395" s="24">
        <f t="shared" si="896"/>
        <v>505050.5</v>
      </c>
      <c r="L1395" s="24">
        <f t="shared" si="896"/>
        <v>505050.5</v>
      </c>
      <c r="M1395" s="24">
        <f t="shared" si="896"/>
        <v>0</v>
      </c>
      <c r="N1395" s="54">
        <f t="shared" si="896"/>
        <v>0</v>
      </c>
      <c r="O1395" s="54">
        <f t="shared" si="896"/>
        <v>0</v>
      </c>
      <c r="P1395" s="54">
        <f t="shared" si="896"/>
        <v>505050.5</v>
      </c>
      <c r="Q1395" s="54">
        <f t="shared" si="896"/>
        <v>0</v>
      </c>
      <c r="R1395" s="54">
        <f t="shared" si="896"/>
        <v>0</v>
      </c>
      <c r="S1395" s="54">
        <f t="shared" si="896"/>
        <v>0</v>
      </c>
      <c r="T1395" s="54">
        <f t="shared" si="896"/>
        <v>0</v>
      </c>
      <c r="U1395" s="54">
        <f t="shared" si="896"/>
        <v>0</v>
      </c>
      <c r="V1395" s="54">
        <f t="shared" si="896"/>
        <v>0</v>
      </c>
      <c r="W1395" s="54">
        <f t="shared" si="896"/>
        <v>0</v>
      </c>
      <c r="X1395" s="54">
        <f t="shared" si="896"/>
        <v>0</v>
      </c>
      <c r="Y1395" s="54">
        <f t="shared" si="896"/>
        <v>0</v>
      </c>
      <c r="Z1395" s="54">
        <f t="shared" si="896"/>
        <v>0</v>
      </c>
      <c r="AA1395" s="54">
        <f t="shared" si="896"/>
        <v>505050.5</v>
      </c>
      <c r="AB1395" s="54">
        <f t="shared" si="896"/>
        <v>505050.5</v>
      </c>
    </row>
    <row r="1396" spans="1:28" ht="31.5" outlineLevel="5">
      <c r="A1396" s="2" t="s">
        <v>55</v>
      </c>
      <c r="B1396" s="23" t="s">
        <v>418</v>
      </c>
      <c r="C1396" s="23" t="s">
        <v>640</v>
      </c>
      <c r="D1396" s="23" t="s">
        <v>28</v>
      </c>
      <c r="E1396" s="23" t="s">
        <v>56</v>
      </c>
      <c r="F1396" s="23">
        <v>24024031</v>
      </c>
      <c r="G1396" s="24">
        <f>SUM(I1396:K1396)-H1396</f>
        <v>505050.5</v>
      </c>
      <c r="H1396" s="24"/>
      <c r="I1396" s="36"/>
      <c r="J1396" s="8">
        <f>SUM(Q1396)</f>
        <v>0</v>
      </c>
      <c r="K1396" s="9">
        <f>SUM(S1396+U1396+W1396+Y1396+AA1396)</f>
        <v>505050.5</v>
      </c>
      <c r="L1396" s="28">
        <f>SUM(N1396:P1396)-M1396</f>
        <v>505050.5</v>
      </c>
      <c r="M1396" s="38"/>
      <c r="N1396" s="28"/>
      <c r="O1396" s="8">
        <f>SUM(R1396)</f>
        <v>0</v>
      </c>
      <c r="P1396" s="9">
        <f>SUM(T1396+V1396+X1396+Z1396+AB1396)</f>
        <v>505050.5</v>
      </c>
      <c r="Q1396" s="9"/>
      <c r="R1396" s="9"/>
      <c r="S1396" s="9"/>
      <c r="T1396" s="9"/>
      <c r="U1396" s="9"/>
      <c r="V1396" s="9"/>
      <c r="W1396" s="9"/>
      <c r="X1396" s="9"/>
      <c r="Y1396" s="9"/>
      <c r="Z1396" s="9"/>
      <c r="AA1396" s="9">
        <v>505050.5</v>
      </c>
      <c r="AB1396" s="9">
        <v>505050.5</v>
      </c>
    </row>
    <row r="1397" spans="1:28" s="7" customFormat="1" ht="17.25" customHeight="1">
      <c r="A1397" s="358" t="s">
        <v>421</v>
      </c>
      <c r="B1397" s="359"/>
      <c r="C1397" s="359"/>
      <c r="D1397" s="359"/>
      <c r="E1397" s="359"/>
      <c r="F1397" s="115"/>
      <c r="G1397" s="116">
        <f t="shared" ref="G1397:AB1397" si="897">SUM(G8+G264+G296+G388+G638+G1122+G1285+G1360+G247)</f>
        <v>522979551.57000005</v>
      </c>
      <c r="H1397" s="116">
        <f t="shared" si="897"/>
        <v>13912793.49</v>
      </c>
      <c r="I1397" s="116">
        <f t="shared" si="897"/>
        <v>384618561.30000001</v>
      </c>
      <c r="J1397" s="116">
        <f t="shared" si="897"/>
        <v>105294822.91</v>
      </c>
      <c r="K1397" s="116">
        <f t="shared" si="897"/>
        <v>46978960.850000001</v>
      </c>
      <c r="L1397" s="116">
        <f t="shared" si="897"/>
        <v>470405907.01000005</v>
      </c>
      <c r="M1397" s="116">
        <f t="shared" si="897"/>
        <v>13686382.92</v>
      </c>
      <c r="N1397" s="127">
        <f t="shared" si="897"/>
        <v>367141268.45000005</v>
      </c>
      <c r="O1397" s="127">
        <f t="shared" si="897"/>
        <v>71939938.370000005</v>
      </c>
      <c r="P1397" s="127">
        <f t="shared" si="897"/>
        <v>45011083.109999999</v>
      </c>
      <c r="Q1397" s="127">
        <f t="shared" si="897"/>
        <v>105294822.91</v>
      </c>
      <c r="R1397" s="127">
        <f t="shared" si="897"/>
        <v>71939938.370000005</v>
      </c>
      <c r="S1397" s="127">
        <f t="shared" si="897"/>
        <v>8872829.1900000013</v>
      </c>
      <c r="T1397" s="127">
        <f t="shared" si="897"/>
        <v>8527583.9100000001</v>
      </c>
      <c r="U1397" s="127">
        <f t="shared" si="897"/>
        <v>8145549.6899999995</v>
      </c>
      <c r="V1397" s="127">
        <f t="shared" si="897"/>
        <v>7875898.3499999996</v>
      </c>
      <c r="W1397" s="127">
        <f t="shared" si="897"/>
        <v>12238614.579999998</v>
      </c>
      <c r="X1397" s="127">
        <f t="shared" si="897"/>
        <v>11509575.48</v>
      </c>
      <c r="Y1397" s="127">
        <f t="shared" si="897"/>
        <v>8877744.5100000016</v>
      </c>
      <c r="Z1397" s="127">
        <f t="shared" si="897"/>
        <v>8808813.9600000009</v>
      </c>
      <c r="AA1397" s="127">
        <f t="shared" si="897"/>
        <v>8844222.879999999</v>
      </c>
      <c r="AB1397" s="127">
        <f t="shared" si="897"/>
        <v>8289211.4100000001</v>
      </c>
    </row>
    <row r="1398" spans="1:28" ht="12.75" customHeight="1">
      <c r="A1398" s="117"/>
      <c r="B1398" s="118"/>
      <c r="C1398" s="118"/>
      <c r="D1398" s="118"/>
      <c r="E1398" s="118"/>
      <c r="F1398" s="118"/>
      <c r="G1398" s="118"/>
      <c r="H1398" s="118"/>
      <c r="I1398" s="118"/>
      <c r="J1398" s="119"/>
    </row>
  </sheetData>
  <mergeCells count="16">
    <mergeCell ref="A1397:E1397"/>
    <mergeCell ref="A6:A7"/>
    <mergeCell ref="B6:F6"/>
    <mergeCell ref="G6:G7"/>
    <mergeCell ref="AA6:AB6"/>
    <mergeCell ref="Q6:R6"/>
    <mergeCell ref="S6:T6"/>
    <mergeCell ref="U6:V6"/>
    <mergeCell ref="W6:X6"/>
    <mergeCell ref="Y6:Z6"/>
    <mergeCell ref="A1:P1"/>
    <mergeCell ref="H6:H7"/>
    <mergeCell ref="I6:K6"/>
    <mergeCell ref="L6:L7"/>
    <mergeCell ref="M6:M7"/>
    <mergeCell ref="N6:P6"/>
  </mergeCells>
  <pageMargins left="0.59055118110236227" right="0.19685039370078741" top="0.59055118110236227" bottom="0.19685039370078741" header="0" footer="0"/>
  <pageSetup paperSize="9" scale="60" fitToHeight="200"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O222"/>
  <sheetViews>
    <sheetView showGridLines="0" zoomScale="98" zoomScaleNormal="98" zoomScaleSheetLayoutView="100" workbookViewId="0">
      <selection activeCell="C101" sqref="C101"/>
    </sheetView>
  </sheetViews>
  <sheetFormatPr defaultRowHeight="15.75" outlineLevelRow="5"/>
  <cols>
    <col min="1" max="1" width="40" style="162" customWidth="1"/>
    <col min="2" max="6" width="14.140625" style="163" customWidth="1"/>
    <col min="7" max="7" width="15.28515625" style="163" customWidth="1"/>
    <col min="8" max="8" width="13.5703125" style="163" customWidth="1"/>
    <col min="9" max="9" width="14.28515625" style="163" customWidth="1"/>
    <col min="10" max="10" width="13.7109375" style="163" customWidth="1"/>
    <col min="11" max="11" width="6.7109375" style="163" customWidth="1"/>
    <col min="12" max="16384" width="9.140625" style="143"/>
  </cols>
  <sheetData>
    <row r="1" spans="1:11" s="129" customFormat="1" ht="25.5" customHeight="1">
      <c r="A1" s="369" t="s">
        <v>642</v>
      </c>
      <c r="B1" s="369"/>
      <c r="C1" s="369"/>
      <c r="D1" s="369"/>
      <c r="E1" s="369"/>
      <c r="F1" s="369"/>
      <c r="G1" s="369"/>
      <c r="H1" s="369"/>
      <c r="I1" s="369"/>
      <c r="J1" s="369"/>
      <c r="K1" s="128"/>
    </row>
    <row r="2" spans="1:11" s="129" customFormat="1" ht="18.75" customHeight="1">
      <c r="A2" s="370" t="s">
        <v>643</v>
      </c>
      <c r="B2" s="370"/>
      <c r="C2" s="370"/>
      <c r="D2" s="370"/>
      <c r="E2" s="370"/>
      <c r="F2" s="370"/>
      <c r="G2" s="370"/>
      <c r="H2" s="370"/>
      <c r="I2" s="370"/>
      <c r="J2" s="370"/>
      <c r="K2" s="128"/>
    </row>
    <row r="3" spans="1:11" s="129" customFormat="1" ht="18.75">
      <c r="A3" s="130"/>
      <c r="B3" s="131"/>
      <c r="C3" s="131"/>
      <c r="D3" s="131"/>
      <c r="E3" s="131"/>
      <c r="F3" s="131"/>
      <c r="G3" s="132"/>
      <c r="H3" s="132"/>
      <c r="I3" s="132"/>
      <c r="J3" s="132"/>
      <c r="K3" s="128"/>
    </row>
    <row r="4" spans="1:11" s="129" customFormat="1">
      <c r="A4" s="133"/>
      <c r="B4" s="133"/>
      <c r="C4" s="133"/>
      <c r="D4" s="133"/>
      <c r="E4" s="133"/>
      <c r="F4" s="133"/>
      <c r="G4" s="133"/>
      <c r="H4" s="133"/>
      <c r="I4" s="133"/>
      <c r="J4" s="133"/>
      <c r="K4" s="133"/>
    </row>
    <row r="5" spans="1:11" s="129" customFormat="1" ht="15.75" customHeight="1">
      <c r="A5" s="371" t="s">
        <v>422</v>
      </c>
      <c r="B5" s="371" t="s">
        <v>426</v>
      </c>
      <c r="C5" s="372" t="s">
        <v>644</v>
      </c>
      <c r="D5" s="373" t="s">
        <v>430</v>
      </c>
      <c r="E5" s="373"/>
      <c r="F5" s="373"/>
      <c r="G5" s="373" t="s">
        <v>645</v>
      </c>
      <c r="H5" s="373" t="s">
        <v>430</v>
      </c>
      <c r="I5" s="373"/>
      <c r="J5" s="373"/>
      <c r="K5" s="362" t="s">
        <v>646</v>
      </c>
    </row>
    <row r="6" spans="1:11" s="129" customFormat="1" ht="33.75" customHeight="1">
      <c r="A6" s="371"/>
      <c r="B6" s="371"/>
      <c r="C6" s="372"/>
      <c r="D6" s="134" t="s">
        <v>647</v>
      </c>
      <c r="E6" s="134" t="s">
        <v>648</v>
      </c>
      <c r="F6" s="134" t="s">
        <v>649</v>
      </c>
      <c r="G6" s="373"/>
      <c r="H6" s="134" t="s">
        <v>647</v>
      </c>
      <c r="I6" s="134" t="s">
        <v>648</v>
      </c>
      <c r="J6" s="134" t="s">
        <v>649</v>
      </c>
      <c r="K6" s="362"/>
    </row>
    <row r="7" spans="1:11" s="139" customFormat="1" ht="141.75" outlineLevel="1">
      <c r="A7" s="135" t="s">
        <v>650</v>
      </c>
      <c r="B7" s="136" t="s">
        <v>651</v>
      </c>
      <c r="C7" s="137">
        <f>SUM(C8+C13)</f>
        <v>236392693.18999997</v>
      </c>
      <c r="D7" s="137">
        <f t="shared" ref="D7:J7" si="0">SUM(D8+D13)</f>
        <v>14123726.84</v>
      </c>
      <c r="E7" s="137">
        <f t="shared" si="0"/>
        <v>148831850.29999998</v>
      </c>
      <c r="F7" s="137">
        <f t="shared" si="0"/>
        <v>73437116.049999997</v>
      </c>
      <c r="G7" s="137">
        <f t="shared" si="0"/>
        <v>227558672.03</v>
      </c>
      <c r="H7" s="137">
        <f t="shared" si="0"/>
        <v>13577736.800000001</v>
      </c>
      <c r="I7" s="137">
        <f t="shared" si="0"/>
        <v>141744141.79999998</v>
      </c>
      <c r="J7" s="137">
        <f t="shared" si="0"/>
        <v>72236793.429999992</v>
      </c>
      <c r="K7" s="138">
        <f t="shared" ref="K7:K95" si="1">SUM(G7/C7)*100</f>
        <v>96.262988910194593</v>
      </c>
    </row>
    <row r="8" spans="1:11" s="139" customFormat="1" ht="78.75" outlineLevel="2">
      <c r="A8" s="135" t="s">
        <v>652</v>
      </c>
      <c r="B8" s="136" t="s">
        <v>653</v>
      </c>
      <c r="C8" s="137">
        <f>SUM(C9+C11)</f>
        <v>1678313.7</v>
      </c>
      <c r="D8" s="137">
        <f t="shared" ref="D8:J8" si="2">SUM(D9+D11)</f>
        <v>1573148.98</v>
      </c>
      <c r="E8" s="137">
        <f t="shared" si="2"/>
        <v>105110.72</v>
      </c>
      <c r="F8" s="137">
        <f t="shared" si="2"/>
        <v>54</v>
      </c>
      <c r="G8" s="137">
        <f t="shared" si="2"/>
        <v>1678313.7</v>
      </c>
      <c r="H8" s="137">
        <f t="shared" si="2"/>
        <v>1573148.98</v>
      </c>
      <c r="I8" s="137">
        <f t="shared" si="2"/>
        <v>105110.72</v>
      </c>
      <c r="J8" s="137">
        <f t="shared" si="2"/>
        <v>54</v>
      </c>
      <c r="K8" s="138">
        <f t="shared" si="1"/>
        <v>100</v>
      </c>
    </row>
    <row r="9" spans="1:11" s="139" customFormat="1" ht="31.5" outlineLevel="4">
      <c r="A9" s="135" t="s">
        <v>654</v>
      </c>
      <c r="B9" s="136" t="s">
        <v>655</v>
      </c>
      <c r="C9" s="137">
        <f>SUM(D9:F9)</f>
        <v>536418</v>
      </c>
      <c r="D9" s="137">
        <f>SUM(D10)</f>
        <v>531000</v>
      </c>
      <c r="E9" s="137">
        <f>SUM(E10)</f>
        <v>5364</v>
      </c>
      <c r="F9" s="137">
        <f>SUM(F10)</f>
        <v>54</v>
      </c>
      <c r="G9" s="137">
        <f>SUM(H9:J9)</f>
        <v>536418</v>
      </c>
      <c r="H9" s="137">
        <f>SUM(H10)</f>
        <v>531000</v>
      </c>
      <c r="I9" s="137">
        <f>SUM(I10)</f>
        <v>5364</v>
      </c>
      <c r="J9" s="137">
        <f>SUM(J10)</f>
        <v>54</v>
      </c>
      <c r="K9" s="138">
        <f t="shared" si="1"/>
        <v>100</v>
      </c>
    </row>
    <row r="10" spans="1:11" ht="141.75" outlineLevel="5">
      <c r="A10" s="140" t="s">
        <v>656</v>
      </c>
      <c r="B10" s="141" t="s">
        <v>657</v>
      </c>
      <c r="C10" s="142">
        <f>SUM(D10:F10)</f>
        <v>536418</v>
      </c>
      <c r="D10" s="142">
        <v>531000</v>
      </c>
      <c r="E10" s="142">
        <v>5364</v>
      </c>
      <c r="F10" s="142">
        <v>54</v>
      </c>
      <c r="G10" s="142">
        <f>SUM(H10:J10)</f>
        <v>536418</v>
      </c>
      <c r="H10" s="142">
        <v>531000</v>
      </c>
      <c r="I10" s="142">
        <v>5364</v>
      </c>
      <c r="J10" s="142">
        <v>54</v>
      </c>
      <c r="K10" s="138">
        <f t="shared" si="1"/>
        <v>100</v>
      </c>
    </row>
    <row r="11" spans="1:11" s="139" customFormat="1" ht="47.25" outlineLevel="4">
      <c r="A11" s="135" t="s">
        <v>658</v>
      </c>
      <c r="B11" s="136" t="s">
        <v>659</v>
      </c>
      <c r="C11" s="137">
        <f>SUM(D11:F11)</f>
        <v>1141895.7</v>
      </c>
      <c r="D11" s="137">
        <f>SUM(D12)</f>
        <v>1042148.98</v>
      </c>
      <c r="E11" s="137">
        <f>SUM(E12)</f>
        <v>99746.72</v>
      </c>
      <c r="F11" s="137">
        <f>SUM(F12)</f>
        <v>0</v>
      </c>
      <c r="G11" s="137">
        <f>SUM(H11:J11)</f>
        <v>1141895.7</v>
      </c>
      <c r="H11" s="137">
        <f>SUM(H12)</f>
        <v>1042148.98</v>
      </c>
      <c r="I11" s="137">
        <f>SUM(I12)</f>
        <v>99746.72</v>
      </c>
      <c r="J11" s="137">
        <f>SUM(J12)</f>
        <v>0</v>
      </c>
      <c r="K11" s="138">
        <f t="shared" si="1"/>
        <v>100</v>
      </c>
    </row>
    <row r="12" spans="1:11" ht="94.5" outlineLevel="5">
      <c r="A12" s="140" t="s">
        <v>660</v>
      </c>
      <c r="B12" s="141" t="s">
        <v>251</v>
      </c>
      <c r="C12" s="142">
        <f>SUM(D12:F12)</f>
        <v>1141895.7</v>
      </c>
      <c r="D12" s="142">
        <v>1042148.98</v>
      </c>
      <c r="E12" s="142">
        <v>99746.72</v>
      </c>
      <c r="F12" s="142"/>
      <c r="G12" s="142">
        <f>SUM(H12:J12)</f>
        <v>1141895.7</v>
      </c>
      <c r="H12" s="142">
        <v>1042148.98</v>
      </c>
      <c r="I12" s="142">
        <v>99746.72</v>
      </c>
      <c r="J12" s="142"/>
      <c r="K12" s="138">
        <f t="shared" si="1"/>
        <v>100</v>
      </c>
    </row>
    <row r="13" spans="1:11" s="139" customFormat="1" outlineLevel="2">
      <c r="A13" s="135" t="s">
        <v>661</v>
      </c>
      <c r="B13" s="136" t="s">
        <v>662</v>
      </c>
      <c r="C13" s="137">
        <f>SUM(C14+C26+C43+C49+C54+C57+C63+C61+C65)</f>
        <v>234714379.48999998</v>
      </c>
      <c r="D13" s="137">
        <f t="shared" ref="D13:J13" si="3">SUM(D14+D26+D43+D49+D54+D57+D63+D61+D65)</f>
        <v>12550577.859999999</v>
      </c>
      <c r="E13" s="137">
        <f t="shared" si="3"/>
        <v>148726739.57999998</v>
      </c>
      <c r="F13" s="137">
        <f t="shared" si="3"/>
        <v>73437062.049999997</v>
      </c>
      <c r="G13" s="137">
        <f t="shared" si="3"/>
        <v>225880358.33000001</v>
      </c>
      <c r="H13" s="137">
        <f t="shared" si="3"/>
        <v>12004587.82</v>
      </c>
      <c r="I13" s="137">
        <f t="shared" si="3"/>
        <v>141639031.07999998</v>
      </c>
      <c r="J13" s="137">
        <f t="shared" si="3"/>
        <v>72236739.429999992</v>
      </c>
      <c r="K13" s="138">
        <f t="shared" si="1"/>
        <v>96.236267595025495</v>
      </c>
    </row>
    <row r="14" spans="1:11" s="139" customFormat="1" ht="47.25" outlineLevel="4">
      <c r="A14" s="135" t="s">
        <v>663</v>
      </c>
      <c r="B14" s="136" t="s">
        <v>664</v>
      </c>
      <c r="C14" s="137">
        <f t="shared" ref="C14:J14" si="4">SUM(C15:C25)</f>
        <v>64465176.330000006</v>
      </c>
      <c r="D14" s="137">
        <f t="shared" si="4"/>
        <v>0</v>
      </c>
      <c r="E14" s="137">
        <f t="shared" si="4"/>
        <v>38441441.730000004</v>
      </c>
      <c r="F14" s="137">
        <f t="shared" si="4"/>
        <v>26023734.600000001</v>
      </c>
      <c r="G14" s="137">
        <f t="shared" si="4"/>
        <v>61480786.540000007</v>
      </c>
      <c r="H14" s="137">
        <f t="shared" si="4"/>
        <v>0</v>
      </c>
      <c r="I14" s="137">
        <f t="shared" si="4"/>
        <v>36196120.460000001</v>
      </c>
      <c r="J14" s="137">
        <f t="shared" si="4"/>
        <v>25284666.080000002</v>
      </c>
      <c r="K14" s="138">
        <f t="shared" si="1"/>
        <v>95.370539631005144</v>
      </c>
    </row>
    <row r="15" spans="1:11" ht="47.25" outlineLevel="5">
      <c r="A15" s="140" t="s">
        <v>665</v>
      </c>
      <c r="B15" s="141" t="s">
        <v>217</v>
      </c>
      <c r="C15" s="142">
        <f>SUM(D15:F15)</f>
        <v>25406776.690000001</v>
      </c>
      <c r="D15" s="142"/>
      <c r="E15" s="142"/>
      <c r="F15" s="142">
        <v>25406776.690000001</v>
      </c>
      <c r="G15" s="142">
        <f t="shared" ref="G15:G25" si="5">SUM(H15:J15)</f>
        <v>24761778.620000001</v>
      </c>
      <c r="H15" s="142"/>
      <c r="I15" s="142"/>
      <c r="J15" s="142">
        <v>24761778.620000001</v>
      </c>
      <c r="K15" s="138">
        <f t="shared" si="1"/>
        <v>97.461314837887841</v>
      </c>
    </row>
    <row r="16" spans="1:11" ht="63" outlineLevel="5">
      <c r="A16" s="144" t="s">
        <v>666</v>
      </c>
      <c r="B16" s="145" t="s">
        <v>311</v>
      </c>
      <c r="C16" s="142">
        <f>SUM(D16:F16)</f>
        <v>3800</v>
      </c>
      <c r="D16" s="142"/>
      <c r="E16" s="142"/>
      <c r="F16" s="142">
        <v>3800</v>
      </c>
      <c r="G16" s="142">
        <f t="shared" si="5"/>
        <v>3270</v>
      </c>
      <c r="H16" s="142"/>
      <c r="I16" s="142"/>
      <c r="J16" s="142">
        <v>3270</v>
      </c>
      <c r="K16" s="138">
        <f t="shared" si="1"/>
        <v>86.05263157894737</v>
      </c>
    </row>
    <row r="17" spans="1:15" ht="220.5" outlineLevel="5">
      <c r="A17" s="140" t="s">
        <v>667</v>
      </c>
      <c r="B17" s="141" t="s">
        <v>225</v>
      </c>
      <c r="C17" s="142">
        <f t="shared" ref="C17:C25" si="6">SUM(D17:F17)</f>
        <v>208236</v>
      </c>
      <c r="D17" s="142"/>
      <c r="E17" s="142">
        <v>208236</v>
      </c>
      <c r="F17" s="142"/>
      <c r="G17" s="142">
        <f t="shared" si="5"/>
        <v>165059.12</v>
      </c>
      <c r="H17" s="142"/>
      <c r="I17" s="142">
        <v>165059.12</v>
      </c>
      <c r="J17" s="142"/>
      <c r="K17" s="138">
        <f t="shared" si="1"/>
        <v>79.265410399738755</v>
      </c>
    </row>
    <row r="18" spans="1:15" ht="141.75" outlineLevel="5">
      <c r="A18" s="140" t="s">
        <v>668</v>
      </c>
      <c r="B18" s="141">
        <v>130180110</v>
      </c>
      <c r="C18" s="142">
        <f t="shared" si="6"/>
        <v>351533.53</v>
      </c>
      <c r="D18" s="142"/>
      <c r="E18" s="142">
        <v>351533.53</v>
      </c>
      <c r="F18" s="142"/>
      <c r="G18" s="142">
        <f t="shared" si="5"/>
        <v>124770.88</v>
      </c>
      <c r="H18" s="142"/>
      <c r="I18" s="142">
        <v>124770.88</v>
      </c>
      <c r="J18" s="142"/>
      <c r="K18" s="138">
        <f t="shared" si="1"/>
        <v>35.493308419256621</v>
      </c>
      <c r="L18" s="146"/>
      <c r="M18" s="146"/>
      <c r="N18" s="146"/>
      <c r="O18" s="146"/>
    </row>
    <row r="19" spans="1:15" ht="189" outlineLevel="5">
      <c r="A19" s="140" t="s">
        <v>669</v>
      </c>
      <c r="B19" s="141" t="s">
        <v>227</v>
      </c>
      <c r="C19" s="142">
        <f t="shared" si="6"/>
        <v>24623313</v>
      </c>
      <c r="D19" s="142"/>
      <c r="E19" s="142">
        <v>24623313</v>
      </c>
      <c r="F19" s="142"/>
      <c r="G19" s="142">
        <f t="shared" si="5"/>
        <v>24623313</v>
      </c>
      <c r="H19" s="142"/>
      <c r="I19" s="142">
        <v>24623313</v>
      </c>
      <c r="J19" s="142"/>
      <c r="K19" s="138">
        <f t="shared" si="1"/>
        <v>100</v>
      </c>
    </row>
    <row r="20" spans="1:15" ht="409.5" outlineLevel="5">
      <c r="A20" s="140" t="s">
        <v>670</v>
      </c>
      <c r="B20" s="141" t="s">
        <v>395</v>
      </c>
      <c r="C20" s="142">
        <f t="shared" si="6"/>
        <v>186472.2</v>
      </c>
      <c r="D20" s="142"/>
      <c r="E20" s="142">
        <v>186472.2</v>
      </c>
      <c r="F20" s="142"/>
      <c r="G20" s="142">
        <f t="shared" si="5"/>
        <v>37718.51</v>
      </c>
      <c r="H20" s="142"/>
      <c r="I20" s="142">
        <v>37718.51</v>
      </c>
      <c r="J20" s="142"/>
      <c r="K20" s="138">
        <f t="shared" si="1"/>
        <v>20.227417277213437</v>
      </c>
    </row>
    <row r="21" spans="1:15" ht="63" outlineLevel="5">
      <c r="A21" s="140" t="s">
        <v>671</v>
      </c>
      <c r="B21" s="147" t="s">
        <v>672</v>
      </c>
      <c r="C21" s="142">
        <f t="shared" si="6"/>
        <v>0</v>
      </c>
      <c r="D21" s="142"/>
      <c r="E21" s="142"/>
      <c r="F21" s="142"/>
      <c r="G21" s="142">
        <f t="shared" si="5"/>
        <v>0</v>
      </c>
      <c r="H21" s="142"/>
      <c r="I21" s="142"/>
      <c r="J21" s="142"/>
      <c r="K21" s="138" t="e">
        <f t="shared" si="1"/>
        <v>#DIV/0!</v>
      </c>
    </row>
    <row r="22" spans="1:15" ht="129" customHeight="1" outlineLevel="5">
      <c r="A22" s="140" t="s">
        <v>673</v>
      </c>
      <c r="B22" s="147" t="s">
        <v>229</v>
      </c>
      <c r="C22" s="142">
        <f t="shared" si="6"/>
        <v>1041887</v>
      </c>
      <c r="D22" s="142"/>
      <c r="E22" s="142">
        <v>1041887</v>
      </c>
      <c r="F22" s="142"/>
      <c r="G22" s="142">
        <f t="shared" si="5"/>
        <v>1002527.45</v>
      </c>
      <c r="H22" s="142"/>
      <c r="I22" s="142">
        <v>1002527.45</v>
      </c>
      <c r="J22" s="142"/>
      <c r="K22" s="138">
        <f t="shared" si="1"/>
        <v>96.222282262855757</v>
      </c>
    </row>
    <row r="23" spans="1:15" ht="186.75" customHeight="1" outlineLevel="5">
      <c r="A23" s="140" t="s">
        <v>674</v>
      </c>
      <c r="B23" s="147" t="s">
        <v>401</v>
      </c>
      <c r="C23" s="142">
        <f t="shared" si="6"/>
        <v>380000</v>
      </c>
      <c r="D23" s="142"/>
      <c r="E23" s="142">
        <v>380000</v>
      </c>
      <c r="F23" s="142"/>
      <c r="G23" s="142">
        <f t="shared" si="5"/>
        <v>370000</v>
      </c>
      <c r="H23" s="142"/>
      <c r="I23" s="142">
        <v>370000</v>
      </c>
      <c r="J23" s="142"/>
      <c r="K23" s="138">
        <f t="shared" si="1"/>
        <v>97.368421052631575</v>
      </c>
    </row>
    <row r="24" spans="1:15" ht="63" outlineLevel="5">
      <c r="A24" s="140" t="s">
        <v>675</v>
      </c>
      <c r="B24" s="141" t="s">
        <v>231</v>
      </c>
      <c r="C24" s="142">
        <f t="shared" si="6"/>
        <v>3842105.28</v>
      </c>
      <c r="D24" s="142"/>
      <c r="E24" s="142">
        <v>3650000</v>
      </c>
      <c r="F24" s="142">
        <v>192105.28</v>
      </c>
      <c r="G24" s="142">
        <f t="shared" si="5"/>
        <v>3842105.28</v>
      </c>
      <c r="H24" s="142"/>
      <c r="I24" s="142">
        <v>3650000</v>
      </c>
      <c r="J24" s="142">
        <v>192105.28</v>
      </c>
      <c r="K24" s="138">
        <f t="shared" si="1"/>
        <v>100</v>
      </c>
    </row>
    <row r="25" spans="1:15" ht="141.75" outlineLevel="5">
      <c r="A25" s="140" t="s">
        <v>676</v>
      </c>
      <c r="B25" s="141" t="s">
        <v>235</v>
      </c>
      <c r="C25" s="142">
        <f t="shared" si="6"/>
        <v>8421052.6300000008</v>
      </c>
      <c r="D25" s="142"/>
      <c r="E25" s="142">
        <v>8000000</v>
      </c>
      <c r="F25" s="142">
        <v>421052.63</v>
      </c>
      <c r="G25" s="142">
        <f t="shared" si="5"/>
        <v>6550243.6799999997</v>
      </c>
      <c r="H25" s="142"/>
      <c r="I25" s="142">
        <v>6222731.5</v>
      </c>
      <c r="J25" s="142">
        <v>327512.18</v>
      </c>
      <c r="K25" s="138">
        <f t="shared" si="1"/>
        <v>77.784143714584516</v>
      </c>
    </row>
    <row r="26" spans="1:15" s="139" customFormat="1" ht="31.5" outlineLevel="4">
      <c r="A26" s="135" t="s">
        <v>677</v>
      </c>
      <c r="B26" s="136" t="s">
        <v>678</v>
      </c>
      <c r="C26" s="137">
        <f>SUM(C27:C42)</f>
        <v>158278674.25999999</v>
      </c>
      <c r="D26" s="137">
        <f t="shared" ref="D26:J26" si="7">SUM(D27:D42)</f>
        <v>12550577.859999999</v>
      </c>
      <c r="E26" s="137">
        <f t="shared" si="7"/>
        <v>109837637.84999999</v>
      </c>
      <c r="F26" s="137">
        <f t="shared" si="7"/>
        <v>35890458.550000004</v>
      </c>
      <c r="G26" s="137">
        <f t="shared" si="7"/>
        <v>152449328.06</v>
      </c>
      <c r="H26" s="137">
        <f t="shared" si="7"/>
        <v>12004587.82</v>
      </c>
      <c r="I26" s="137">
        <f t="shared" si="7"/>
        <v>104995250.61999997</v>
      </c>
      <c r="J26" s="137">
        <f t="shared" si="7"/>
        <v>35449489.620000005</v>
      </c>
      <c r="K26" s="138">
        <f t="shared" si="1"/>
        <v>96.317036248089693</v>
      </c>
    </row>
    <row r="27" spans="1:15" ht="47.25" outlineLevel="5">
      <c r="A27" s="140" t="s">
        <v>679</v>
      </c>
      <c r="B27" s="141" t="s">
        <v>259</v>
      </c>
      <c r="C27" s="142">
        <f>SUM(D27:F27)</f>
        <v>32501290.43</v>
      </c>
      <c r="D27" s="142"/>
      <c r="E27" s="142"/>
      <c r="F27" s="142">
        <v>32501290.43</v>
      </c>
      <c r="G27" s="142">
        <f>SUM(H27:J27)</f>
        <v>32309379.66</v>
      </c>
      <c r="H27" s="142"/>
      <c r="I27" s="142"/>
      <c r="J27" s="142">
        <v>32309379.66</v>
      </c>
      <c r="K27" s="138">
        <f t="shared" si="1"/>
        <v>99.409528768055139</v>
      </c>
    </row>
    <row r="28" spans="1:15" ht="63" outlineLevel="5">
      <c r="A28" s="140" t="s">
        <v>680</v>
      </c>
      <c r="B28" s="147" t="s">
        <v>265</v>
      </c>
      <c r="C28" s="142">
        <f>SUM(D28:F28)</f>
        <v>4900</v>
      </c>
      <c r="D28" s="142"/>
      <c r="E28" s="142"/>
      <c r="F28" s="142">
        <v>4900</v>
      </c>
      <c r="G28" s="142">
        <f>SUM(H28:J28)</f>
        <v>4900</v>
      </c>
      <c r="H28" s="142"/>
      <c r="I28" s="142"/>
      <c r="J28" s="142">
        <v>4900</v>
      </c>
      <c r="K28" s="138">
        <f t="shared" si="1"/>
        <v>100</v>
      </c>
    </row>
    <row r="29" spans="1:15" ht="47.25" outlineLevel="5">
      <c r="A29" s="140" t="s">
        <v>681</v>
      </c>
      <c r="B29" s="141" t="s">
        <v>267</v>
      </c>
      <c r="C29" s="142">
        <f t="shared" ref="C29:C42" si="8">SUM(D29:F29)</f>
        <v>848317.75</v>
      </c>
      <c r="D29" s="142"/>
      <c r="E29" s="142"/>
      <c r="F29" s="142">
        <v>848317.75</v>
      </c>
      <c r="G29" s="142">
        <f t="shared" ref="G29:G42" si="9">SUM(H29:J29)</f>
        <v>812007.75</v>
      </c>
      <c r="H29" s="142"/>
      <c r="I29" s="142"/>
      <c r="J29" s="142">
        <v>812007.75</v>
      </c>
      <c r="K29" s="138">
        <f t="shared" si="1"/>
        <v>95.71976420392005</v>
      </c>
    </row>
    <row r="30" spans="1:15" ht="47.25" outlineLevel="5">
      <c r="A30" s="144" t="s">
        <v>682</v>
      </c>
      <c r="B30" s="145" t="s">
        <v>327</v>
      </c>
      <c r="C30" s="142">
        <f t="shared" si="8"/>
        <v>3419.76</v>
      </c>
      <c r="D30" s="142"/>
      <c r="E30" s="142"/>
      <c r="F30" s="142">
        <v>3419.76</v>
      </c>
      <c r="G30" s="142">
        <f t="shared" si="9"/>
        <v>3419.76</v>
      </c>
      <c r="H30" s="142"/>
      <c r="I30" s="142"/>
      <c r="J30" s="142">
        <v>3419.76</v>
      </c>
      <c r="K30" s="138">
        <f t="shared" si="1"/>
        <v>100</v>
      </c>
    </row>
    <row r="31" spans="1:15" ht="47.25" outlineLevel="5">
      <c r="A31" s="148" t="s">
        <v>683</v>
      </c>
      <c r="B31" s="149" t="s">
        <v>269</v>
      </c>
      <c r="C31" s="142">
        <f t="shared" si="8"/>
        <v>678844.72</v>
      </c>
      <c r="D31" s="142"/>
      <c r="E31" s="142"/>
      <c r="F31" s="142">
        <v>678844.72</v>
      </c>
      <c r="G31" s="142">
        <f t="shared" si="9"/>
        <v>678844.72</v>
      </c>
      <c r="H31" s="142"/>
      <c r="I31" s="142"/>
      <c r="J31" s="142">
        <v>678844.72</v>
      </c>
      <c r="K31" s="138">
        <f t="shared" si="1"/>
        <v>100</v>
      </c>
    </row>
    <row r="32" spans="1:15" ht="160.5" customHeight="1" outlineLevel="5">
      <c r="A32" s="144" t="s">
        <v>684</v>
      </c>
      <c r="B32" s="145" t="s">
        <v>271</v>
      </c>
      <c r="C32" s="142">
        <f t="shared" si="8"/>
        <v>130200</v>
      </c>
      <c r="D32" s="142">
        <v>130200</v>
      </c>
      <c r="E32" s="142"/>
      <c r="F32" s="142"/>
      <c r="G32" s="142">
        <f t="shared" si="9"/>
        <v>130200</v>
      </c>
      <c r="H32" s="142">
        <v>130200</v>
      </c>
      <c r="I32" s="142"/>
      <c r="J32" s="142"/>
      <c r="K32" s="138">
        <f t="shared" si="1"/>
        <v>100</v>
      </c>
    </row>
    <row r="33" spans="1:11" ht="252" outlineLevel="5">
      <c r="A33" s="140" t="s">
        <v>685</v>
      </c>
      <c r="B33" s="141" t="s">
        <v>273</v>
      </c>
      <c r="C33" s="142">
        <f t="shared" si="8"/>
        <v>69803701.209999993</v>
      </c>
      <c r="D33" s="142"/>
      <c r="E33" s="142">
        <v>69803701.209999993</v>
      </c>
      <c r="F33" s="142"/>
      <c r="G33" s="142">
        <f t="shared" si="9"/>
        <v>69803701.209999993</v>
      </c>
      <c r="H33" s="142"/>
      <c r="I33" s="142">
        <v>69803701.209999993</v>
      </c>
      <c r="J33" s="142"/>
      <c r="K33" s="138">
        <f t="shared" si="1"/>
        <v>100</v>
      </c>
    </row>
    <row r="34" spans="1:11" ht="252" outlineLevel="5">
      <c r="A34" s="140" t="s">
        <v>686</v>
      </c>
      <c r="B34" s="141" t="s">
        <v>275</v>
      </c>
      <c r="C34" s="142">
        <f t="shared" si="8"/>
        <v>2843568</v>
      </c>
      <c r="D34" s="142"/>
      <c r="E34" s="142">
        <v>2843568</v>
      </c>
      <c r="F34" s="142"/>
      <c r="G34" s="142">
        <f t="shared" si="9"/>
        <v>2823206.61</v>
      </c>
      <c r="H34" s="142"/>
      <c r="I34" s="142">
        <v>2823206.61</v>
      </c>
      <c r="J34" s="142"/>
      <c r="K34" s="138">
        <f t="shared" si="1"/>
        <v>99.283949249675047</v>
      </c>
    </row>
    <row r="35" spans="1:11" ht="141.75" outlineLevel="5">
      <c r="A35" s="140" t="s">
        <v>687</v>
      </c>
      <c r="B35" s="147" t="s">
        <v>277</v>
      </c>
      <c r="C35" s="142">
        <f t="shared" si="8"/>
        <v>85052</v>
      </c>
      <c r="D35" s="142"/>
      <c r="E35" s="142">
        <v>85052</v>
      </c>
      <c r="F35" s="142"/>
      <c r="G35" s="142">
        <f t="shared" si="9"/>
        <v>79250.210000000006</v>
      </c>
      <c r="H35" s="142"/>
      <c r="I35" s="142">
        <v>79250.210000000006</v>
      </c>
      <c r="J35" s="142"/>
      <c r="K35" s="138">
        <f t="shared" si="1"/>
        <v>93.178537835677005</v>
      </c>
    </row>
    <row r="36" spans="1:11" ht="173.25" outlineLevel="5">
      <c r="A36" s="140" t="s">
        <v>674</v>
      </c>
      <c r="B36" s="147" t="s">
        <v>402</v>
      </c>
      <c r="C36" s="142">
        <f t="shared" si="8"/>
        <v>940000</v>
      </c>
      <c r="D36" s="142"/>
      <c r="E36" s="142">
        <v>940000</v>
      </c>
      <c r="F36" s="142"/>
      <c r="G36" s="142">
        <f t="shared" si="9"/>
        <v>930000</v>
      </c>
      <c r="H36" s="142"/>
      <c r="I36" s="142">
        <v>930000</v>
      </c>
      <c r="J36" s="142"/>
      <c r="K36" s="138">
        <f>SUM(G36/C36)*100</f>
        <v>98.936170212765958</v>
      </c>
    </row>
    <row r="37" spans="1:11" ht="409.5" outlineLevel="5">
      <c r="A37" s="140" t="s">
        <v>688</v>
      </c>
      <c r="B37" s="141" t="s">
        <v>279</v>
      </c>
      <c r="C37" s="142">
        <f t="shared" si="8"/>
        <v>945285</v>
      </c>
      <c r="D37" s="142"/>
      <c r="E37" s="142">
        <v>945285</v>
      </c>
      <c r="F37" s="142"/>
      <c r="G37" s="142">
        <f t="shared" si="9"/>
        <v>181276.02</v>
      </c>
      <c r="H37" s="142"/>
      <c r="I37" s="142">
        <v>181276.02</v>
      </c>
      <c r="J37" s="142"/>
      <c r="K37" s="138">
        <f t="shared" si="1"/>
        <v>19.176864120344657</v>
      </c>
    </row>
    <row r="38" spans="1:11" ht="157.5" outlineLevel="5">
      <c r="A38" s="140" t="s">
        <v>689</v>
      </c>
      <c r="B38" s="141" t="s">
        <v>281</v>
      </c>
      <c r="C38" s="142">
        <f t="shared" si="8"/>
        <v>8671320</v>
      </c>
      <c r="D38" s="142">
        <v>8671320</v>
      </c>
      <c r="E38" s="142"/>
      <c r="F38" s="142"/>
      <c r="G38" s="142">
        <f t="shared" si="9"/>
        <v>8416506.1899999995</v>
      </c>
      <c r="H38" s="142">
        <v>8416506.1899999995</v>
      </c>
      <c r="I38" s="142"/>
      <c r="J38" s="142"/>
      <c r="K38" s="138">
        <f t="shared" si="1"/>
        <v>97.061418446095857</v>
      </c>
    </row>
    <row r="39" spans="1:11" ht="157.5" outlineLevel="5">
      <c r="A39" s="140" t="s">
        <v>690</v>
      </c>
      <c r="B39" s="141" t="s">
        <v>283</v>
      </c>
      <c r="C39" s="142">
        <f t="shared" si="8"/>
        <v>4046096.96</v>
      </c>
      <c r="D39" s="142">
        <v>3749057.86</v>
      </c>
      <c r="E39" s="142">
        <v>282187.14</v>
      </c>
      <c r="F39" s="142">
        <v>14851.96</v>
      </c>
      <c r="G39" s="142">
        <f t="shared" si="9"/>
        <v>3731850.75</v>
      </c>
      <c r="H39" s="142">
        <v>3457881.63</v>
      </c>
      <c r="I39" s="142">
        <v>260270.66</v>
      </c>
      <c r="J39" s="142">
        <v>13698.46</v>
      </c>
      <c r="K39" s="138">
        <f t="shared" si="1"/>
        <v>92.233349494422399</v>
      </c>
    </row>
    <row r="40" spans="1:11" ht="31.5" outlineLevel="5">
      <c r="A40" s="140" t="s">
        <v>691</v>
      </c>
      <c r="B40" s="141" t="s">
        <v>285</v>
      </c>
      <c r="C40" s="142">
        <f>SUM(D40:F40)</f>
        <v>34386310</v>
      </c>
      <c r="D40" s="142"/>
      <c r="E40" s="142">
        <v>32666994.5</v>
      </c>
      <c r="F40" s="142">
        <v>1719315.5</v>
      </c>
      <c r="G40" s="142">
        <f t="shared" si="9"/>
        <v>30154416.75</v>
      </c>
      <c r="H40" s="142"/>
      <c r="I40" s="142">
        <v>28646695.91</v>
      </c>
      <c r="J40" s="142">
        <v>1507720.84</v>
      </c>
      <c r="K40" s="138">
        <f>SUM(G40/C40)*100</f>
        <v>87.693087016315502</v>
      </c>
    </row>
    <row r="41" spans="1:11" ht="63" outlineLevel="5">
      <c r="A41" s="148" t="s">
        <v>692</v>
      </c>
      <c r="B41" s="149" t="s">
        <v>286</v>
      </c>
      <c r="C41" s="142">
        <f t="shared" si="8"/>
        <v>947368.43</v>
      </c>
      <c r="D41" s="142"/>
      <c r="E41" s="142">
        <v>900000</v>
      </c>
      <c r="F41" s="142">
        <v>47368.43</v>
      </c>
      <c r="G41" s="142">
        <f t="shared" si="9"/>
        <v>947368.43</v>
      </c>
      <c r="H41" s="142"/>
      <c r="I41" s="142">
        <v>900000</v>
      </c>
      <c r="J41" s="142">
        <v>47368.43</v>
      </c>
      <c r="K41" s="138">
        <f t="shared" si="1"/>
        <v>100</v>
      </c>
    </row>
    <row r="42" spans="1:11" ht="63" outlineLevel="5">
      <c r="A42" s="148" t="s">
        <v>693</v>
      </c>
      <c r="B42" s="149" t="s">
        <v>288</v>
      </c>
      <c r="C42" s="142">
        <f t="shared" si="8"/>
        <v>1443000</v>
      </c>
      <c r="D42" s="142"/>
      <c r="E42" s="142">
        <v>1370850</v>
      </c>
      <c r="F42" s="142">
        <v>72150</v>
      </c>
      <c r="G42" s="142">
        <f t="shared" si="9"/>
        <v>1443000</v>
      </c>
      <c r="H42" s="142"/>
      <c r="I42" s="142">
        <v>1370850</v>
      </c>
      <c r="J42" s="142">
        <v>72150</v>
      </c>
      <c r="K42" s="138">
        <f t="shared" si="1"/>
        <v>100</v>
      </c>
    </row>
    <row r="43" spans="1:11" s="139" customFormat="1" ht="47.25" outlineLevel="4">
      <c r="A43" s="135" t="s">
        <v>694</v>
      </c>
      <c r="B43" s="136" t="s">
        <v>695</v>
      </c>
      <c r="C43" s="137">
        <f>SUM(C44:C48)</f>
        <v>4227661.9700000007</v>
      </c>
      <c r="D43" s="137">
        <f t="shared" ref="D43:J43" si="10">SUM(D44:D48)</f>
        <v>0</v>
      </c>
      <c r="E43" s="137">
        <f t="shared" si="10"/>
        <v>60000</v>
      </c>
      <c r="F43" s="137">
        <f t="shared" si="10"/>
        <v>4167661.97</v>
      </c>
      <c r="G43" s="137">
        <f t="shared" si="10"/>
        <v>4227661.9700000007</v>
      </c>
      <c r="H43" s="137">
        <f t="shared" si="10"/>
        <v>0</v>
      </c>
      <c r="I43" s="137">
        <f t="shared" si="10"/>
        <v>60000</v>
      </c>
      <c r="J43" s="137">
        <f t="shared" si="10"/>
        <v>4167661.97</v>
      </c>
      <c r="K43" s="138">
        <f t="shared" si="1"/>
        <v>100</v>
      </c>
    </row>
    <row r="44" spans="1:11" ht="78.75" outlineLevel="5">
      <c r="A44" s="140" t="s">
        <v>696</v>
      </c>
      <c r="B44" s="141" t="s">
        <v>302</v>
      </c>
      <c r="C44" s="142">
        <f>SUM(D44:F44)</f>
        <v>2795241.97</v>
      </c>
      <c r="D44" s="142"/>
      <c r="E44" s="142"/>
      <c r="F44" s="142">
        <v>2795241.97</v>
      </c>
      <c r="G44" s="142">
        <f>SUM(H44:J44)</f>
        <v>2795241.97</v>
      </c>
      <c r="H44" s="142"/>
      <c r="I44" s="142"/>
      <c r="J44" s="142">
        <v>2795241.97</v>
      </c>
      <c r="K44" s="138">
        <f t="shared" si="1"/>
        <v>100</v>
      </c>
    </row>
    <row r="45" spans="1:11" ht="63" outlineLevel="5">
      <c r="A45" s="140" t="s">
        <v>697</v>
      </c>
      <c r="B45" s="147" t="s">
        <v>304</v>
      </c>
      <c r="C45" s="142">
        <f>SUM(D45:F45)</f>
        <v>1369420</v>
      </c>
      <c r="D45" s="142"/>
      <c r="E45" s="142"/>
      <c r="F45" s="142">
        <v>1369420</v>
      </c>
      <c r="G45" s="142">
        <f>SUM(H45:J45)</f>
        <v>1369420</v>
      </c>
      <c r="H45" s="142"/>
      <c r="I45" s="142"/>
      <c r="J45" s="142">
        <v>1369420</v>
      </c>
      <c r="K45" s="138">
        <f t="shared" si="1"/>
        <v>100</v>
      </c>
    </row>
    <row r="46" spans="1:11" ht="63" outlineLevel="5">
      <c r="A46" s="140" t="s">
        <v>698</v>
      </c>
      <c r="B46" s="141" t="s">
        <v>312</v>
      </c>
      <c r="C46" s="142">
        <f>SUM(D46:F46)</f>
        <v>3000</v>
      </c>
      <c r="D46" s="142"/>
      <c r="E46" s="142"/>
      <c r="F46" s="142">
        <v>3000</v>
      </c>
      <c r="G46" s="142">
        <f>SUM(H46:J46)</f>
        <v>3000</v>
      </c>
      <c r="H46" s="142"/>
      <c r="I46" s="142"/>
      <c r="J46" s="142">
        <v>3000</v>
      </c>
      <c r="K46" s="138">
        <f t="shared" si="1"/>
        <v>100</v>
      </c>
    </row>
    <row r="47" spans="1:11" ht="78.75" outlineLevel="5">
      <c r="A47" s="140" t="s">
        <v>699</v>
      </c>
      <c r="B47" s="141" t="s">
        <v>700</v>
      </c>
      <c r="C47" s="142">
        <f>SUM(D47:F47)</f>
        <v>0</v>
      </c>
      <c r="D47" s="142"/>
      <c r="E47" s="142"/>
      <c r="F47" s="142"/>
      <c r="G47" s="142">
        <f>SUM(H47:J47)</f>
        <v>0</v>
      </c>
      <c r="H47" s="142"/>
      <c r="I47" s="142"/>
      <c r="J47" s="142"/>
      <c r="K47" s="138" t="e">
        <f t="shared" si="1"/>
        <v>#DIV/0!</v>
      </c>
    </row>
    <row r="48" spans="1:11" ht="173.25" outlineLevel="5">
      <c r="A48" s="140" t="s">
        <v>674</v>
      </c>
      <c r="B48" s="147" t="s">
        <v>403</v>
      </c>
      <c r="C48" s="142">
        <f>SUM(D48:F48)</f>
        <v>60000</v>
      </c>
      <c r="D48" s="142"/>
      <c r="E48" s="142">
        <v>60000</v>
      </c>
      <c r="F48" s="142"/>
      <c r="G48" s="142">
        <f>SUM(H48:J48)</f>
        <v>60000</v>
      </c>
      <c r="H48" s="142"/>
      <c r="I48" s="142">
        <v>60000</v>
      </c>
      <c r="J48" s="142"/>
      <c r="K48" s="138">
        <f t="shared" si="1"/>
        <v>100</v>
      </c>
    </row>
    <row r="49" spans="1:11" s="139" customFormat="1" ht="31.5" outlineLevel="4">
      <c r="A49" s="135" t="s">
        <v>701</v>
      </c>
      <c r="B49" s="136" t="s">
        <v>702</v>
      </c>
      <c r="C49" s="137">
        <f>SUM(C50:C53)</f>
        <v>937976.48</v>
      </c>
      <c r="D49" s="137">
        <f t="shared" ref="D49:J49" si="11">SUM(D50:D53)</f>
        <v>0</v>
      </c>
      <c r="E49" s="137">
        <f t="shared" si="11"/>
        <v>387660</v>
      </c>
      <c r="F49" s="137">
        <f t="shared" si="11"/>
        <v>550316.48</v>
      </c>
      <c r="G49" s="137">
        <f t="shared" si="11"/>
        <v>937706.48</v>
      </c>
      <c r="H49" s="137">
        <f t="shared" si="11"/>
        <v>0</v>
      </c>
      <c r="I49" s="137">
        <f t="shared" si="11"/>
        <v>387660</v>
      </c>
      <c r="J49" s="137">
        <f t="shared" si="11"/>
        <v>550046.48</v>
      </c>
      <c r="K49" s="138">
        <f t="shared" si="1"/>
        <v>99.971214630029962</v>
      </c>
    </row>
    <row r="50" spans="1:11" ht="47.25" outlineLevel="5">
      <c r="A50" s="140" t="s">
        <v>703</v>
      </c>
      <c r="B50" s="141" t="s">
        <v>318</v>
      </c>
      <c r="C50" s="142">
        <f>SUM(D50:F50)</f>
        <v>218529.08</v>
      </c>
      <c r="D50" s="142"/>
      <c r="E50" s="142"/>
      <c r="F50" s="142">
        <v>218529.08</v>
      </c>
      <c r="G50" s="142">
        <f>SUM(H50:J50)</f>
        <v>218529.08</v>
      </c>
      <c r="H50" s="142"/>
      <c r="I50" s="142"/>
      <c r="J50" s="142">
        <v>218529.08</v>
      </c>
      <c r="K50" s="138">
        <f t="shared" si="1"/>
        <v>100</v>
      </c>
    </row>
    <row r="51" spans="1:11" outlineLevel="5">
      <c r="A51" s="140" t="s">
        <v>704</v>
      </c>
      <c r="B51" s="141" t="s">
        <v>329</v>
      </c>
      <c r="C51" s="142">
        <f>SUM(D51:F51)</f>
        <v>72353.399999999994</v>
      </c>
      <c r="D51" s="142"/>
      <c r="E51" s="142"/>
      <c r="F51" s="142">
        <v>72353.399999999994</v>
      </c>
      <c r="G51" s="142">
        <f>SUM(H51:J51)</f>
        <v>72083.399999999994</v>
      </c>
      <c r="H51" s="142"/>
      <c r="I51" s="142"/>
      <c r="J51" s="142">
        <v>72083.399999999994</v>
      </c>
      <c r="K51" s="138">
        <f t="shared" si="1"/>
        <v>99.626831634726216</v>
      </c>
    </row>
    <row r="52" spans="1:11" ht="94.5" outlineLevel="5">
      <c r="A52" s="140" t="s">
        <v>705</v>
      </c>
      <c r="B52" s="141" t="s">
        <v>331</v>
      </c>
      <c r="C52" s="142">
        <f>SUM(D52:F52)</f>
        <v>29820</v>
      </c>
      <c r="D52" s="142"/>
      <c r="E52" s="142">
        <v>29820</v>
      </c>
      <c r="F52" s="142"/>
      <c r="G52" s="142">
        <f>SUM(H52:J52)</f>
        <v>29820</v>
      </c>
      <c r="H52" s="142"/>
      <c r="I52" s="142">
        <v>29820</v>
      </c>
      <c r="J52" s="142"/>
      <c r="K52" s="138">
        <f t="shared" si="1"/>
        <v>100</v>
      </c>
    </row>
    <row r="53" spans="1:11" ht="63" outlineLevel="5">
      <c r="A53" s="140" t="s">
        <v>706</v>
      </c>
      <c r="B53" s="141" t="s">
        <v>333</v>
      </c>
      <c r="C53" s="142">
        <f>SUM(D53:F53)</f>
        <v>617274</v>
      </c>
      <c r="D53" s="142"/>
      <c r="E53" s="142">
        <v>357840</v>
      </c>
      <c r="F53" s="142">
        <v>259434</v>
      </c>
      <c r="G53" s="142">
        <f>SUM(H53:J53)</f>
        <v>617274</v>
      </c>
      <c r="H53" s="142"/>
      <c r="I53" s="142">
        <v>357840</v>
      </c>
      <c r="J53" s="142">
        <v>259434</v>
      </c>
      <c r="K53" s="138">
        <f t="shared" si="1"/>
        <v>100</v>
      </c>
    </row>
    <row r="54" spans="1:11" s="139" customFormat="1" ht="94.5" outlineLevel="4">
      <c r="A54" s="135" t="s">
        <v>707</v>
      </c>
      <c r="B54" s="136" t="s">
        <v>708</v>
      </c>
      <c r="C54" s="137">
        <f>SUM(C55:C56)</f>
        <v>3166006.6</v>
      </c>
      <c r="D54" s="137">
        <f t="shared" ref="D54:J54" si="12">SUM(D55:D56)</f>
        <v>0</v>
      </c>
      <c r="E54" s="137">
        <f t="shared" si="12"/>
        <v>0</v>
      </c>
      <c r="F54" s="137">
        <f t="shared" si="12"/>
        <v>3166006.6</v>
      </c>
      <c r="G54" s="137">
        <f t="shared" si="12"/>
        <v>3165266.6</v>
      </c>
      <c r="H54" s="137">
        <f t="shared" si="12"/>
        <v>0</v>
      </c>
      <c r="I54" s="137">
        <f t="shared" si="12"/>
        <v>0</v>
      </c>
      <c r="J54" s="137">
        <f t="shared" si="12"/>
        <v>3165266.6</v>
      </c>
      <c r="K54" s="138">
        <f t="shared" si="1"/>
        <v>99.976626706968958</v>
      </c>
    </row>
    <row r="55" spans="1:11" ht="47.25" outlineLevel="5">
      <c r="A55" s="140" t="s">
        <v>709</v>
      </c>
      <c r="B55" s="141" t="s">
        <v>237</v>
      </c>
      <c r="C55" s="142">
        <f>SUM(D55:F55)</f>
        <v>1335378</v>
      </c>
      <c r="D55" s="142"/>
      <c r="E55" s="142"/>
      <c r="F55" s="142">
        <v>1335378</v>
      </c>
      <c r="G55" s="142">
        <f>SUM(H55:J55)</f>
        <v>1335378</v>
      </c>
      <c r="H55" s="142"/>
      <c r="I55" s="142"/>
      <c r="J55" s="142">
        <v>1335378</v>
      </c>
      <c r="K55" s="138">
        <f t="shared" si="1"/>
        <v>100</v>
      </c>
    </row>
    <row r="56" spans="1:11" ht="47.25" outlineLevel="5">
      <c r="A56" s="140" t="s">
        <v>710</v>
      </c>
      <c r="B56" s="141" t="s">
        <v>239</v>
      </c>
      <c r="C56" s="142">
        <f>SUM(D56:F56)</f>
        <v>1830628.6</v>
      </c>
      <c r="D56" s="142"/>
      <c r="E56" s="142"/>
      <c r="F56" s="142">
        <v>1830628.6</v>
      </c>
      <c r="G56" s="142">
        <f>SUM(H56:J56)</f>
        <v>1829888.6</v>
      </c>
      <c r="H56" s="142"/>
      <c r="I56" s="142"/>
      <c r="J56" s="142">
        <v>1829888.6</v>
      </c>
      <c r="K56" s="138">
        <f t="shared" si="1"/>
        <v>99.95957672681395</v>
      </c>
    </row>
    <row r="57" spans="1:11" s="139" customFormat="1" ht="63" outlineLevel="4">
      <c r="A57" s="135" t="s">
        <v>711</v>
      </c>
      <c r="B57" s="136" t="s">
        <v>712</v>
      </c>
      <c r="C57" s="137">
        <f>SUM(C58:C60)</f>
        <v>112955.81</v>
      </c>
      <c r="D57" s="137">
        <f t="shared" ref="D57:J57" si="13">SUM(D58:D60)</f>
        <v>0</v>
      </c>
      <c r="E57" s="137">
        <f t="shared" si="13"/>
        <v>0</v>
      </c>
      <c r="F57" s="137">
        <f t="shared" si="13"/>
        <v>112955.81</v>
      </c>
      <c r="G57" s="137">
        <f t="shared" si="13"/>
        <v>112955.81</v>
      </c>
      <c r="H57" s="137">
        <f t="shared" si="13"/>
        <v>0</v>
      </c>
      <c r="I57" s="137">
        <f t="shared" si="13"/>
        <v>0</v>
      </c>
      <c r="J57" s="137">
        <f t="shared" si="13"/>
        <v>112955.81</v>
      </c>
      <c r="K57" s="138">
        <f>SUM(G57/C57)*100</f>
        <v>100</v>
      </c>
    </row>
    <row r="58" spans="1:11" ht="31.5" outlineLevel="5">
      <c r="A58" s="140" t="s">
        <v>713</v>
      </c>
      <c r="B58" s="141" t="s">
        <v>290</v>
      </c>
      <c r="C58" s="142">
        <f>SUM(D58:F58)</f>
        <v>80634.42</v>
      </c>
      <c r="D58" s="142"/>
      <c r="E58" s="142"/>
      <c r="F58" s="142">
        <v>80634.42</v>
      </c>
      <c r="G58" s="142">
        <f>SUM(H58:J58)</f>
        <v>80634.42</v>
      </c>
      <c r="H58" s="142"/>
      <c r="I58" s="142"/>
      <c r="J58" s="142">
        <v>80634.42</v>
      </c>
      <c r="K58" s="138">
        <f t="shared" si="1"/>
        <v>100</v>
      </c>
    </row>
    <row r="59" spans="1:11" ht="78.75" outlineLevel="5">
      <c r="A59" s="140" t="s">
        <v>714</v>
      </c>
      <c r="B59" s="147" t="s">
        <v>292</v>
      </c>
      <c r="C59" s="142">
        <f>SUM(D59:F59)</f>
        <v>31999.200000000001</v>
      </c>
      <c r="D59" s="142"/>
      <c r="E59" s="142"/>
      <c r="F59" s="142">
        <v>31999.200000000001</v>
      </c>
      <c r="G59" s="142">
        <f>SUM(H59:J59)</f>
        <v>31999.200000000001</v>
      </c>
      <c r="H59" s="142"/>
      <c r="I59" s="142"/>
      <c r="J59" s="142">
        <v>31999.200000000001</v>
      </c>
      <c r="K59" s="138">
        <f>SUM(G59/C59)*100</f>
        <v>100</v>
      </c>
    </row>
    <row r="60" spans="1:11" ht="63" outlineLevel="5">
      <c r="A60" s="150" t="s">
        <v>715</v>
      </c>
      <c r="B60" s="145" t="s">
        <v>335</v>
      </c>
      <c r="C60" s="142">
        <f>SUM(D60:F60)</f>
        <v>322.19</v>
      </c>
      <c r="D60" s="142"/>
      <c r="E60" s="142"/>
      <c r="F60" s="142">
        <v>322.19</v>
      </c>
      <c r="G60" s="142">
        <f>SUM(H60:J60)</f>
        <v>322.19</v>
      </c>
      <c r="H60" s="142"/>
      <c r="I60" s="142"/>
      <c r="J60" s="142">
        <v>322.19</v>
      </c>
      <c r="K60" s="138">
        <f>SUM(G60/C60)*100</f>
        <v>100</v>
      </c>
    </row>
    <row r="61" spans="1:11" s="139" customFormat="1" ht="47.25" outlineLevel="5">
      <c r="A61" s="151" t="s">
        <v>716</v>
      </c>
      <c r="B61" s="152" t="s">
        <v>717</v>
      </c>
      <c r="C61" s="137">
        <f>SUM(C62)</f>
        <v>10000</v>
      </c>
      <c r="D61" s="137">
        <f t="shared" ref="D61:J61" si="14">SUM(D62)</f>
        <v>0</v>
      </c>
      <c r="E61" s="137">
        <f t="shared" si="14"/>
        <v>0</v>
      </c>
      <c r="F61" s="137">
        <f t="shared" si="14"/>
        <v>10000</v>
      </c>
      <c r="G61" s="137">
        <f t="shared" si="14"/>
        <v>10000</v>
      </c>
      <c r="H61" s="137">
        <f t="shared" si="14"/>
        <v>0</v>
      </c>
      <c r="I61" s="137">
        <f t="shared" si="14"/>
        <v>0</v>
      </c>
      <c r="J61" s="137">
        <f t="shared" si="14"/>
        <v>10000</v>
      </c>
      <c r="K61" s="138">
        <f>SUM(G61/C61)*100</f>
        <v>100</v>
      </c>
    </row>
    <row r="62" spans="1:11" ht="47.25" outlineLevel="5">
      <c r="A62" s="153" t="s">
        <v>718</v>
      </c>
      <c r="B62" s="154" t="s">
        <v>337</v>
      </c>
      <c r="C62" s="142">
        <f>SUM(D62:F62)</f>
        <v>10000</v>
      </c>
      <c r="D62" s="142"/>
      <c r="E62" s="142"/>
      <c r="F62" s="142">
        <v>10000</v>
      </c>
      <c r="G62" s="142">
        <f>SUM(H62:J62)</f>
        <v>10000</v>
      </c>
      <c r="H62" s="142"/>
      <c r="I62" s="142"/>
      <c r="J62" s="142">
        <v>10000</v>
      </c>
      <c r="K62" s="138">
        <f>SUM(G62/C62)*100</f>
        <v>100</v>
      </c>
    </row>
    <row r="63" spans="1:11" s="139" customFormat="1" ht="78.75" outlineLevel="4">
      <c r="A63" s="135" t="s">
        <v>719</v>
      </c>
      <c r="B63" s="136" t="s">
        <v>720</v>
      </c>
      <c r="C63" s="137">
        <f>SUM(C64)</f>
        <v>3504947.13</v>
      </c>
      <c r="D63" s="137">
        <f t="shared" ref="D63:J63" si="15">SUM(D64)</f>
        <v>0</v>
      </c>
      <c r="E63" s="137">
        <f t="shared" si="15"/>
        <v>0</v>
      </c>
      <c r="F63" s="137">
        <f t="shared" si="15"/>
        <v>3504947.13</v>
      </c>
      <c r="G63" s="137">
        <f t="shared" si="15"/>
        <v>3485671.96</v>
      </c>
      <c r="H63" s="137">
        <f t="shared" si="15"/>
        <v>0</v>
      </c>
      <c r="I63" s="137">
        <f t="shared" si="15"/>
        <v>0</v>
      </c>
      <c r="J63" s="137">
        <f t="shared" si="15"/>
        <v>3485671.96</v>
      </c>
      <c r="K63" s="138">
        <f t="shared" si="1"/>
        <v>99.450058181048789</v>
      </c>
    </row>
    <row r="64" spans="1:11" ht="31.5" outlineLevel="5">
      <c r="A64" s="140" t="s">
        <v>721</v>
      </c>
      <c r="B64" s="141" t="s">
        <v>241</v>
      </c>
      <c r="C64" s="142">
        <f>SUM(D64:F64)</f>
        <v>3504947.13</v>
      </c>
      <c r="D64" s="142"/>
      <c r="E64" s="142"/>
      <c r="F64" s="142">
        <v>3504947.13</v>
      </c>
      <c r="G64" s="142">
        <f>SUM(H64:J64)</f>
        <v>3485671.96</v>
      </c>
      <c r="H64" s="142"/>
      <c r="I64" s="142"/>
      <c r="J64" s="142">
        <v>3485671.96</v>
      </c>
      <c r="K64" s="138">
        <f t="shared" si="1"/>
        <v>99.450058181048789</v>
      </c>
    </row>
    <row r="65" spans="1:11" s="139" customFormat="1" ht="31.5" outlineLevel="5">
      <c r="A65" s="150" t="s">
        <v>722</v>
      </c>
      <c r="B65" s="155" t="s">
        <v>723</v>
      </c>
      <c r="C65" s="137">
        <f>SUM(C66)</f>
        <v>10980.91</v>
      </c>
      <c r="D65" s="137">
        <f t="shared" ref="D65:J65" si="16">SUM(D66)</f>
        <v>0</v>
      </c>
      <c r="E65" s="137">
        <f t="shared" si="16"/>
        <v>0</v>
      </c>
      <c r="F65" s="137">
        <f t="shared" si="16"/>
        <v>10980.91</v>
      </c>
      <c r="G65" s="137">
        <f t="shared" si="16"/>
        <v>10980.91</v>
      </c>
      <c r="H65" s="137">
        <f t="shared" si="16"/>
        <v>0</v>
      </c>
      <c r="I65" s="137">
        <f t="shared" si="16"/>
        <v>0</v>
      </c>
      <c r="J65" s="137">
        <f t="shared" si="16"/>
        <v>10980.91</v>
      </c>
      <c r="K65" s="138">
        <f t="shared" si="1"/>
        <v>100</v>
      </c>
    </row>
    <row r="66" spans="1:11" ht="63" outlineLevel="5">
      <c r="A66" s="144" t="s">
        <v>724</v>
      </c>
      <c r="B66" s="145" t="s">
        <v>345</v>
      </c>
      <c r="C66" s="142">
        <f>SUM(D66:F66)</f>
        <v>10980.91</v>
      </c>
      <c r="D66" s="142"/>
      <c r="E66" s="142"/>
      <c r="F66" s="142">
        <v>10980.91</v>
      </c>
      <c r="G66" s="142">
        <f>SUM(H66:J66)</f>
        <v>10980.91</v>
      </c>
      <c r="H66" s="142"/>
      <c r="I66" s="142"/>
      <c r="J66" s="142">
        <v>10980.91</v>
      </c>
      <c r="K66" s="138">
        <f t="shared" si="1"/>
        <v>100</v>
      </c>
    </row>
    <row r="67" spans="1:11" s="139" customFormat="1" ht="126" outlineLevel="1">
      <c r="A67" s="135" t="s">
        <v>725</v>
      </c>
      <c r="B67" s="136" t="s">
        <v>726</v>
      </c>
      <c r="C67" s="137">
        <f>SUM(C68+C71)</f>
        <v>5817139.4200000018</v>
      </c>
      <c r="D67" s="137">
        <f t="shared" ref="D67:J67" si="17">SUM(D68+D71)</f>
        <v>0</v>
      </c>
      <c r="E67" s="137">
        <f t="shared" si="17"/>
        <v>3424416.5900000003</v>
      </c>
      <c r="F67" s="137">
        <f t="shared" si="17"/>
        <v>2392722.8299999996</v>
      </c>
      <c r="G67" s="137">
        <f t="shared" si="17"/>
        <v>2473088.12</v>
      </c>
      <c r="H67" s="137">
        <f t="shared" si="17"/>
        <v>0</v>
      </c>
      <c r="I67" s="137">
        <f t="shared" si="17"/>
        <v>1007567.91</v>
      </c>
      <c r="J67" s="137">
        <f t="shared" si="17"/>
        <v>1465520.21</v>
      </c>
      <c r="K67" s="138">
        <f t="shared" si="1"/>
        <v>42.513818931298694</v>
      </c>
    </row>
    <row r="68" spans="1:11" s="139" customFormat="1" ht="94.5" outlineLevel="2">
      <c r="A68" s="135" t="s">
        <v>727</v>
      </c>
      <c r="B68" s="136" t="s">
        <v>728</v>
      </c>
      <c r="C68" s="137">
        <f>SUM(C69)</f>
        <v>0</v>
      </c>
      <c r="D68" s="137">
        <f t="shared" ref="D68:J69" si="18">SUM(D69)</f>
        <v>0</v>
      </c>
      <c r="E68" s="137">
        <f t="shared" si="18"/>
        <v>0</v>
      </c>
      <c r="F68" s="137">
        <f t="shared" si="18"/>
        <v>0</v>
      </c>
      <c r="G68" s="137">
        <f t="shared" si="18"/>
        <v>0</v>
      </c>
      <c r="H68" s="137">
        <f t="shared" si="18"/>
        <v>0</v>
      </c>
      <c r="I68" s="137">
        <f t="shared" si="18"/>
        <v>0</v>
      </c>
      <c r="J68" s="137">
        <f t="shared" si="18"/>
        <v>0</v>
      </c>
      <c r="K68" s="138" t="e">
        <f t="shared" si="1"/>
        <v>#DIV/0!</v>
      </c>
    </row>
    <row r="69" spans="1:11" s="139" customFormat="1" ht="47.25" outlineLevel="4">
      <c r="A69" s="135" t="s">
        <v>729</v>
      </c>
      <c r="B69" s="136" t="s">
        <v>730</v>
      </c>
      <c r="C69" s="137">
        <f>SUM(C70)</f>
        <v>0</v>
      </c>
      <c r="D69" s="137">
        <f t="shared" si="18"/>
        <v>0</v>
      </c>
      <c r="E69" s="137">
        <f t="shared" si="18"/>
        <v>0</v>
      </c>
      <c r="F69" s="137">
        <f t="shared" si="18"/>
        <v>0</v>
      </c>
      <c r="G69" s="137">
        <f t="shared" si="18"/>
        <v>0</v>
      </c>
      <c r="H69" s="137">
        <f t="shared" si="18"/>
        <v>0</v>
      </c>
      <c r="I69" s="137">
        <f t="shared" si="18"/>
        <v>0</v>
      </c>
      <c r="J69" s="137">
        <f t="shared" si="18"/>
        <v>0</v>
      </c>
      <c r="K69" s="138" t="e">
        <f t="shared" si="1"/>
        <v>#DIV/0!</v>
      </c>
    </row>
    <row r="70" spans="1:11" ht="63" outlineLevel="5">
      <c r="A70" s="140" t="s">
        <v>731</v>
      </c>
      <c r="B70" s="141" t="s">
        <v>732</v>
      </c>
      <c r="C70" s="142">
        <f>SUM(D70:F70)</f>
        <v>0</v>
      </c>
      <c r="D70" s="142"/>
      <c r="E70" s="142"/>
      <c r="F70" s="142"/>
      <c r="G70" s="142">
        <f>SUM(H70:J70)</f>
        <v>0</v>
      </c>
      <c r="H70" s="142"/>
      <c r="I70" s="142"/>
      <c r="J70" s="142"/>
      <c r="K70" s="138" t="e">
        <f t="shared" si="1"/>
        <v>#DIV/0!</v>
      </c>
    </row>
    <row r="71" spans="1:11" s="139" customFormat="1" outlineLevel="2">
      <c r="A71" s="135" t="s">
        <v>661</v>
      </c>
      <c r="B71" s="136" t="s">
        <v>733</v>
      </c>
      <c r="C71" s="137">
        <f t="shared" ref="C71:J71" si="19">SUM(C72+C74+C77+C82+C86)</f>
        <v>5817139.4200000018</v>
      </c>
      <c r="D71" s="137">
        <f t="shared" si="19"/>
        <v>0</v>
      </c>
      <c r="E71" s="137">
        <f t="shared" si="19"/>
        <v>3424416.5900000003</v>
      </c>
      <c r="F71" s="137">
        <f t="shared" si="19"/>
        <v>2392722.8299999996</v>
      </c>
      <c r="G71" s="137">
        <f t="shared" si="19"/>
        <v>2473088.12</v>
      </c>
      <c r="H71" s="137">
        <f t="shared" si="19"/>
        <v>0</v>
      </c>
      <c r="I71" s="137">
        <f t="shared" si="19"/>
        <v>1007567.91</v>
      </c>
      <c r="J71" s="137">
        <f t="shared" si="19"/>
        <v>1465520.21</v>
      </c>
      <c r="K71" s="138">
        <f t="shared" si="1"/>
        <v>42.513818931298694</v>
      </c>
    </row>
    <row r="72" spans="1:11" s="139" customFormat="1" ht="47.25" outlineLevel="4">
      <c r="A72" s="135" t="s">
        <v>734</v>
      </c>
      <c r="B72" s="136" t="s">
        <v>735</v>
      </c>
      <c r="C72" s="137">
        <f>SUM(C73)</f>
        <v>0</v>
      </c>
      <c r="D72" s="137">
        <f t="shared" ref="D72:J72" si="20">SUM(D73)</f>
        <v>0</v>
      </c>
      <c r="E72" s="137">
        <f t="shared" si="20"/>
        <v>0</v>
      </c>
      <c r="F72" s="137">
        <f t="shared" si="20"/>
        <v>0</v>
      </c>
      <c r="G72" s="137">
        <f t="shared" si="20"/>
        <v>0</v>
      </c>
      <c r="H72" s="137">
        <f t="shared" si="20"/>
        <v>0</v>
      </c>
      <c r="I72" s="137">
        <f t="shared" si="20"/>
        <v>0</v>
      </c>
      <c r="J72" s="137">
        <f t="shared" si="20"/>
        <v>0</v>
      </c>
      <c r="K72" s="138" t="e">
        <f t="shared" si="1"/>
        <v>#DIV/0!</v>
      </c>
    </row>
    <row r="73" spans="1:11" ht="78.75" outlineLevel="5">
      <c r="A73" s="140" t="s">
        <v>736</v>
      </c>
      <c r="B73" s="141">
        <v>230107002</v>
      </c>
      <c r="C73" s="142">
        <f>SUM(D73:F73)</f>
        <v>0</v>
      </c>
      <c r="D73" s="142"/>
      <c r="E73" s="142"/>
      <c r="F73" s="142"/>
      <c r="G73" s="142">
        <f>SUM(H73:J73)</f>
        <v>0</v>
      </c>
      <c r="H73" s="142"/>
      <c r="I73" s="142"/>
      <c r="J73" s="142"/>
      <c r="K73" s="138" t="e">
        <f t="shared" si="1"/>
        <v>#DIV/0!</v>
      </c>
    </row>
    <row r="74" spans="1:11" s="139" customFormat="1" ht="63" outlineLevel="4">
      <c r="A74" s="135" t="s">
        <v>737</v>
      </c>
      <c r="B74" s="136" t="s">
        <v>738</v>
      </c>
      <c r="C74" s="137">
        <f>SUM(C75:C76)</f>
        <v>1237364.1000000001</v>
      </c>
      <c r="D74" s="137">
        <f t="shared" ref="D74:J74" si="21">SUM(D75:D76)</f>
        <v>0</v>
      </c>
      <c r="E74" s="137">
        <f t="shared" si="21"/>
        <v>1007567.91</v>
      </c>
      <c r="F74" s="137">
        <f t="shared" si="21"/>
        <v>229796.19</v>
      </c>
      <c r="G74" s="137">
        <f t="shared" si="21"/>
        <v>1237364.1000000001</v>
      </c>
      <c r="H74" s="137">
        <f t="shared" si="21"/>
        <v>0</v>
      </c>
      <c r="I74" s="137">
        <f t="shared" si="21"/>
        <v>1007567.91</v>
      </c>
      <c r="J74" s="137">
        <f t="shared" si="21"/>
        <v>229796.19</v>
      </c>
      <c r="K74" s="138">
        <f t="shared" si="1"/>
        <v>100</v>
      </c>
    </row>
    <row r="75" spans="1:11" ht="126" outlineLevel="5">
      <c r="A75" s="140" t="s">
        <v>739</v>
      </c>
      <c r="B75" s="141">
        <v>230207003</v>
      </c>
      <c r="C75" s="142">
        <f>SUM(D75:F75)</f>
        <v>176766.3</v>
      </c>
      <c r="D75" s="142"/>
      <c r="E75" s="142"/>
      <c r="F75" s="142">
        <v>176766.3</v>
      </c>
      <c r="G75" s="142">
        <f>SUM(H75:J75)</f>
        <v>176766.3</v>
      </c>
      <c r="H75" s="142"/>
      <c r="I75" s="142"/>
      <c r="J75" s="142">
        <v>176766.3</v>
      </c>
      <c r="K75" s="138">
        <f t="shared" si="1"/>
        <v>100</v>
      </c>
    </row>
    <row r="76" spans="1:11" ht="126" outlineLevel="5">
      <c r="A76" s="140" t="s">
        <v>740</v>
      </c>
      <c r="B76" s="141" t="s">
        <v>385</v>
      </c>
      <c r="C76" s="142">
        <f>SUM(D76:F76)</f>
        <v>1060597.8</v>
      </c>
      <c r="D76" s="142"/>
      <c r="E76" s="142">
        <v>1007567.91</v>
      </c>
      <c r="F76" s="142">
        <v>53029.89</v>
      </c>
      <c r="G76" s="142">
        <f>SUM(H76:J76)</f>
        <v>1060597.8</v>
      </c>
      <c r="H76" s="142"/>
      <c r="I76" s="142">
        <v>1007567.91</v>
      </c>
      <c r="J76" s="142">
        <v>53029.89</v>
      </c>
      <c r="K76" s="138">
        <f t="shared" si="1"/>
        <v>100</v>
      </c>
    </row>
    <row r="77" spans="1:11" s="139" customFormat="1" ht="47.25" outlineLevel="4">
      <c r="A77" s="135" t="s">
        <v>741</v>
      </c>
      <c r="B77" s="136" t="s">
        <v>742</v>
      </c>
      <c r="C77" s="137">
        <f>SUM(C78:C81)</f>
        <v>3512214.3500000006</v>
      </c>
      <c r="D77" s="137">
        <f t="shared" ref="D77:J77" si="22">SUM(D78:D81)</f>
        <v>0</v>
      </c>
      <c r="E77" s="137">
        <f t="shared" si="22"/>
        <v>2416848.6800000002</v>
      </c>
      <c r="F77" s="137">
        <f t="shared" si="22"/>
        <v>1095365.67</v>
      </c>
      <c r="G77" s="137">
        <f t="shared" si="22"/>
        <v>168163.05</v>
      </c>
      <c r="H77" s="137">
        <f t="shared" si="22"/>
        <v>0</v>
      </c>
      <c r="I77" s="137">
        <f t="shared" si="22"/>
        <v>0</v>
      </c>
      <c r="J77" s="137">
        <f t="shared" si="22"/>
        <v>168163.05</v>
      </c>
      <c r="K77" s="138">
        <f t="shared" si="1"/>
        <v>4.7879495168055435</v>
      </c>
    </row>
    <row r="78" spans="1:11" ht="63" outlineLevel="4">
      <c r="A78" s="140" t="s">
        <v>743</v>
      </c>
      <c r="B78" s="147" t="s">
        <v>182</v>
      </c>
      <c r="C78" s="142">
        <f>SUM(D78:F78)</f>
        <v>800000</v>
      </c>
      <c r="D78" s="142"/>
      <c r="E78" s="142"/>
      <c r="F78" s="142">
        <v>800000</v>
      </c>
      <c r="G78" s="142">
        <f>SUM(H78:J78)</f>
        <v>0</v>
      </c>
      <c r="H78" s="142"/>
      <c r="I78" s="142"/>
      <c r="J78" s="142"/>
      <c r="K78" s="156"/>
    </row>
    <row r="79" spans="1:11" ht="31.5" outlineLevel="5">
      <c r="A79" s="140" t="s">
        <v>744</v>
      </c>
      <c r="B79" s="141" t="s">
        <v>186</v>
      </c>
      <c r="C79" s="142">
        <f>SUM(D79:F79)</f>
        <v>88163.05</v>
      </c>
      <c r="D79" s="142"/>
      <c r="E79" s="142"/>
      <c r="F79" s="142">
        <v>88163.05</v>
      </c>
      <c r="G79" s="142">
        <f>SUM(H79:J79)</f>
        <v>88163.05</v>
      </c>
      <c r="H79" s="142"/>
      <c r="I79" s="142"/>
      <c r="J79" s="142">
        <v>88163.05</v>
      </c>
      <c r="K79" s="138">
        <f t="shared" si="1"/>
        <v>100</v>
      </c>
    </row>
    <row r="80" spans="1:11" ht="47.25" outlineLevel="5">
      <c r="A80" s="140" t="s">
        <v>745</v>
      </c>
      <c r="B80" s="147" t="s">
        <v>188</v>
      </c>
      <c r="C80" s="142">
        <f>SUM(D80:F80)</f>
        <v>80000</v>
      </c>
      <c r="D80" s="142"/>
      <c r="E80" s="142"/>
      <c r="F80" s="142">
        <v>80000</v>
      </c>
      <c r="G80" s="142">
        <f>SUM(H80:J80)</f>
        <v>80000</v>
      </c>
      <c r="H80" s="142"/>
      <c r="I80" s="142"/>
      <c r="J80" s="142">
        <v>80000</v>
      </c>
      <c r="K80" s="138">
        <f t="shared" si="1"/>
        <v>100</v>
      </c>
    </row>
    <row r="81" spans="1:11" ht="63" outlineLevel="5">
      <c r="A81" s="140" t="s">
        <v>746</v>
      </c>
      <c r="B81" s="141" t="s">
        <v>189</v>
      </c>
      <c r="C81" s="142">
        <f>SUM(D81:F81)</f>
        <v>2544051.3000000003</v>
      </c>
      <c r="D81" s="142"/>
      <c r="E81" s="142">
        <v>2416848.6800000002</v>
      </c>
      <c r="F81" s="142">
        <v>127202.62</v>
      </c>
      <c r="G81" s="142">
        <f>SUM(H81:J81)</f>
        <v>0</v>
      </c>
      <c r="H81" s="142"/>
      <c r="I81" s="142"/>
      <c r="J81" s="142"/>
      <c r="K81" s="138">
        <f t="shared" si="1"/>
        <v>0</v>
      </c>
    </row>
    <row r="82" spans="1:11" s="139" customFormat="1" ht="78.75" outlineLevel="5">
      <c r="A82" s="135" t="s">
        <v>747</v>
      </c>
      <c r="B82" s="157" t="s">
        <v>748</v>
      </c>
      <c r="C82" s="137">
        <f>SUM(C83:C85)</f>
        <v>637324.86</v>
      </c>
      <c r="D82" s="137">
        <f t="shared" ref="D82:J82" si="23">SUM(D83:D85)</f>
        <v>0</v>
      </c>
      <c r="E82" s="137">
        <f t="shared" si="23"/>
        <v>0</v>
      </c>
      <c r="F82" s="137">
        <f t="shared" si="23"/>
        <v>637324.86</v>
      </c>
      <c r="G82" s="137">
        <f t="shared" si="23"/>
        <v>637324.86</v>
      </c>
      <c r="H82" s="137">
        <f t="shared" si="23"/>
        <v>0</v>
      </c>
      <c r="I82" s="137">
        <f t="shared" si="23"/>
        <v>0</v>
      </c>
      <c r="J82" s="137">
        <f t="shared" si="23"/>
        <v>637324.86</v>
      </c>
      <c r="K82" s="138">
        <f t="shared" si="1"/>
        <v>100</v>
      </c>
    </row>
    <row r="83" spans="1:11" ht="31.5" outlineLevel="5">
      <c r="A83" s="140" t="s">
        <v>749</v>
      </c>
      <c r="B83" s="147" t="s">
        <v>191</v>
      </c>
      <c r="C83" s="142">
        <f>SUM(D83:F83)</f>
        <v>60000</v>
      </c>
      <c r="D83" s="142"/>
      <c r="E83" s="142"/>
      <c r="F83" s="142">
        <v>60000</v>
      </c>
      <c r="G83" s="142">
        <f>SUM(H83:J83)</f>
        <v>60000</v>
      </c>
      <c r="H83" s="142"/>
      <c r="I83" s="142"/>
      <c r="J83" s="142">
        <v>60000</v>
      </c>
      <c r="K83" s="138">
        <f t="shared" si="1"/>
        <v>100</v>
      </c>
    </row>
    <row r="84" spans="1:11" ht="47.25" outlineLevel="5">
      <c r="A84" s="140" t="s">
        <v>750</v>
      </c>
      <c r="B84" s="147" t="s">
        <v>193</v>
      </c>
      <c r="C84" s="142">
        <f>SUM(D84:F84)</f>
        <v>424693.66</v>
      </c>
      <c r="D84" s="142"/>
      <c r="E84" s="142"/>
      <c r="F84" s="142">
        <v>424693.66</v>
      </c>
      <c r="G84" s="142">
        <f>SUM(H84:J84)</f>
        <v>424693.66</v>
      </c>
      <c r="H84" s="142"/>
      <c r="I84" s="142"/>
      <c r="J84" s="142">
        <v>424693.66</v>
      </c>
      <c r="K84" s="138">
        <f t="shared" si="1"/>
        <v>100</v>
      </c>
    </row>
    <row r="85" spans="1:11" ht="63" outlineLevel="5">
      <c r="A85" s="140" t="s">
        <v>751</v>
      </c>
      <c r="B85" s="147" t="s">
        <v>195</v>
      </c>
      <c r="C85" s="142">
        <f>SUM(D85:F85)</f>
        <v>152631.20000000001</v>
      </c>
      <c r="D85" s="142"/>
      <c r="E85" s="142"/>
      <c r="F85" s="142">
        <v>152631.20000000001</v>
      </c>
      <c r="G85" s="142">
        <f>SUM(H85:J85)</f>
        <v>152631.20000000001</v>
      </c>
      <c r="H85" s="142"/>
      <c r="I85" s="142"/>
      <c r="J85" s="142">
        <v>152631.20000000001</v>
      </c>
      <c r="K85" s="138">
        <f t="shared" si="1"/>
        <v>100</v>
      </c>
    </row>
    <row r="86" spans="1:11" s="139" customFormat="1" outlineLevel="5">
      <c r="A86" s="135" t="s">
        <v>752</v>
      </c>
      <c r="B86" s="157" t="s">
        <v>753</v>
      </c>
      <c r="C86" s="137">
        <f>SUM(C87)</f>
        <v>430236.11</v>
      </c>
      <c r="D86" s="137">
        <f t="shared" ref="D86:J86" si="24">SUM(D87)</f>
        <v>0</v>
      </c>
      <c r="E86" s="137">
        <f t="shared" si="24"/>
        <v>0</v>
      </c>
      <c r="F86" s="137">
        <f t="shared" si="24"/>
        <v>430236.11</v>
      </c>
      <c r="G86" s="137">
        <f t="shared" si="24"/>
        <v>430236.11</v>
      </c>
      <c r="H86" s="137">
        <f t="shared" si="24"/>
        <v>0</v>
      </c>
      <c r="I86" s="137">
        <f t="shared" si="24"/>
        <v>0</v>
      </c>
      <c r="J86" s="137">
        <f t="shared" si="24"/>
        <v>430236.11</v>
      </c>
      <c r="K86" s="138">
        <f t="shared" si="1"/>
        <v>100</v>
      </c>
    </row>
    <row r="87" spans="1:11" ht="47.25" outlineLevel="5">
      <c r="A87" s="140" t="s">
        <v>754</v>
      </c>
      <c r="B87" s="147" t="s">
        <v>174</v>
      </c>
      <c r="C87" s="142">
        <f>SUM(D87:F87)</f>
        <v>430236.11</v>
      </c>
      <c r="D87" s="142"/>
      <c r="E87" s="142"/>
      <c r="F87" s="142">
        <v>430236.11</v>
      </c>
      <c r="G87" s="142">
        <f>SUM(H87:J87)</f>
        <v>430236.11</v>
      </c>
      <c r="H87" s="142"/>
      <c r="I87" s="142"/>
      <c r="J87" s="142">
        <v>430236.11</v>
      </c>
      <c r="K87" s="138">
        <f t="shared" si="1"/>
        <v>100</v>
      </c>
    </row>
    <row r="88" spans="1:11" s="139" customFormat="1" ht="94.5" outlineLevel="1">
      <c r="A88" s="135" t="s">
        <v>755</v>
      </c>
      <c r="B88" s="136" t="s">
        <v>756</v>
      </c>
      <c r="C88" s="137">
        <f>SUM(C89)</f>
        <v>75000</v>
      </c>
      <c r="D88" s="137">
        <f t="shared" ref="D88:J90" si="25">SUM(D89)</f>
        <v>0</v>
      </c>
      <c r="E88" s="137">
        <f t="shared" si="25"/>
        <v>0</v>
      </c>
      <c r="F88" s="137">
        <f t="shared" si="25"/>
        <v>75000</v>
      </c>
      <c r="G88" s="137">
        <f t="shared" si="25"/>
        <v>75000</v>
      </c>
      <c r="H88" s="137">
        <f t="shared" si="25"/>
        <v>0</v>
      </c>
      <c r="I88" s="137">
        <f t="shared" si="25"/>
        <v>0</v>
      </c>
      <c r="J88" s="137">
        <f t="shared" si="25"/>
        <v>75000</v>
      </c>
      <c r="K88" s="138">
        <f t="shared" si="1"/>
        <v>100</v>
      </c>
    </row>
    <row r="89" spans="1:11" s="139" customFormat="1" outlineLevel="2">
      <c r="A89" s="135" t="s">
        <v>661</v>
      </c>
      <c r="B89" s="136" t="s">
        <v>757</v>
      </c>
      <c r="C89" s="137">
        <f>SUM(C90)</f>
        <v>75000</v>
      </c>
      <c r="D89" s="137">
        <f t="shared" si="25"/>
        <v>0</v>
      </c>
      <c r="E89" s="137">
        <f t="shared" si="25"/>
        <v>0</v>
      </c>
      <c r="F89" s="137">
        <f t="shared" si="25"/>
        <v>75000</v>
      </c>
      <c r="G89" s="137">
        <f t="shared" si="25"/>
        <v>75000</v>
      </c>
      <c r="H89" s="137">
        <f t="shared" si="25"/>
        <v>0</v>
      </c>
      <c r="I89" s="137">
        <f t="shared" si="25"/>
        <v>0</v>
      </c>
      <c r="J89" s="137">
        <f t="shared" si="25"/>
        <v>75000</v>
      </c>
      <c r="K89" s="138">
        <f t="shared" si="1"/>
        <v>100</v>
      </c>
    </row>
    <row r="90" spans="1:11" s="139" customFormat="1" ht="47.25" outlineLevel="4">
      <c r="A90" s="135" t="s">
        <v>758</v>
      </c>
      <c r="B90" s="136" t="s">
        <v>759</v>
      </c>
      <c r="C90" s="137">
        <f>SUM(C91)</f>
        <v>75000</v>
      </c>
      <c r="D90" s="137">
        <f t="shared" si="25"/>
        <v>0</v>
      </c>
      <c r="E90" s="137">
        <f t="shared" si="25"/>
        <v>0</v>
      </c>
      <c r="F90" s="137">
        <f t="shared" si="25"/>
        <v>75000</v>
      </c>
      <c r="G90" s="137">
        <f t="shared" si="25"/>
        <v>75000</v>
      </c>
      <c r="H90" s="137">
        <f t="shared" si="25"/>
        <v>0</v>
      </c>
      <c r="I90" s="137">
        <f t="shared" si="25"/>
        <v>0</v>
      </c>
      <c r="J90" s="137">
        <f t="shared" si="25"/>
        <v>75000</v>
      </c>
      <c r="K90" s="138">
        <f t="shared" si="1"/>
        <v>100</v>
      </c>
    </row>
    <row r="91" spans="1:11" ht="31.5" outlineLevel="5">
      <c r="A91" s="140" t="s">
        <v>760</v>
      </c>
      <c r="B91" s="141" t="s">
        <v>126</v>
      </c>
      <c r="C91" s="142">
        <f>SUM(D91:F91)</f>
        <v>75000</v>
      </c>
      <c r="D91" s="142"/>
      <c r="E91" s="142"/>
      <c r="F91" s="142">
        <v>75000</v>
      </c>
      <c r="G91" s="142">
        <f>SUM(H91:J91)</f>
        <v>75000</v>
      </c>
      <c r="H91" s="142"/>
      <c r="I91" s="142"/>
      <c r="J91" s="142">
        <v>75000</v>
      </c>
      <c r="K91" s="138">
        <f t="shared" si="1"/>
        <v>100</v>
      </c>
    </row>
    <row r="92" spans="1:11" s="139" customFormat="1" ht="78.75" outlineLevel="1">
      <c r="A92" s="135" t="s">
        <v>761</v>
      </c>
      <c r="B92" s="136" t="s">
        <v>762</v>
      </c>
      <c r="C92" s="137">
        <f>SUM(C93+C100)</f>
        <v>2064823.53</v>
      </c>
      <c r="D92" s="137">
        <f t="shared" ref="D92:J92" si="26">SUM(D93+D100)</f>
        <v>0</v>
      </c>
      <c r="E92" s="137">
        <f t="shared" si="26"/>
        <v>955488.61999999988</v>
      </c>
      <c r="F92" s="137">
        <f t="shared" si="26"/>
        <v>1109334.9100000001</v>
      </c>
      <c r="G92" s="137">
        <f t="shared" si="26"/>
        <v>2014683.5699999998</v>
      </c>
      <c r="H92" s="137">
        <f t="shared" si="26"/>
        <v>0</v>
      </c>
      <c r="I92" s="137">
        <f t="shared" si="26"/>
        <v>908106.32</v>
      </c>
      <c r="J92" s="137">
        <f t="shared" si="26"/>
        <v>1106577.25</v>
      </c>
      <c r="K92" s="138">
        <f t="shared" si="1"/>
        <v>97.571707253839747</v>
      </c>
    </row>
    <row r="93" spans="1:11" s="139" customFormat="1" outlineLevel="2">
      <c r="A93" s="135" t="s">
        <v>661</v>
      </c>
      <c r="B93" s="136" t="s">
        <v>763</v>
      </c>
      <c r="C93" s="137">
        <f>SUM(C94+C98)</f>
        <v>1895941.23</v>
      </c>
      <c r="D93" s="137">
        <f t="shared" ref="D93:J93" si="27">SUM(D94+D98)</f>
        <v>0</v>
      </c>
      <c r="E93" s="137">
        <f t="shared" si="27"/>
        <v>786606.32</v>
      </c>
      <c r="F93" s="137">
        <f t="shared" si="27"/>
        <v>1109334.9100000001</v>
      </c>
      <c r="G93" s="137">
        <f t="shared" si="27"/>
        <v>1893183.5699999998</v>
      </c>
      <c r="H93" s="137">
        <f t="shared" si="27"/>
        <v>0</v>
      </c>
      <c r="I93" s="137">
        <f t="shared" si="27"/>
        <v>786606.32</v>
      </c>
      <c r="J93" s="137">
        <f t="shared" si="27"/>
        <v>1106577.25</v>
      </c>
      <c r="K93" s="138">
        <f t="shared" si="1"/>
        <v>99.854549288956591</v>
      </c>
    </row>
    <row r="94" spans="1:11" s="139" customFormat="1" ht="63" outlineLevel="4">
      <c r="A94" s="135" t="s">
        <v>764</v>
      </c>
      <c r="B94" s="136" t="s">
        <v>765</v>
      </c>
      <c r="C94" s="137">
        <f>SUM(C95:C97)</f>
        <v>1895941.23</v>
      </c>
      <c r="D94" s="137">
        <f t="shared" ref="D94:J94" si="28">SUM(D95:D97)</f>
        <v>0</v>
      </c>
      <c r="E94" s="137">
        <f t="shared" si="28"/>
        <v>786606.32</v>
      </c>
      <c r="F94" s="137">
        <f t="shared" si="28"/>
        <v>1109334.9100000001</v>
      </c>
      <c r="G94" s="137">
        <f t="shared" si="28"/>
        <v>1893183.5699999998</v>
      </c>
      <c r="H94" s="137">
        <f t="shared" si="28"/>
        <v>0</v>
      </c>
      <c r="I94" s="137">
        <f t="shared" si="28"/>
        <v>786606.32</v>
      </c>
      <c r="J94" s="137">
        <f t="shared" si="28"/>
        <v>1106577.25</v>
      </c>
      <c r="K94" s="138">
        <f t="shared" si="1"/>
        <v>99.854549288956591</v>
      </c>
    </row>
    <row r="95" spans="1:11" ht="94.5" outlineLevel="5">
      <c r="A95" s="140" t="s">
        <v>766</v>
      </c>
      <c r="B95" s="141" t="s">
        <v>205</v>
      </c>
      <c r="C95" s="142">
        <f>SUM(D95:F95)</f>
        <v>499918.64</v>
      </c>
      <c r="D95" s="142"/>
      <c r="E95" s="142"/>
      <c r="F95" s="142">
        <v>499918.64</v>
      </c>
      <c r="G95" s="142">
        <f>SUM(H95:J95)</f>
        <v>499690.3</v>
      </c>
      <c r="H95" s="142"/>
      <c r="I95" s="142"/>
      <c r="J95" s="142">
        <v>499690.3</v>
      </c>
      <c r="K95" s="138">
        <f t="shared" si="1"/>
        <v>99.954324567693646</v>
      </c>
    </row>
    <row r="96" spans="1:11" ht="31.5" outlineLevel="5">
      <c r="A96" s="140" t="s">
        <v>767</v>
      </c>
      <c r="B96" s="141" t="s">
        <v>207</v>
      </c>
      <c r="C96" s="142">
        <f>SUM(D96:F96)</f>
        <v>535919.93000000005</v>
      </c>
      <c r="D96" s="142"/>
      <c r="E96" s="142"/>
      <c r="F96" s="142">
        <v>535919.93000000005</v>
      </c>
      <c r="G96" s="142">
        <f>SUM(H96:J96)</f>
        <v>533390.61</v>
      </c>
      <c r="H96" s="142"/>
      <c r="I96" s="142"/>
      <c r="J96" s="142">
        <v>533390.61</v>
      </c>
      <c r="K96" s="138">
        <f t="shared" ref="K96:K161" si="29">SUM(G96/C96)*100</f>
        <v>99.528041437085562</v>
      </c>
    </row>
    <row r="97" spans="1:11" ht="47.25" outlineLevel="5">
      <c r="A97" s="148" t="s">
        <v>768</v>
      </c>
      <c r="B97" s="149" t="s">
        <v>209</v>
      </c>
      <c r="C97" s="142">
        <f>SUM(D97:F97)</f>
        <v>860102.65999999992</v>
      </c>
      <c r="D97" s="142"/>
      <c r="E97" s="142">
        <v>786606.32</v>
      </c>
      <c r="F97" s="142">
        <v>73496.34</v>
      </c>
      <c r="G97" s="142">
        <f>SUM(H97:J97)</f>
        <v>860102.65999999992</v>
      </c>
      <c r="H97" s="142"/>
      <c r="I97" s="142">
        <v>786606.32</v>
      </c>
      <c r="J97" s="142">
        <v>73496.34</v>
      </c>
      <c r="K97" s="138">
        <f t="shared" si="29"/>
        <v>100</v>
      </c>
    </row>
    <row r="98" spans="1:11" s="139" customFormat="1" ht="63" hidden="1" outlineLevel="4">
      <c r="A98" s="135" t="s">
        <v>769</v>
      </c>
      <c r="B98" s="136" t="s">
        <v>770</v>
      </c>
      <c r="C98" s="137">
        <f>SUM(C99)</f>
        <v>0</v>
      </c>
      <c r="D98" s="137">
        <f t="shared" ref="D98:J98" si="30">SUM(D99)</f>
        <v>0</v>
      </c>
      <c r="E98" s="137">
        <f t="shared" si="30"/>
        <v>0</v>
      </c>
      <c r="F98" s="137">
        <f t="shared" si="30"/>
        <v>0</v>
      </c>
      <c r="G98" s="137">
        <f t="shared" si="30"/>
        <v>0</v>
      </c>
      <c r="H98" s="137">
        <f t="shared" si="30"/>
        <v>0</v>
      </c>
      <c r="I98" s="137">
        <f t="shared" si="30"/>
        <v>0</v>
      </c>
      <c r="J98" s="137">
        <f t="shared" si="30"/>
        <v>0</v>
      </c>
      <c r="K98" s="138" t="e">
        <f t="shared" si="29"/>
        <v>#DIV/0!</v>
      </c>
    </row>
    <row r="99" spans="1:11" ht="63" hidden="1" outlineLevel="5">
      <c r="A99" s="140" t="s">
        <v>771</v>
      </c>
      <c r="B99" s="147" t="s">
        <v>772</v>
      </c>
      <c r="C99" s="142">
        <f>SUM(D99:F99)</f>
        <v>0</v>
      </c>
      <c r="D99" s="142"/>
      <c r="E99" s="142"/>
      <c r="F99" s="142"/>
      <c r="G99" s="142">
        <f>SUM(H99:J99)</f>
        <v>0</v>
      </c>
      <c r="H99" s="142"/>
      <c r="I99" s="142"/>
      <c r="J99" s="142"/>
      <c r="K99" s="138" t="e">
        <f t="shared" si="29"/>
        <v>#DIV/0!</v>
      </c>
    </row>
    <row r="100" spans="1:11" s="139" customFormat="1" ht="31.5" outlineLevel="2" collapsed="1">
      <c r="A100" s="135" t="s">
        <v>773</v>
      </c>
      <c r="B100" s="136" t="s">
        <v>774</v>
      </c>
      <c r="C100" s="137">
        <f>SUM(C101)</f>
        <v>168882.3</v>
      </c>
      <c r="D100" s="137">
        <f t="shared" ref="D100:J100" si="31">SUM(D101)</f>
        <v>0</v>
      </c>
      <c r="E100" s="137">
        <f t="shared" si="31"/>
        <v>168882.3</v>
      </c>
      <c r="F100" s="137">
        <f t="shared" si="31"/>
        <v>0</v>
      </c>
      <c r="G100" s="137">
        <f t="shared" si="31"/>
        <v>121500</v>
      </c>
      <c r="H100" s="137">
        <f t="shared" si="31"/>
        <v>0</v>
      </c>
      <c r="I100" s="137">
        <f t="shared" si="31"/>
        <v>121500</v>
      </c>
      <c r="J100" s="137">
        <f t="shared" si="31"/>
        <v>0</v>
      </c>
      <c r="K100" s="138">
        <f t="shared" si="29"/>
        <v>71.943596220563094</v>
      </c>
    </row>
    <row r="101" spans="1:11" s="139" customFormat="1" ht="78.75" outlineLevel="4">
      <c r="A101" s="135" t="s">
        <v>775</v>
      </c>
      <c r="B101" s="136" t="s">
        <v>776</v>
      </c>
      <c r="C101" s="137">
        <f>SUM(C102:C103)</f>
        <v>168882.3</v>
      </c>
      <c r="D101" s="137">
        <f t="shared" ref="D101:J101" si="32">SUM(D102:D103)</f>
        <v>0</v>
      </c>
      <c r="E101" s="137">
        <f t="shared" si="32"/>
        <v>168882.3</v>
      </c>
      <c r="F101" s="137">
        <f t="shared" si="32"/>
        <v>0</v>
      </c>
      <c r="G101" s="137">
        <f t="shared" si="32"/>
        <v>121500</v>
      </c>
      <c r="H101" s="137">
        <f t="shared" si="32"/>
        <v>0</v>
      </c>
      <c r="I101" s="137">
        <f t="shared" si="32"/>
        <v>121500</v>
      </c>
      <c r="J101" s="137">
        <f t="shared" si="32"/>
        <v>0</v>
      </c>
      <c r="K101" s="138">
        <f t="shared" si="29"/>
        <v>71.943596220563094</v>
      </c>
    </row>
    <row r="102" spans="1:11" ht="110.25" outlineLevel="5">
      <c r="A102" s="140" t="s">
        <v>777</v>
      </c>
      <c r="B102" s="141" t="s">
        <v>132</v>
      </c>
      <c r="C102" s="142">
        <f>SUM(D102:F102)</f>
        <v>121500</v>
      </c>
      <c r="D102" s="142"/>
      <c r="E102" s="142">
        <v>121500</v>
      </c>
      <c r="F102" s="142"/>
      <c r="G102" s="142">
        <f>SUM(H102:J102)</f>
        <v>121500</v>
      </c>
      <c r="H102" s="142"/>
      <c r="I102" s="142">
        <v>121500</v>
      </c>
      <c r="J102" s="142"/>
      <c r="K102" s="138">
        <f t="shared" si="29"/>
        <v>100</v>
      </c>
    </row>
    <row r="103" spans="1:11" ht="189" outlineLevel="5">
      <c r="A103" s="140" t="s">
        <v>778</v>
      </c>
      <c r="B103" s="141" t="s">
        <v>134</v>
      </c>
      <c r="C103" s="142">
        <f>SUM(D103:F103)</f>
        <v>47382.3</v>
      </c>
      <c r="D103" s="142"/>
      <c r="E103" s="142">
        <v>47382.3</v>
      </c>
      <c r="F103" s="142"/>
      <c r="G103" s="142">
        <f>SUM(H103:J103)</f>
        <v>0</v>
      </c>
      <c r="H103" s="142"/>
      <c r="I103" s="142"/>
      <c r="J103" s="142"/>
      <c r="K103" s="138">
        <f t="shared" si="29"/>
        <v>0</v>
      </c>
    </row>
    <row r="104" spans="1:11" s="139" customFormat="1" ht="78.75" outlineLevel="1">
      <c r="A104" s="135" t="s">
        <v>779</v>
      </c>
      <c r="B104" s="136" t="s">
        <v>780</v>
      </c>
      <c r="C104" s="137">
        <f>SUM(C105)</f>
        <v>8177951.4100000001</v>
      </c>
      <c r="D104" s="137">
        <f t="shared" ref="D104:J105" si="33">SUM(D105)</f>
        <v>0</v>
      </c>
      <c r="E104" s="137">
        <f t="shared" si="33"/>
        <v>2700000</v>
      </c>
      <c r="F104" s="137">
        <f t="shared" si="33"/>
        <v>5477951.4100000001</v>
      </c>
      <c r="G104" s="137">
        <f t="shared" si="33"/>
        <v>7005887.9100000001</v>
      </c>
      <c r="H104" s="137">
        <f t="shared" si="33"/>
        <v>0</v>
      </c>
      <c r="I104" s="137">
        <f t="shared" si="33"/>
        <v>1586539.68</v>
      </c>
      <c r="J104" s="137">
        <f t="shared" si="33"/>
        <v>5419348.2299999995</v>
      </c>
      <c r="K104" s="138">
        <f t="shared" si="29"/>
        <v>85.668006066081531</v>
      </c>
    </row>
    <row r="105" spans="1:11" s="139" customFormat="1" outlineLevel="2">
      <c r="A105" s="135" t="s">
        <v>661</v>
      </c>
      <c r="B105" s="136" t="s">
        <v>781</v>
      </c>
      <c r="C105" s="137">
        <f>SUM(C106)</f>
        <v>8177951.4100000001</v>
      </c>
      <c r="D105" s="137">
        <f t="shared" si="33"/>
        <v>0</v>
      </c>
      <c r="E105" s="137">
        <f t="shared" si="33"/>
        <v>2700000</v>
      </c>
      <c r="F105" s="137">
        <f t="shared" si="33"/>
        <v>5477951.4100000001</v>
      </c>
      <c r="G105" s="137">
        <f t="shared" si="33"/>
        <v>7005887.9100000001</v>
      </c>
      <c r="H105" s="137">
        <f t="shared" si="33"/>
        <v>0</v>
      </c>
      <c r="I105" s="137">
        <f t="shared" si="33"/>
        <v>1586539.68</v>
      </c>
      <c r="J105" s="137">
        <f t="shared" si="33"/>
        <v>5419348.2299999995</v>
      </c>
      <c r="K105" s="138">
        <f t="shared" si="29"/>
        <v>85.668006066081531</v>
      </c>
    </row>
    <row r="106" spans="1:11" s="139" customFormat="1" ht="94.5" outlineLevel="4">
      <c r="A106" s="135" t="s">
        <v>782</v>
      </c>
      <c r="B106" s="136" t="s">
        <v>783</v>
      </c>
      <c r="C106" s="137">
        <f>SUM(C107:C111)</f>
        <v>8177951.4100000001</v>
      </c>
      <c r="D106" s="137">
        <f t="shared" ref="D106:J106" si="34">SUM(D107:D111)</f>
        <v>0</v>
      </c>
      <c r="E106" s="137">
        <f t="shared" si="34"/>
        <v>2700000</v>
      </c>
      <c r="F106" s="137">
        <f t="shared" si="34"/>
        <v>5477951.4100000001</v>
      </c>
      <c r="G106" s="137">
        <f t="shared" si="34"/>
        <v>7005887.9100000001</v>
      </c>
      <c r="H106" s="137">
        <f t="shared" si="34"/>
        <v>0</v>
      </c>
      <c r="I106" s="137">
        <f t="shared" si="34"/>
        <v>1586539.68</v>
      </c>
      <c r="J106" s="137">
        <f t="shared" si="34"/>
        <v>5419348.2299999995</v>
      </c>
      <c r="K106" s="138">
        <f t="shared" si="29"/>
        <v>85.668006066081531</v>
      </c>
    </row>
    <row r="107" spans="1:11" ht="63" outlineLevel="5">
      <c r="A107" s="140" t="s">
        <v>784</v>
      </c>
      <c r="B107" s="141" t="s">
        <v>410</v>
      </c>
      <c r="C107" s="142">
        <f>SUM(D107:F107)</f>
        <v>4755846.1399999997</v>
      </c>
      <c r="D107" s="142"/>
      <c r="E107" s="142"/>
      <c r="F107" s="142">
        <v>4755846.1399999997</v>
      </c>
      <c r="G107" s="142">
        <f>SUM(H107:J107)</f>
        <v>4755846.1399999997</v>
      </c>
      <c r="H107" s="142"/>
      <c r="I107" s="142"/>
      <c r="J107" s="142">
        <v>4755846.1399999997</v>
      </c>
      <c r="K107" s="156">
        <f t="shared" si="29"/>
        <v>100</v>
      </c>
    </row>
    <row r="108" spans="1:11" ht="31.5" outlineLevel="5">
      <c r="A108" s="144" t="s">
        <v>785</v>
      </c>
      <c r="B108" s="145" t="s">
        <v>412</v>
      </c>
      <c r="C108" s="142">
        <f>SUM(D108:F108)</f>
        <v>80000</v>
      </c>
      <c r="D108" s="142"/>
      <c r="E108" s="142"/>
      <c r="F108" s="142">
        <v>80000</v>
      </c>
      <c r="G108" s="142">
        <f>SUM(H108:J108)</f>
        <v>80000</v>
      </c>
      <c r="H108" s="142"/>
      <c r="I108" s="142"/>
      <c r="J108" s="142">
        <v>80000</v>
      </c>
      <c r="K108" s="156">
        <f t="shared" si="29"/>
        <v>100</v>
      </c>
    </row>
    <row r="109" spans="1:11" ht="126" outlineLevel="5">
      <c r="A109" s="140" t="s">
        <v>786</v>
      </c>
      <c r="B109" s="141" t="s">
        <v>414</v>
      </c>
      <c r="C109" s="142">
        <f>SUM(D109:F109)</f>
        <v>500000</v>
      </c>
      <c r="D109" s="142"/>
      <c r="E109" s="142"/>
      <c r="F109" s="142">
        <v>500000</v>
      </c>
      <c r="G109" s="142">
        <f>SUM(H109:J109)</f>
        <v>500000</v>
      </c>
      <c r="H109" s="142"/>
      <c r="I109" s="142"/>
      <c r="J109" s="142">
        <v>500000</v>
      </c>
      <c r="K109" s="156">
        <f t="shared" si="29"/>
        <v>100</v>
      </c>
    </row>
    <row r="110" spans="1:11" ht="63" outlineLevel="5">
      <c r="A110" s="140" t="s">
        <v>787</v>
      </c>
      <c r="B110" s="141" t="s">
        <v>420</v>
      </c>
      <c r="C110" s="142">
        <f>SUM(D110:F110)</f>
        <v>2631578.9500000002</v>
      </c>
      <c r="D110" s="142"/>
      <c r="E110" s="142">
        <v>2500000</v>
      </c>
      <c r="F110" s="142">
        <v>131578.95000000001</v>
      </c>
      <c r="G110" s="142">
        <f>SUM(H110:J110)</f>
        <v>1459515.45</v>
      </c>
      <c r="H110" s="142"/>
      <c r="I110" s="142">
        <v>1386539.68</v>
      </c>
      <c r="J110" s="142">
        <v>72975.77</v>
      </c>
      <c r="K110" s="156">
        <f t="shared" si="29"/>
        <v>55.461587044538405</v>
      </c>
    </row>
    <row r="111" spans="1:11" ht="47.25" outlineLevel="5">
      <c r="A111" s="140" t="s">
        <v>788</v>
      </c>
      <c r="B111" s="147" t="s">
        <v>416</v>
      </c>
      <c r="C111" s="142">
        <f>SUM(D111:F111)</f>
        <v>210526.32</v>
      </c>
      <c r="D111" s="142"/>
      <c r="E111" s="142">
        <v>200000</v>
      </c>
      <c r="F111" s="142">
        <v>10526.32</v>
      </c>
      <c r="G111" s="142">
        <f>SUM(H111:J111)</f>
        <v>210526.32</v>
      </c>
      <c r="H111" s="142"/>
      <c r="I111" s="142">
        <v>200000</v>
      </c>
      <c r="J111" s="142">
        <v>10526.32</v>
      </c>
      <c r="K111" s="156">
        <f t="shared" si="29"/>
        <v>100</v>
      </c>
    </row>
    <row r="112" spans="1:11" s="139" customFormat="1" ht="63" outlineLevel="1">
      <c r="A112" s="135" t="s">
        <v>789</v>
      </c>
      <c r="B112" s="136" t="s">
        <v>790</v>
      </c>
      <c r="C112" s="137">
        <f>SUM(C113)</f>
        <v>885928.82</v>
      </c>
      <c r="D112" s="137">
        <f t="shared" ref="D112:J112" si="35">SUM(D113)</f>
        <v>0</v>
      </c>
      <c r="E112" s="137">
        <f t="shared" si="35"/>
        <v>658928.81999999995</v>
      </c>
      <c r="F112" s="137">
        <f t="shared" si="35"/>
        <v>227000</v>
      </c>
      <c r="G112" s="137">
        <f t="shared" si="35"/>
        <v>885928.32</v>
      </c>
      <c r="H112" s="137">
        <f t="shared" si="35"/>
        <v>0</v>
      </c>
      <c r="I112" s="137">
        <f t="shared" si="35"/>
        <v>658928.81999999995</v>
      </c>
      <c r="J112" s="137">
        <f t="shared" si="35"/>
        <v>226999.5</v>
      </c>
      <c r="K112" s="138">
        <f t="shared" si="29"/>
        <v>99.999943562057283</v>
      </c>
    </row>
    <row r="113" spans="1:11" s="139" customFormat="1" outlineLevel="2">
      <c r="A113" s="135" t="s">
        <v>661</v>
      </c>
      <c r="B113" s="136" t="s">
        <v>791</v>
      </c>
      <c r="C113" s="137">
        <f t="shared" ref="C113:J113" si="36">SUM(C114+C118)</f>
        <v>885928.82</v>
      </c>
      <c r="D113" s="137">
        <f t="shared" si="36"/>
        <v>0</v>
      </c>
      <c r="E113" s="137">
        <f t="shared" si="36"/>
        <v>658928.81999999995</v>
      </c>
      <c r="F113" s="137">
        <f t="shared" si="36"/>
        <v>227000</v>
      </c>
      <c r="G113" s="137">
        <f t="shared" si="36"/>
        <v>885928.32</v>
      </c>
      <c r="H113" s="137">
        <f t="shared" si="36"/>
        <v>0</v>
      </c>
      <c r="I113" s="137">
        <f t="shared" si="36"/>
        <v>658928.81999999995</v>
      </c>
      <c r="J113" s="137">
        <f t="shared" si="36"/>
        <v>226999.5</v>
      </c>
      <c r="K113" s="138">
        <f t="shared" si="29"/>
        <v>99.999943562057283</v>
      </c>
    </row>
    <row r="114" spans="1:11" s="139" customFormat="1" ht="47.25" outlineLevel="4">
      <c r="A114" s="135" t="s">
        <v>792</v>
      </c>
      <c r="B114" s="136" t="s">
        <v>793</v>
      </c>
      <c r="C114" s="137">
        <f>SUM(C115:C117)</f>
        <v>851666.82</v>
      </c>
      <c r="D114" s="137">
        <f t="shared" ref="D114:J114" si="37">SUM(D115:D117)</f>
        <v>0</v>
      </c>
      <c r="E114" s="137">
        <f t="shared" si="37"/>
        <v>658928.81999999995</v>
      </c>
      <c r="F114" s="137">
        <f t="shared" si="37"/>
        <v>192738</v>
      </c>
      <c r="G114" s="137">
        <f t="shared" si="37"/>
        <v>851666.82</v>
      </c>
      <c r="H114" s="137">
        <f t="shared" si="37"/>
        <v>0</v>
      </c>
      <c r="I114" s="137">
        <f t="shared" si="37"/>
        <v>658928.81999999995</v>
      </c>
      <c r="J114" s="137">
        <f t="shared" si="37"/>
        <v>192738</v>
      </c>
      <c r="K114" s="138">
        <f t="shared" si="29"/>
        <v>100</v>
      </c>
    </row>
    <row r="115" spans="1:11" ht="63" outlineLevel="4">
      <c r="A115" s="144" t="s">
        <v>794</v>
      </c>
      <c r="B115" s="145" t="s">
        <v>320</v>
      </c>
      <c r="C115" s="142">
        <f>SUM(D115:F115)</f>
        <v>47000</v>
      </c>
      <c r="D115" s="142"/>
      <c r="E115" s="142"/>
      <c r="F115" s="142">
        <v>47000</v>
      </c>
      <c r="G115" s="142">
        <f>SUM(H115:J115)</f>
        <v>47000</v>
      </c>
      <c r="H115" s="142"/>
      <c r="I115" s="142"/>
      <c r="J115" s="142">
        <v>47000</v>
      </c>
      <c r="K115" s="156">
        <f t="shared" si="29"/>
        <v>100</v>
      </c>
    </row>
    <row r="116" spans="1:11" ht="78.75" outlineLevel="5">
      <c r="A116" s="140" t="s">
        <v>795</v>
      </c>
      <c r="B116" s="141" t="s">
        <v>322</v>
      </c>
      <c r="C116" s="142">
        <f>SUM(D116:F116)</f>
        <v>145738</v>
      </c>
      <c r="D116" s="142"/>
      <c r="E116" s="142"/>
      <c r="F116" s="142">
        <v>145738</v>
      </c>
      <c r="G116" s="142">
        <f>SUM(H116:J116)</f>
        <v>145738</v>
      </c>
      <c r="H116" s="142"/>
      <c r="I116" s="142"/>
      <c r="J116" s="142">
        <v>145738</v>
      </c>
      <c r="K116" s="156">
        <f t="shared" si="29"/>
        <v>100</v>
      </c>
    </row>
    <row r="117" spans="1:11" ht="63" outlineLevel="5">
      <c r="A117" s="140" t="s">
        <v>796</v>
      </c>
      <c r="B117" s="141" t="s">
        <v>22</v>
      </c>
      <c r="C117" s="142">
        <f>SUM(D117:F117)</f>
        <v>658928.81999999995</v>
      </c>
      <c r="D117" s="142"/>
      <c r="E117" s="142">
        <v>658928.81999999995</v>
      </c>
      <c r="F117" s="142"/>
      <c r="G117" s="142">
        <f>SUM(H117:J117)</f>
        <v>658928.81999999995</v>
      </c>
      <c r="H117" s="142"/>
      <c r="I117" s="142">
        <v>658928.81999999995</v>
      </c>
      <c r="J117" s="142"/>
      <c r="K117" s="156">
        <f t="shared" si="29"/>
        <v>100</v>
      </c>
    </row>
    <row r="118" spans="1:11" s="139" customFormat="1" ht="94.5" outlineLevel="4">
      <c r="A118" s="135" t="s">
        <v>797</v>
      </c>
      <c r="B118" s="136" t="s">
        <v>798</v>
      </c>
      <c r="C118" s="137">
        <f>SUM(C119)</f>
        <v>34262</v>
      </c>
      <c r="D118" s="137">
        <f t="shared" ref="D118:J118" si="38">SUM(D119)</f>
        <v>0</v>
      </c>
      <c r="E118" s="137">
        <f t="shared" si="38"/>
        <v>0</v>
      </c>
      <c r="F118" s="137">
        <f t="shared" si="38"/>
        <v>34262</v>
      </c>
      <c r="G118" s="137">
        <f t="shared" si="38"/>
        <v>34261.5</v>
      </c>
      <c r="H118" s="137">
        <f t="shared" si="38"/>
        <v>0</v>
      </c>
      <c r="I118" s="137">
        <f t="shared" si="38"/>
        <v>0</v>
      </c>
      <c r="J118" s="137">
        <f t="shared" si="38"/>
        <v>34261.5</v>
      </c>
      <c r="K118" s="138">
        <f t="shared" si="29"/>
        <v>99.998540657287961</v>
      </c>
    </row>
    <row r="119" spans="1:11" ht="78.75" outlineLevel="5">
      <c r="A119" s="140" t="s">
        <v>795</v>
      </c>
      <c r="B119" s="141" t="s">
        <v>323</v>
      </c>
      <c r="C119" s="142">
        <f>SUM(D119:F119)</f>
        <v>34262</v>
      </c>
      <c r="D119" s="142"/>
      <c r="E119" s="142"/>
      <c r="F119" s="142">
        <v>34262</v>
      </c>
      <c r="G119" s="142">
        <f>SUM(H119:J119)</f>
        <v>34261.5</v>
      </c>
      <c r="H119" s="142"/>
      <c r="I119" s="142"/>
      <c r="J119" s="142">
        <v>34261.5</v>
      </c>
      <c r="K119" s="156">
        <f t="shared" si="29"/>
        <v>99.998540657287961</v>
      </c>
    </row>
    <row r="120" spans="1:11" s="139" customFormat="1" ht="78.75" outlineLevel="1">
      <c r="A120" s="135" t="s">
        <v>799</v>
      </c>
      <c r="B120" s="136" t="s">
        <v>800</v>
      </c>
      <c r="C120" s="137">
        <f>SUM(C121)</f>
        <v>5577660</v>
      </c>
      <c r="D120" s="137">
        <f t="shared" ref="D120:J120" si="39">SUM(D121)</f>
        <v>0</v>
      </c>
      <c r="E120" s="137">
        <f t="shared" si="39"/>
        <v>1058905</v>
      </c>
      <c r="F120" s="137">
        <f t="shared" si="39"/>
        <v>4518755</v>
      </c>
      <c r="G120" s="137">
        <f t="shared" si="39"/>
        <v>5570245.1699999999</v>
      </c>
      <c r="H120" s="137">
        <f t="shared" si="39"/>
        <v>0</v>
      </c>
      <c r="I120" s="137">
        <f t="shared" si="39"/>
        <v>1058905</v>
      </c>
      <c r="J120" s="137">
        <f t="shared" si="39"/>
        <v>4511340.17</v>
      </c>
      <c r="K120" s="138">
        <f t="shared" si="29"/>
        <v>99.867061993739298</v>
      </c>
    </row>
    <row r="121" spans="1:11" s="139" customFormat="1" outlineLevel="2">
      <c r="A121" s="135" t="s">
        <v>661</v>
      </c>
      <c r="B121" s="136" t="s">
        <v>801</v>
      </c>
      <c r="C121" s="137">
        <f>SUM(C122+C124)</f>
        <v>5577660</v>
      </c>
      <c r="D121" s="137">
        <f t="shared" ref="D121:J121" si="40">SUM(D122+D124)</f>
        <v>0</v>
      </c>
      <c r="E121" s="137">
        <f t="shared" si="40"/>
        <v>1058905</v>
      </c>
      <c r="F121" s="137">
        <f t="shared" si="40"/>
        <v>4518755</v>
      </c>
      <c r="G121" s="137">
        <f t="shared" si="40"/>
        <v>5570245.1699999999</v>
      </c>
      <c r="H121" s="137">
        <f t="shared" si="40"/>
        <v>0</v>
      </c>
      <c r="I121" s="137">
        <f t="shared" si="40"/>
        <v>1058905</v>
      </c>
      <c r="J121" s="137">
        <f t="shared" si="40"/>
        <v>4511340.17</v>
      </c>
      <c r="K121" s="138">
        <f t="shared" si="29"/>
        <v>99.867061993739298</v>
      </c>
    </row>
    <row r="122" spans="1:11" s="139" customFormat="1" ht="47.25" outlineLevel="4">
      <c r="A122" s="135" t="s">
        <v>802</v>
      </c>
      <c r="B122" s="136" t="s">
        <v>803</v>
      </c>
      <c r="C122" s="137">
        <f>SUM(C123)</f>
        <v>5577660</v>
      </c>
      <c r="D122" s="137">
        <f t="shared" ref="D122:J122" si="41">SUM(D123)</f>
        <v>0</v>
      </c>
      <c r="E122" s="137">
        <f t="shared" si="41"/>
        <v>1058905</v>
      </c>
      <c r="F122" s="137">
        <f t="shared" si="41"/>
        <v>4518755</v>
      </c>
      <c r="G122" s="137">
        <f t="shared" si="41"/>
        <v>5570245.1699999999</v>
      </c>
      <c r="H122" s="137">
        <f t="shared" si="41"/>
        <v>0</v>
      </c>
      <c r="I122" s="137">
        <f t="shared" si="41"/>
        <v>1058905</v>
      </c>
      <c r="J122" s="137">
        <f t="shared" si="41"/>
        <v>4511340.17</v>
      </c>
      <c r="K122" s="138">
        <f t="shared" si="29"/>
        <v>99.867061993739298</v>
      </c>
    </row>
    <row r="123" spans="1:11" ht="78.75" outlineLevel="5">
      <c r="A123" s="140" t="s">
        <v>804</v>
      </c>
      <c r="B123" s="141" t="s">
        <v>66</v>
      </c>
      <c r="C123" s="142">
        <f>SUM(D123:F123)</f>
        <v>5577660</v>
      </c>
      <c r="D123" s="142"/>
      <c r="E123" s="142">
        <v>1058905</v>
      </c>
      <c r="F123" s="142">
        <v>4518755</v>
      </c>
      <c r="G123" s="142">
        <f>SUM(H123:J123)</f>
        <v>5570245.1699999999</v>
      </c>
      <c r="H123" s="142"/>
      <c r="I123" s="142">
        <v>1058905</v>
      </c>
      <c r="J123" s="142">
        <v>4511340.17</v>
      </c>
      <c r="K123" s="138">
        <f t="shared" si="29"/>
        <v>99.867061993739298</v>
      </c>
    </row>
    <row r="124" spans="1:11" s="139" customFormat="1" ht="47.25" outlineLevel="4">
      <c r="A124" s="135" t="s">
        <v>805</v>
      </c>
      <c r="B124" s="136" t="s">
        <v>806</v>
      </c>
      <c r="C124" s="137">
        <f>SUM(C125)</f>
        <v>0</v>
      </c>
      <c r="D124" s="137">
        <f t="shared" ref="D124:J124" si="42">SUM(D125)</f>
        <v>0</v>
      </c>
      <c r="E124" s="137">
        <f t="shared" si="42"/>
        <v>0</v>
      </c>
      <c r="F124" s="137">
        <f t="shared" si="42"/>
        <v>0</v>
      </c>
      <c r="G124" s="137">
        <f t="shared" si="42"/>
        <v>0</v>
      </c>
      <c r="H124" s="137">
        <f t="shared" si="42"/>
        <v>0</v>
      </c>
      <c r="I124" s="137">
        <f t="shared" si="42"/>
        <v>0</v>
      </c>
      <c r="J124" s="137">
        <f t="shared" si="42"/>
        <v>0</v>
      </c>
      <c r="K124" s="138" t="e">
        <f t="shared" si="29"/>
        <v>#DIV/0!</v>
      </c>
    </row>
    <row r="125" spans="1:11" ht="63" outlineLevel="5">
      <c r="A125" s="140" t="s">
        <v>807</v>
      </c>
      <c r="B125" s="141" t="s">
        <v>808</v>
      </c>
      <c r="C125" s="142">
        <f>SUM(D125:F125)</f>
        <v>0</v>
      </c>
      <c r="D125" s="142"/>
      <c r="E125" s="142"/>
      <c r="F125" s="142"/>
      <c r="G125" s="142">
        <f>SUM(H125:J125)</f>
        <v>0</v>
      </c>
      <c r="H125" s="142"/>
      <c r="I125" s="142"/>
      <c r="J125" s="142"/>
      <c r="K125" s="138" t="e">
        <f t="shared" si="29"/>
        <v>#DIV/0!</v>
      </c>
    </row>
    <row r="126" spans="1:11" s="139" customFormat="1" ht="78.75" outlineLevel="1">
      <c r="A126" s="135" t="s">
        <v>809</v>
      </c>
      <c r="B126" s="136" t="s">
        <v>810</v>
      </c>
      <c r="C126" s="137">
        <f>SUM(C127)</f>
        <v>21575426.759999998</v>
      </c>
      <c r="D126" s="137">
        <f t="shared" ref="D126:J126" si="43">SUM(D127)</f>
        <v>0</v>
      </c>
      <c r="E126" s="137">
        <f t="shared" si="43"/>
        <v>6748111.4900000002</v>
      </c>
      <c r="F126" s="137">
        <f t="shared" si="43"/>
        <v>14827315.27</v>
      </c>
      <c r="G126" s="137">
        <f t="shared" si="43"/>
        <v>18905745.829999998</v>
      </c>
      <c r="H126" s="137">
        <f t="shared" si="43"/>
        <v>0</v>
      </c>
      <c r="I126" s="137">
        <f t="shared" si="43"/>
        <v>6748111.4800000004</v>
      </c>
      <c r="J126" s="137">
        <f t="shared" si="43"/>
        <v>12157634.35</v>
      </c>
      <c r="K126" s="138">
        <f t="shared" si="29"/>
        <v>87.626289112623795</v>
      </c>
    </row>
    <row r="127" spans="1:11" s="139" customFormat="1" outlineLevel="2">
      <c r="A127" s="135" t="s">
        <v>661</v>
      </c>
      <c r="B127" s="136" t="s">
        <v>811</v>
      </c>
      <c r="C127" s="137">
        <f t="shared" ref="C127:J127" si="44">SUM(C128+C134)</f>
        <v>21575426.759999998</v>
      </c>
      <c r="D127" s="137">
        <f t="shared" si="44"/>
        <v>0</v>
      </c>
      <c r="E127" s="137">
        <f t="shared" si="44"/>
        <v>6748111.4900000002</v>
      </c>
      <c r="F127" s="137">
        <f t="shared" si="44"/>
        <v>14827315.27</v>
      </c>
      <c r="G127" s="137">
        <f t="shared" si="44"/>
        <v>18905745.829999998</v>
      </c>
      <c r="H127" s="137">
        <f t="shared" si="44"/>
        <v>0</v>
      </c>
      <c r="I127" s="137">
        <f t="shared" si="44"/>
        <v>6748111.4800000004</v>
      </c>
      <c r="J127" s="137">
        <f t="shared" si="44"/>
        <v>12157634.35</v>
      </c>
      <c r="K127" s="138">
        <f t="shared" si="29"/>
        <v>87.626289112623795</v>
      </c>
    </row>
    <row r="128" spans="1:11" s="139" customFormat="1" ht="63" outlineLevel="4">
      <c r="A128" s="135" t="s">
        <v>812</v>
      </c>
      <c r="B128" s="136" t="s">
        <v>813</v>
      </c>
      <c r="C128" s="137">
        <f>SUM(C129:C133)</f>
        <v>20075426.759999998</v>
      </c>
      <c r="D128" s="137">
        <f t="shared" ref="D128:J128" si="45">SUM(D129:D133)</f>
        <v>0</v>
      </c>
      <c r="E128" s="137">
        <f t="shared" si="45"/>
        <v>6748111.4900000002</v>
      </c>
      <c r="F128" s="137">
        <f t="shared" si="45"/>
        <v>13327315.27</v>
      </c>
      <c r="G128" s="137">
        <f t="shared" si="45"/>
        <v>17405745.829999998</v>
      </c>
      <c r="H128" s="137">
        <f t="shared" si="45"/>
        <v>0</v>
      </c>
      <c r="I128" s="137">
        <f t="shared" si="45"/>
        <v>6748111.4800000004</v>
      </c>
      <c r="J128" s="137">
        <f t="shared" si="45"/>
        <v>10657634.35</v>
      </c>
      <c r="K128" s="138">
        <f t="shared" si="29"/>
        <v>86.701747554780255</v>
      </c>
    </row>
    <row r="129" spans="1:11" ht="78.75" outlineLevel="5">
      <c r="A129" s="140" t="s">
        <v>814</v>
      </c>
      <c r="B129" s="141" t="s">
        <v>142</v>
      </c>
      <c r="C129" s="142">
        <f>SUM(D129:F129)</f>
        <v>654056</v>
      </c>
      <c r="D129" s="142"/>
      <c r="E129" s="142"/>
      <c r="F129" s="142">
        <v>654056</v>
      </c>
      <c r="G129" s="142">
        <f>SUM(H129:J129)</f>
        <v>28129</v>
      </c>
      <c r="H129" s="142"/>
      <c r="I129" s="142"/>
      <c r="J129" s="142">
        <v>28129</v>
      </c>
      <c r="K129" s="138">
        <f t="shared" si="29"/>
        <v>4.3007020805557934</v>
      </c>
    </row>
    <row r="130" spans="1:11" ht="78.75" outlineLevel="5">
      <c r="A130" s="140" t="s">
        <v>815</v>
      </c>
      <c r="B130" s="141" t="s">
        <v>144</v>
      </c>
      <c r="C130" s="142">
        <f>SUM(D130:F130)</f>
        <v>6771944.8499999996</v>
      </c>
      <c r="D130" s="142"/>
      <c r="E130" s="142"/>
      <c r="F130" s="142">
        <v>6771944.8499999996</v>
      </c>
      <c r="G130" s="142">
        <f>SUM(H130:J130)</f>
        <v>4730053.33</v>
      </c>
      <c r="H130" s="142"/>
      <c r="I130" s="142"/>
      <c r="J130" s="142">
        <v>4730053.33</v>
      </c>
      <c r="K130" s="138">
        <f t="shared" si="29"/>
        <v>69.847782797581417</v>
      </c>
    </row>
    <row r="131" spans="1:11" ht="31.5" outlineLevel="5">
      <c r="A131" s="140" t="s">
        <v>816</v>
      </c>
      <c r="B131" s="141" t="s">
        <v>146</v>
      </c>
      <c r="C131" s="142">
        <f>SUM(D131:F131)</f>
        <v>1000</v>
      </c>
      <c r="D131" s="142"/>
      <c r="E131" s="142"/>
      <c r="F131" s="142">
        <v>1000</v>
      </c>
      <c r="G131" s="142">
        <f>SUM(H131:J131)</f>
        <v>1000</v>
      </c>
      <c r="H131" s="142"/>
      <c r="I131" s="142"/>
      <c r="J131" s="142">
        <v>1000</v>
      </c>
      <c r="K131" s="138">
        <f t="shared" si="29"/>
        <v>100</v>
      </c>
    </row>
    <row r="132" spans="1:11" ht="63" outlineLevel="5">
      <c r="A132" s="140" t="s">
        <v>817</v>
      </c>
      <c r="B132" s="141" t="s">
        <v>148</v>
      </c>
      <c r="C132" s="142">
        <f>SUM(D132:F132)</f>
        <v>5000000</v>
      </c>
      <c r="D132" s="142"/>
      <c r="E132" s="142"/>
      <c r="F132" s="142">
        <v>5000000</v>
      </c>
      <c r="G132" s="142">
        <f>SUM(H132:J132)</f>
        <v>4998137.59</v>
      </c>
      <c r="H132" s="142"/>
      <c r="I132" s="142"/>
      <c r="J132" s="142">
        <v>4998137.59</v>
      </c>
      <c r="K132" s="138">
        <f t="shared" si="29"/>
        <v>99.962751799999992</v>
      </c>
    </row>
    <row r="133" spans="1:11" ht="141.75" outlineLevel="5">
      <c r="A133" s="140" t="s">
        <v>818</v>
      </c>
      <c r="B133" s="141" t="s">
        <v>156</v>
      </c>
      <c r="C133" s="142">
        <f>SUM(D133:F133)</f>
        <v>7648425.9100000001</v>
      </c>
      <c r="D133" s="142"/>
      <c r="E133" s="142">
        <v>6748111.4900000002</v>
      </c>
      <c r="F133" s="142">
        <v>900314.42</v>
      </c>
      <c r="G133" s="142">
        <f>SUM(H133:J133)</f>
        <v>7648425.9100000001</v>
      </c>
      <c r="H133" s="142"/>
      <c r="I133" s="142">
        <v>6748111.4800000004</v>
      </c>
      <c r="J133" s="142">
        <v>900314.43</v>
      </c>
      <c r="K133" s="138">
        <f t="shared" si="29"/>
        <v>100</v>
      </c>
    </row>
    <row r="134" spans="1:11" s="139" customFormat="1" ht="63" outlineLevel="4">
      <c r="A134" s="135" t="s">
        <v>819</v>
      </c>
      <c r="B134" s="136" t="s">
        <v>820</v>
      </c>
      <c r="C134" s="137">
        <f>SUM(C135)</f>
        <v>1500000</v>
      </c>
      <c r="D134" s="137">
        <f t="shared" ref="D134:J134" si="46">SUM(D135)</f>
        <v>0</v>
      </c>
      <c r="E134" s="137">
        <f t="shared" si="46"/>
        <v>0</v>
      </c>
      <c r="F134" s="137">
        <f t="shared" si="46"/>
        <v>1500000</v>
      </c>
      <c r="G134" s="137">
        <f t="shared" si="46"/>
        <v>1500000</v>
      </c>
      <c r="H134" s="137">
        <f t="shared" si="46"/>
        <v>0</v>
      </c>
      <c r="I134" s="137">
        <f t="shared" si="46"/>
        <v>0</v>
      </c>
      <c r="J134" s="137">
        <f t="shared" si="46"/>
        <v>1500000</v>
      </c>
      <c r="K134" s="138">
        <f t="shared" si="29"/>
        <v>100</v>
      </c>
    </row>
    <row r="135" spans="1:11" ht="78.75" outlineLevel="5">
      <c r="A135" s="140" t="s">
        <v>821</v>
      </c>
      <c r="B135" s="141" t="s">
        <v>138</v>
      </c>
      <c r="C135" s="142">
        <f>SUM(D135:F135)</f>
        <v>1500000</v>
      </c>
      <c r="D135" s="142"/>
      <c r="E135" s="142"/>
      <c r="F135" s="142">
        <v>1500000</v>
      </c>
      <c r="G135" s="142">
        <f>SUM(H135:J135)</f>
        <v>1500000</v>
      </c>
      <c r="H135" s="142"/>
      <c r="I135" s="142"/>
      <c r="J135" s="142">
        <v>1500000</v>
      </c>
      <c r="K135" s="138">
        <f t="shared" si="29"/>
        <v>100</v>
      </c>
    </row>
    <row r="136" spans="1:11" s="139" customFormat="1" ht="63" outlineLevel="1">
      <c r="A136" s="135" t="s">
        <v>822</v>
      </c>
      <c r="B136" s="136" t="s">
        <v>823</v>
      </c>
      <c r="C136" s="137">
        <f>SUM(C137)</f>
        <v>0</v>
      </c>
      <c r="D136" s="137">
        <f t="shared" ref="D136:J138" si="47">SUM(D137)</f>
        <v>0</v>
      </c>
      <c r="E136" s="137">
        <f t="shared" si="47"/>
        <v>0</v>
      </c>
      <c r="F136" s="137">
        <f t="shared" si="47"/>
        <v>0</v>
      </c>
      <c r="G136" s="137">
        <f t="shared" si="47"/>
        <v>0</v>
      </c>
      <c r="H136" s="137">
        <f t="shared" si="47"/>
        <v>0</v>
      </c>
      <c r="I136" s="137">
        <f t="shared" si="47"/>
        <v>0</v>
      </c>
      <c r="J136" s="137">
        <f t="shared" si="47"/>
        <v>0</v>
      </c>
      <c r="K136" s="138" t="e">
        <f t="shared" si="29"/>
        <v>#DIV/0!</v>
      </c>
    </row>
    <row r="137" spans="1:11" s="139" customFormat="1" ht="94.5" outlineLevel="2">
      <c r="A137" s="135" t="s">
        <v>727</v>
      </c>
      <c r="B137" s="136" t="s">
        <v>824</v>
      </c>
      <c r="C137" s="137">
        <f>SUM(C138)</f>
        <v>0</v>
      </c>
      <c r="D137" s="137">
        <f t="shared" si="47"/>
        <v>0</v>
      </c>
      <c r="E137" s="137">
        <f t="shared" si="47"/>
        <v>0</v>
      </c>
      <c r="F137" s="137">
        <f t="shared" si="47"/>
        <v>0</v>
      </c>
      <c r="G137" s="137">
        <f t="shared" si="47"/>
        <v>0</v>
      </c>
      <c r="H137" s="137">
        <f t="shared" si="47"/>
        <v>0</v>
      </c>
      <c r="I137" s="137">
        <f t="shared" si="47"/>
        <v>0</v>
      </c>
      <c r="J137" s="137">
        <f t="shared" si="47"/>
        <v>0</v>
      </c>
      <c r="K137" s="138" t="e">
        <f t="shared" si="29"/>
        <v>#DIV/0!</v>
      </c>
    </row>
    <row r="138" spans="1:11" s="139" customFormat="1" ht="63" outlineLevel="4">
      <c r="A138" s="135" t="s">
        <v>825</v>
      </c>
      <c r="B138" s="136" t="s">
        <v>826</v>
      </c>
      <c r="C138" s="137">
        <f>SUM(C139)</f>
        <v>0</v>
      </c>
      <c r="D138" s="137">
        <f t="shared" si="47"/>
        <v>0</v>
      </c>
      <c r="E138" s="137">
        <f t="shared" si="47"/>
        <v>0</v>
      </c>
      <c r="F138" s="137">
        <f t="shared" si="47"/>
        <v>0</v>
      </c>
      <c r="G138" s="137">
        <f t="shared" si="47"/>
        <v>0</v>
      </c>
      <c r="H138" s="137">
        <f t="shared" si="47"/>
        <v>0</v>
      </c>
      <c r="I138" s="137">
        <f t="shared" si="47"/>
        <v>0</v>
      </c>
      <c r="J138" s="137">
        <f t="shared" si="47"/>
        <v>0</v>
      </c>
      <c r="K138" s="138" t="e">
        <f t="shared" si="29"/>
        <v>#DIV/0!</v>
      </c>
    </row>
    <row r="139" spans="1:11" ht="47.25" outlineLevel="5">
      <c r="A139" s="140" t="s">
        <v>827</v>
      </c>
      <c r="B139" s="141" t="s">
        <v>828</v>
      </c>
      <c r="C139" s="142">
        <f>SUM(D139:F139)</f>
        <v>0</v>
      </c>
      <c r="D139" s="142"/>
      <c r="E139" s="142"/>
      <c r="F139" s="142"/>
      <c r="G139" s="142">
        <f>SUM(H139:J139)</f>
        <v>0</v>
      </c>
      <c r="H139" s="142"/>
      <c r="I139" s="142"/>
      <c r="J139" s="142"/>
      <c r="K139" s="138" t="e">
        <f t="shared" si="29"/>
        <v>#DIV/0!</v>
      </c>
    </row>
    <row r="140" spans="1:11" s="139" customFormat="1" ht="94.5" outlineLevel="1">
      <c r="A140" s="135" t="s">
        <v>829</v>
      </c>
      <c r="B140" s="136" t="s">
        <v>830</v>
      </c>
      <c r="C140" s="137">
        <f>SUM(C141)</f>
        <v>80600</v>
      </c>
      <c r="D140" s="137">
        <f t="shared" ref="D140:J142" si="48">SUM(D141)</f>
        <v>0</v>
      </c>
      <c r="E140" s="137">
        <f t="shared" si="48"/>
        <v>0</v>
      </c>
      <c r="F140" s="137">
        <f t="shared" si="48"/>
        <v>80600</v>
      </c>
      <c r="G140" s="137">
        <f t="shared" si="48"/>
        <v>0</v>
      </c>
      <c r="H140" s="137">
        <f t="shared" si="48"/>
        <v>0</v>
      </c>
      <c r="I140" s="137">
        <f t="shared" si="48"/>
        <v>0</v>
      </c>
      <c r="J140" s="137">
        <f t="shared" si="48"/>
        <v>0</v>
      </c>
      <c r="K140" s="138">
        <f t="shared" si="29"/>
        <v>0</v>
      </c>
    </row>
    <row r="141" spans="1:11" s="139" customFormat="1" ht="31.5" outlineLevel="2">
      <c r="A141" s="135" t="s">
        <v>773</v>
      </c>
      <c r="B141" s="136" t="s">
        <v>831</v>
      </c>
      <c r="C141" s="137">
        <f>SUM(C142)</f>
        <v>80600</v>
      </c>
      <c r="D141" s="137">
        <f t="shared" si="48"/>
        <v>0</v>
      </c>
      <c r="E141" s="137">
        <f t="shared" si="48"/>
        <v>0</v>
      </c>
      <c r="F141" s="137">
        <f t="shared" si="48"/>
        <v>80600</v>
      </c>
      <c r="G141" s="137">
        <f t="shared" si="48"/>
        <v>0</v>
      </c>
      <c r="H141" s="137">
        <f t="shared" si="48"/>
        <v>0</v>
      </c>
      <c r="I141" s="137">
        <f t="shared" si="48"/>
        <v>0</v>
      </c>
      <c r="J141" s="137">
        <f t="shared" si="48"/>
        <v>0</v>
      </c>
      <c r="K141" s="138">
        <f t="shared" si="29"/>
        <v>0</v>
      </c>
    </row>
    <row r="142" spans="1:11" s="139" customFormat="1" ht="47.25" outlineLevel="4">
      <c r="A142" s="135" t="s">
        <v>832</v>
      </c>
      <c r="B142" s="136" t="s">
        <v>833</v>
      </c>
      <c r="C142" s="137">
        <f>SUM(C143)</f>
        <v>80600</v>
      </c>
      <c r="D142" s="137">
        <f t="shared" si="48"/>
        <v>0</v>
      </c>
      <c r="E142" s="137">
        <f t="shared" si="48"/>
        <v>0</v>
      </c>
      <c r="F142" s="137">
        <f t="shared" si="48"/>
        <v>80600</v>
      </c>
      <c r="G142" s="137">
        <f t="shared" si="48"/>
        <v>0</v>
      </c>
      <c r="H142" s="137">
        <f t="shared" si="48"/>
        <v>0</v>
      </c>
      <c r="I142" s="137">
        <f t="shared" si="48"/>
        <v>0</v>
      </c>
      <c r="J142" s="137">
        <f t="shared" si="48"/>
        <v>0</v>
      </c>
      <c r="K142" s="138">
        <f t="shared" si="29"/>
        <v>0</v>
      </c>
    </row>
    <row r="143" spans="1:11" ht="47.25" outlineLevel="5">
      <c r="A143" s="140" t="s">
        <v>834</v>
      </c>
      <c r="B143" s="141" t="s">
        <v>60</v>
      </c>
      <c r="C143" s="142">
        <f>SUM(D143:F143)</f>
        <v>80600</v>
      </c>
      <c r="D143" s="142"/>
      <c r="E143" s="142"/>
      <c r="F143" s="142">
        <v>80600</v>
      </c>
      <c r="G143" s="142">
        <f>SUM(H143:J143)</f>
        <v>0</v>
      </c>
      <c r="H143" s="142"/>
      <c r="I143" s="142"/>
      <c r="J143" s="142"/>
      <c r="K143" s="138">
        <f t="shared" si="29"/>
        <v>0</v>
      </c>
    </row>
    <row r="144" spans="1:11" s="139" customFormat="1" ht="78.75" outlineLevel="1">
      <c r="A144" s="135" t="s">
        <v>835</v>
      </c>
      <c r="B144" s="136" t="s">
        <v>836</v>
      </c>
      <c r="C144" s="137">
        <f>SUM(C145)</f>
        <v>4106313.76</v>
      </c>
      <c r="D144" s="137">
        <f t="shared" ref="D144:J144" si="49">SUM(D145)</f>
        <v>0</v>
      </c>
      <c r="E144" s="137">
        <f t="shared" si="49"/>
        <v>0</v>
      </c>
      <c r="F144" s="137">
        <f t="shared" si="49"/>
        <v>4106313.76</v>
      </c>
      <c r="G144" s="137">
        <f t="shared" si="49"/>
        <v>3978376.2300000004</v>
      </c>
      <c r="H144" s="137">
        <f t="shared" si="49"/>
        <v>0</v>
      </c>
      <c r="I144" s="137">
        <f t="shared" si="49"/>
        <v>0</v>
      </c>
      <c r="J144" s="137">
        <f t="shared" si="49"/>
        <v>3978376.2300000004</v>
      </c>
      <c r="K144" s="138">
        <f t="shared" si="29"/>
        <v>96.884370326343515</v>
      </c>
    </row>
    <row r="145" spans="1:11" s="139" customFormat="1" outlineLevel="2">
      <c r="A145" s="135" t="s">
        <v>661</v>
      </c>
      <c r="B145" s="136" t="s">
        <v>837</v>
      </c>
      <c r="C145" s="137">
        <f t="shared" ref="C145:J145" si="50">SUM(C146+C149+C152+C154)</f>
        <v>4106313.76</v>
      </c>
      <c r="D145" s="137">
        <f t="shared" si="50"/>
        <v>0</v>
      </c>
      <c r="E145" s="137">
        <f t="shared" si="50"/>
        <v>0</v>
      </c>
      <c r="F145" s="137">
        <f t="shared" si="50"/>
        <v>4106313.76</v>
      </c>
      <c r="G145" s="137">
        <f t="shared" si="50"/>
        <v>3978376.2300000004</v>
      </c>
      <c r="H145" s="137">
        <f t="shared" si="50"/>
        <v>0</v>
      </c>
      <c r="I145" s="137">
        <f t="shared" si="50"/>
        <v>0</v>
      </c>
      <c r="J145" s="137">
        <f t="shared" si="50"/>
        <v>3978376.2300000004</v>
      </c>
      <c r="K145" s="138">
        <f t="shared" si="29"/>
        <v>96.884370326343515</v>
      </c>
    </row>
    <row r="146" spans="1:11" s="139" customFormat="1" ht="47.25" outlineLevel="4">
      <c r="A146" s="135" t="s">
        <v>838</v>
      </c>
      <c r="B146" s="136" t="s">
        <v>839</v>
      </c>
      <c r="C146" s="137">
        <f>SUM(C147:C148)</f>
        <v>64907</v>
      </c>
      <c r="D146" s="137">
        <f t="shared" ref="D146:J146" si="51">SUM(D147:D148)</f>
        <v>0</v>
      </c>
      <c r="E146" s="137">
        <f t="shared" si="51"/>
        <v>0</v>
      </c>
      <c r="F146" s="137">
        <f t="shared" si="51"/>
        <v>64907</v>
      </c>
      <c r="G146" s="137">
        <f t="shared" si="51"/>
        <v>64722.07</v>
      </c>
      <c r="H146" s="137">
        <f t="shared" si="51"/>
        <v>0</v>
      </c>
      <c r="I146" s="137">
        <f t="shared" si="51"/>
        <v>0</v>
      </c>
      <c r="J146" s="137">
        <f t="shared" si="51"/>
        <v>64722.07</v>
      </c>
      <c r="K146" s="138">
        <f t="shared" si="29"/>
        <v>99.715084659589877</v>
      </c>
    </row>
    <row r="147" spans="1:11" ht="63" outlineLevel="4">
      <c r="A147" s="140" t="s">
        <v>840</v>
      </c>
      <c r="B147" s="141">
        <v>1130102028</v>
      </c>
      <c r="C147" s="142">
        <f>SUM(D147:F147)</f>
        <v>35000</v>
      </c>
      <c r="D147" s="142"/>
      <c r="E147" s="142"/>
      <c r="F147" s="142">
        <v>35000</v>
      </c>
      <c r="G147" s="142">
        <f>SUM(H147:J147)</f>
        <v>34815.07</v>
      </c>
      <c r="H147" s="142"/>
      <c r="I147" s="142"/>
      <c r="J147" s="142">
        <v>34815.07</v>
      </c>
      <c r="K147" s="156">
        <f t="shared" si="29"/>
        <v>99.471628571428568</v>
      </c>
    </row>
    <row r="148" spans="1:11" ht="47.25" outlineLevel="5">
      <c r="A148" s="140" t="s">
        <v>841</v>
      </c>
      <c r="B148" s="141" t="s">
        <v>78</v>
      </c>
      <c r="C148" s="142">
        <f>SUM(D148:F148)</f>
        <v>29907</v>
      </c>
      <c r="D148" s="142"/>
      <c r="E148" s="142"/>
      <c r="F148" s="142">
        <v>29907</v>
      </c>
      <c r="G148" s="142">
        <f>SUM(H148:J148)</f>
        <v>29907</v>
      </c>
      <c r="H148" s="142"/>
      <c r="I148" s="142"/>
      <c r="J148" s="142">
        <v>29907</v>
      </c>
      <c r="K148" s="156">
        <f t="shared" si="29"/>
        <v>100</v>
      </c>
    </row>
    <row r="149" spans="1:11" s="139" customFormat="1" ht="47.25" outlineLevel="4">
      <c r="A149" s="135" t="s">
        <v>842</v>
      </c>
      <c r="B149" s="136" t="s">
        <v>843</v>
      </c>
      <c r="C149" s="137">
        <f>SUM(C150:C151)</f>
        <v>1461406.76</v>
      </c>
      <c r="D149" s="137">
        <f t="shared" ref="D149:J149" si="52">SUM(D150:D151)</f>
        <v>0</v>
      </c>
      <c r="E149" s="137">
        <f t="shared" si="52"/>
        <v>0</v>
      </c>
      <c r="F149" s="137">
        <f t="shared" si="52"/>
        <v>1461406.76</v>
      </c>
      <c r="G149" s="137">
        <f t="shared" si="52"/>
        <v>1446408.62</v>
      </c>
      <c r="H149" s="137">
        <f t="shared" si="52"/>
        <v>0</v>
      </c>
      <c r="I149" s="137">
        <f t="shared" si="52"/>
        <v>0</v>
      </c>
      <c r="J149" s="137">
        <f t="shared" si="52"/>
        <v>1446408.62</v>
      </c>
      <c r="K149" s="138">
        <f t="shared" si="29"/>
        <v>98.973718993882315</v>
      </c>
    </row>
    <row r="150" spans="1:11" ht="94.5" outlineLevel="5">
      <c r="A150" s="140" t="s">
        <v>844</v>
      </c>
      <c r="B150" s="141" t="s">
        <v>82</v>
      </c>
      <c r="C150" s="142">
        <f>SUM(D150:F150)</f>
        <v>178151.43</v>
      </c>
      <c r="D150" s="142"/>
      <c r="E150" s="142"/>
      <c r="F150" s="142">
        <v>178151.43</v>
      </c>
      <c r="G150" s="142">
        <f>SUM(H150:J150)</f>
        <v>163627.28</v>
      </c>
      <c r="H150" s="142"/>
      <c r="I150" s="142"/>
      <c r="J150" s="142">
        <v>163627.28</v>
      </c>
      <c r="K150" s="138">
        <f t="shared" si="29"/>
        <v>91.847300916978327</v>
      </c>
    </row>
    <row r="151" spans="1:11" ht="63" outlineLevel="5">
      <c r="A151" s="140" t="s">
        <v>845</v>
      </c>
      <c r="B151" s="141" t="s">
        <v>84</v>
      </c>
      <c r="C151" s="142">
        <f>SUM(D151:F151)</f>
        <v>1283255.33</v>
      </c>
      <c r="D151" s="142"/>
      <c r="E151" s="142"/>
      <c r="F151" s="142">
        <v>1283255.33</v>
      </c>
      <c r="G151" s="142">
        <f>SUM(H151:J151)</f>
        <v>1282781.3400000001</v>
      </c>
      <c r="H151" s="142"/>
      <c r="I151" s="142"/>
      <c r="J151" s="142">
        <v>1282781.3400000001</v>
      </c>
      <c r="K151" s="138">
        <f t="shared" si="29"/>
        <v>99.963063469216223</v>
      </c>
    </row>
    <row r="152" spans="1:11" s="139" customFormat="1" ht="47.25" outlineLevel="4">
      <c r="A152" s="135" t="s">
        <v>846</v>
      </c>
      <c r="B152" s="136" t="s">
        <v>847</v>
      </c>
      <c r="C152" s="137">
        <f t="shared" ref="C152:J152" si="53">SUM(C153:C153)</f>
        <v>55000</v>
      </c>
      <c r="D152" s="137">
        <f t="shared" si="53"/>
        <v>0</v>
      </c>
      <c r="E152" s="137">
        <f t="shared" si="53"/>
        <v>0</v>
      </c>
      <c r="F152" s="137">
        <f t="shared" si="53"/>
        <v>55000</v>
      </c>
      <c r="G152" s="137">
        <f t="shared" si="53"/>
        <v>54923.09</v>
      </c>
      <c r="H152" s="137">
        <f t="shared" si="53"/>
        <v>0</v>
      </c>
      <c r="I152" s="137">
        <f t="shared" si="53"/>
        <v>0</v>
      </c>
      <c r="J152" s="137">
        <f t="shared" si="53"/>
        <v>54923.09</v>
      </c>
      <c r="K152" s="138">
        <f t="shared" si="29"/>
        <v>99.860163636363637</v>
      </c>
    </row>
    <row r="153" spans="1:11" ht="63" outlineLevel="5">
      <c r="A153" s="140" t="s">
        <v>848</v>
      </c>
      <c r="B153" s="141" t="s">
        <v>86</v>
      </c>
      <c r="C153" s="142">
        <f>SUM(D153:F153)</f>
        <v>55000</v>
      </c>
      <c r="D153" s="142"/>
      <c r="E153" s="142"/>
      <c r="F153" s="142">
        <v>55000</v>
      </c>
      <c r="G153" s="142">
        <f>SUM(H153:J153)</f>
        <v>54923.09</v>
      </c>
      <c r="H153" s="142"/>
      <c r="I153" s="142"/>
      <c r="J153" s="142">
        <v>54923.09</v>
      </c>
      <c r="K153" s="138">
        <f t="shared" si="29"/>
        <v>99.860163636363637</v>
      </c>
    </row>
    <row r="154" spans="1:11" s="139" customFormat="1" ht="63" outlineLevel="4">
      <c r="A154" s="135" t="s">
        <v>849</v>
      </c>
      <c r="B154" s="136" t="s">
        <v>850</v>
      </c>
      <c r="C154" s="137">
        <f>SUM(C155)</f>
        <v>2525000</v>
      </c>
      <c r="D154" s="137">
        <f t="shared" ref="D154:J154" si="54">SUM(D155)</f>
        <v>0</v>
      </c>
      <c r="E154" s="137">
        <f t="shared" si="54"/>
        <v>0</v>
      </c>
      <c r="F154" s="137">
        <f t="shared" si="54"/>
        <v>2525000</v>
      </c>
      <c r="G154" s="137">
        <f t="shared" si="54"/>
        <v>2412322.4500000002</v>
      </c>
      <c r="H154" s="137">
        <f t="shared" si="54"/>
        <v>0</v>
      </c>
      <c r="I154" s="137">
        <f t="shared" si="54"/>
        <v>0</v>
      </c>
      <c r="J154" s="137">
        <f t="shared" si="54"/>
        <v>2412322.4500000002</v>
      </c>
      <c r="K154" s="138">
        <f t="shared" si="29"/>
        <v>95.537522772277242</v>
      </c>
    </row>
    <row r="155" spans="1:11" ht="63" outlineLevel="5">
      <c r="A155" s="140" t="s">
        <v>851</v>
      </c>
      <c r="B155" s="141" t="s">
        <v>371</v>
      </c>
      <c r="C155" s="142">
        <f>SUM(D155:F155)</f>
        <v>2525000</v>
      </c>
      <c r="D155" s="142"/>
      <c r="E155" s="142"/>
      <c r="F155" s="142">
        <v>2525000</v>
      </c>
      <c r="G155" s="142">
        <f>SUM(H155:J155)</f>
        <v>2412322.4500000002</v>
      </c>
      <c r="H155" s="142"/>
      <c r="I155" s="142"/>
      <c r="J155" s="142">
        <v>2412322.4500000002</v>
      </c>
      <c r="K155" s="138">
        <f t="shared" si="29"/>
        <v>95.537522772277242</v>
      </c>
    </row>
    <row r="156" spans="1:11" s="139" customFormat="1" ht="78.75" outlineLevel="1">
      <c r="A156" s="135" t="s">
        <v>852</v>
      </c>
      <c r="B156" s="136" t="s">
        <v>853</v>
      </c>
      <c r="C156" s="137">
        <f>SUM(C157)</f>
        <v>5161552.3599999994</v>
      </c>
      <c r="D156" s="137">
        <f t="shared" ref="D156:J156" si="55">SUM(D157)</f>
        <v>0</v>
      </c>
      <c r="E156" s="137">
        <f t="shared" si="55"/>
        <v>0</v>
      </c>
      <c r="F156" s="137">
        <f t="shared" si="55"/>
        <v>5161552.3599999994</v>
      </c>
      <c r="G156" s="137">
        <f t="shared" si="55"/>
        <v>4928784.57</v>
      </c>
      <c r="H156" s="137">
        <f t="shared" si="55"/>
        <v>0</v>
      </c>
      <c r="I156" s="137">
        <f t="shared" si="55"/>
        <v>0</v>
      </c>
      <c r="J156" s="137">
        <f t="shared" si="55"/>
        <v>4928784.57</v>
      </c>
      <c r="K156" s="138">
        <f t="shared" si="29"/>
        <v>95.49035302239966</v>
      </c>
    </row>
    <row r="157" spans="1:11" s="139" customFormat="1" outlineLevel="2">
      <c r="A157" s="135" t="s">
        <v>661</v>
      </c>
      <c r="B157" s="136" t="s">
        <v>854</v>
      </c>
      <c r="C157" s="137">
        <f>SUM(C158+C164)</f>
        <v>5161552.3599999994</v>
      </c>
      <c r="D157" s="137">
        <f t="shared" ref="D157:J157" si="56">SUM(D158+D164)</f>
        <v>0</v>
      </c>
      <c r="E157" s="137">
        <f t="shared" si="56"/>
        <v>0</v>
      </c>
      <c r="F157" s="137">
        <f t="shared" si="56"/>
        <v>5161552.3599999994</v>
      </c>
      <c r="G157" s="137">
        <f t="shared" si="56"/>
        <v>4928784.57</v>
      </c>
      <c r="H157" s="137">
        <f t="shared" si="56"/>
        <v>0</v>
      </c>
      <c r="I157" s="137">
        <f t="shared" si="56"/>
        <v>0</v>
      </c>
      <c r="J157" s="137">
        <f t="shared" si="56"/>
        <v>4928784.57</v>
      </c>
      <c r="K157" s="138">
        <f t="shared" si="29"/>
        <v>95.49035302239966</v>
      </c>
    </row>
    <row r="158" spans="1:11" s="139" customFormat="1" ht="47.25" outlineLevel="4">
      <c r="A158" s="135" t="s">
        <v>855</v>
      </c>
      <c r="B158" s="136" t="s">
        <v>856</v>
      </c>
      <c r="C158" s="137">
        <f>SUM(C159:C163)</f>
        <v>5098550.8599999994</v>
      </c>
      <c r="D158" s="137">
        <f t="shared" ref="D158:J158" si="57">SUM(D159:D163)</f>
        <v>0</v>
      </c>
      <c r="E158" s="137">
        <f t="shared" si="57"/>
        <v>0</v>
      </c>
      <c r="F158" s="137">
        <f t="shared" si="57"/>
        <v>5098550.8599999994</v>
      </c>
      <c r="G158" s="137">
        <f t="shared" si="57"/>
        <v>4865783.12</v>
      </c>
      <c r="H158" s="137">
        <f t="shared" si="57"/>
        <v>0</v>
      </c>
      <c r="I158" s="137">
        <f t="shared" si="57"/>
        <v>0</v>
      </c>
      <c r="J158" s="137">
        <f t="shared" si="57"/>
        <v>4865783.12</v>
      </c>
      <c r="K158" s="138">
        <f t="shared" si="29"/>
        <v>95.434629439001043</v>
      </c>
    </row>
    <row r="159" spans="1:11" ht="63" outlineLevel="5">
      <c r="A159" s="140" t="s">
        <v>857</v>
      </c>
      <c r="B159" s="141" t="s">
        <v>178</v>
      </c>
      <c r="C159" s="142">
        <f>SUM(D159:F159)</f>
        <v>278126.27</v>
      </c>
      <c r="D159" s="142"/>
      <c r="E159" s="142"/>
      <c r="F159" s="142">
        <v>278126.27</v>
      </c>
      <c r="G159" s="142">
        <f>SUM(H159:J159)</f>
        <v>278126.27</v>
      </c>
      <c r="H159" s="142"/>
      <c r="I159" s="142"/>
      <c r="J159" s="142">
        <v>278126.27</v>
      </c>
      <c r="K159" s="138">
        <f t="shared" si="29"/>
        <v>100</v>
      </c>
    </row>
    <row r="160" spans="1:11" ht="63" hidden="1" outlineLevel="5">
      <c r="A160" s="140" t="s">
        <v>858</v>
      </c>
      <c r="B160" s="141" t="s">
        <v>859</v>
      </c>
      <c r="C160" s="142">
        <f>SUM(D160:F160)</f>
        <v>0</v>
      </c>
      <c r="D160" s="142"/>
      <c r="E160" s="142"/>
      <c r="F160" s="142"/>
      <c r="G160" s="142">
        <f>SUM(H160:J160)</f>
        <v>0</v>
      </c>
      <c r="H160" s="142"/>
      <c r="I160" s="142"/>
      <c r="J160" s="142"/>
      <c r="K160" s="138" t="e">
        <f t="shared" si="29"/>
        <v>#DIV/0!</v>
      </c>
    </row>
    <row r="161" spans="1:11" ht="78.75" outlineLevel="5">
      <c r="A161" s="140" t="s">
        <v>860</v>
      </c>
      <c r="B161" s="141" t="s">
        <v>88</v>
      </c>
      <c r="C161" s="142">
        <f>SUM(D161:F161)</f>
        <v>18000</v>
      </c>
      <c r="D161" s="142"/>
      <c r="E161" s="142"/>
      <c r="F161" s="142">
        <v>18000</v>
      </c>
      <c r="G161" s="142">
        <f>SUM(H161:J161)</f>
        <v>18000</v>
      </c>
      <c r="H161" s="142"/>
      <c r="I161" s="142"/>
      <c r="J161" s="142">
        <v>18000</v>
      </c>
      <c r="K161" s="138">
        <f t="shared" si="29"/>
        <v>100</v>
      </c>
    </row>
    <row r="162" spans="1:11" ht="47.25" outlineLevel="5">
      <c r="A162" s="140" t="s">
        <v>861</v>
      </c>
      <c r="B162" s="141" t="s">
        <v>90</v>
      </c>
      <c r="C162" s="142">
        <f>SUM(D162:F162)</f>
        <v>3952424.59</v>
      </c>
      <c r="D162" s="142"/>
      <c r="E162" s="142"/>
      <c r="F162" s="142">
        <v>3952424.59</v>
      </c>
      <c r="G162" s="142">
        <f>SUM(H162:J162)</f>
        <v>3719656.85</v>
      </c>
      <c r="H162" s="142"/>
      <c r="I162" s="142"/>
      <c r="J162" s="142">
        <v>3719656.85</v>
      </c>
      <c r="K162" s="138">
        <f t="shared" ref="K162:K222" si="58">SUM(G162/C162)*100</f>
        <v>94.11076075710784</v>
      </c>
    </row>
    <row r="163" spans="1:11" ht="47.25" outlineLevel="5">
      <c r="A163" s="148" t="s">
        <v>862</v>
      </c>
      <c r="B163" s="149" t="s">
        <v>98</v>
      </c>
      <c r="C163" s="142">
        <f>SUM(D163:F163)</f>
        <v>850000</v>
      </c>
      <c r="D163" s="142"/>
      <c r="E163" s="142"/>
      <c r="F163" s="142">
        <v>850000</v>
      </c>
      <c r="G163" s="142">
        <f>SUM(H163:J163)</f>
        <v>850000</v>
      </c>
      <c r="H163" s="142"/>
      <c r="I163" s="142"/>
      <c r="J163" s="142">
        <v>850000</v>
      </c>
      <c r="K163" s="138">
        <f t="shared" si="58"/>
        <v>100</v>
      </c>
    </row>
    <row r="164" spans="1:11" s="139" customFormat="1" ht="47.25" outlineLevel="4">
      <c r="A164" s="135" t="s">
        <v>863</v>
      </c>
      <c r="B164" s="136" t="s">
        <v>864</v>
      </c>
      <c r="C164" s="137">
        <f>SUM(C165:C167)</f>
        <v>63001.5</v>
      </c>
      <c r="D164" s="137">
        <f t="shared" ref="D164:J164" si="59">SUM(D165:D167)</f>
        <v>0</v>
      </c>
      <c r="E164" s="137">
        <f t="shared" si="59"/>
        <v>0</v>
      </c>
      <c r="F164" s="137">
        <f t="shared" si="59"/>
        <v>63001.5</v>
      </c>
      <c r="G164" s="137">
        <f t="shared" si="59"/>
        <v>63001.45</v>
      </c>
      <c r="H164" s="137">
        <f t="shared" si="59"/>
        <v>0</v>
      </c>
      <c r="I164" s="137">
        <f t="shared" si="59"/>
        <v>0</v>
      </c>
      <c r="J164" s="137">
        <f t="shared" si="59"/>
        <v>63001.45</v>
      </c>
      <c r="K164" s="138">
        <f t="shared" si="58"/>
        <v>99.999920636810231</v>
      </c>
    </row>
    <row r="165" spans="1:11" ht="47.25" outlineLevel="5">
      <c r="A165" s="140" t="s">
        <v>865</v>
      </c>
      <c r="B165" s="141" t="s">
        <v>160</v>
      </c>
      <c r="C165" s="142">
        <f>SUM(D165:F165)</f>
        <v>10001.5</v>
      </c>
      <c r="D165" s="142"/>
      <c r="E165" s="142"/>
      <c r="F165" s="142">
        <v>10001.5</v>
      </c>
      <c r="G165" s="142">
        <f>SUM(H165:J165)</f>
        <v>10001.450000000001</v>
      </c>
      <c r="H165" s="142"/>
      <c r="I165" s="142"/>
      <c r="J165" s="142">
        <v>10001.450000000001</v>
      </c>
      <c r="K165" s="138">
        <f t="shared" si="58"/>
        <v>99.999500074988759</v>
      </c>
    </row>
    <row r="166" spans="1:11" ht="47.25" outlineLevel="5">
      <c r="A166" s="140" t="s">
        <v>866</v>
      </c>
      <c r="B166" s="141" t="s">
        <v>162</v>
      </c>
      <c r="C166" s="142">
        <f>SUM(D166:F166)</f>
        <v>53000</v>
      </c>
      <c r="D166" s="142"/>
      <c r="E166" s="142"/>
      <c r="F166" s="142">
        <v>53000</v>
      </c>
      <c r="G166" s="142">
        <f>SUM(H166:J166)</f>
        <v>53000</v>
      </c>
      <c r="H166" s="142"/>
      <c r="I166" s="142"/>
      <c r="J166" s="142">
        <v>53000</v>
      </c>
      <c r="K166" s="138">
        <f t="shared" si="58"/>
        <v>100</v>
      </c>
    </row>
    <row r="167" spans="1:11" ht="31.5" hidden="1" outlineLevel="5">
      <c r="A167" s="140" t="s">
        <v>867</v>
      </c>
      <c r="B167" s="141" t="s">
        <v>868</v>
      </c>
      <c r="C167" s="142">
        <f>SUM(D167:F167)</f>
        <v>0</v>
      </c>
      <c r="D167" s="142"/>
      <c r="E167" s="142"/>
      <c r="F167" s="142"/>
      <c r="G167" s="142">
        <f>SUM(H167:J167)</f>
        <v>0</v>
      </c>
      <c r="H167" s="142"/>
      <c r="I167" s="142"/>
      <c r="J167" s="142"/>
      <c r="K167" s="138" t="e">
        <f t="shared" si="58"/>
        <v>#DIV/0!</v>
      </c>
    </row>
    <row r="168" spans="1:11" s="139" customFormat="1" ht="63" outlineLevel="1" collapsed="1">
      <c r="A168" s="135" t="s">
        <v>869</v>
      </c>
      <c r="B168" s="136" t="s">
        <v>870</v>
      </c>
      <c r="C168" s="137">
        <f>SUM(C169+C172)</f>
        <v>14339266.560000001</v>
      </c>
      <c r="D168" s="137">
        <f t="shared" ref="D168:J168" si="60">SUM(D169+D172)</f>
        <v>15551.85</v>
      </c>
      <c r="E168" s="137">
        <f t="shared" si="60"/>
        <v>61170.57</v>
      </c>
      <c r="F168" s="137">
        <f t="shared" si="60"/>
        <v>14262544.140000001</v>
      </c>
      <c r="G168" s="137">
        <f t="shared" si="60"/>
        <v>14087281.68</v>
      </c>
      <c r="H168" s="137">
        <f t="shared" si="60"/>
        <v>15551.85</v>
      </c>
      <c r="I168" s="137">
        <f t="shared" si="60"/>
        <v>51170.57</v>
      </c>
      <c r="J168" s="137">
        <f t="shared" si="60"/>
        <v>14020559.26</v>
      </c>
      <c r="K168" s="138">
        <f t="shared" si="58"/>
        <v>98.242693383614736</v>
      </c>
    </row>
    <row r="169" spans="1:11" s="139" customFormat="1" ht="94.5" outlineLevel="2">
      <c r="A169" s="135" t="s">
        <v>727</v>
      </c>
      <c r="B169" s="136" t="s">
        <v>871</v>
      </c>
      <c r="C169" s="137">
        <f>SUM(C170)</f>
        <v>17602.550000000003</v>
      </c>
      <c r="D169" s="137">
        <f t="shared" ref="D169:J170" si="61">SUM(D170)</f>
        <v>15551.85</v>
      </c>
      <c r="E169" s="137">
        <f t="shared" si="61"/>
        <v>1170.57</v>
      </c>
      <c r="F169" s="137">
        <f t="shared" si="61"/>
        <v>880.13</v>
      </c>
      <c r="G169" s="137">
        <f t="shared" si="61"/>
        <v>17602.550000000003</v>
      </c>
      <c r="H169" s="137">
        <f t="shared" si="61"/>
        <v>15551.85</v>
      </c>
      <c r="I169" s="137">
        <f t="shared" si="61"/>
        <v>1170.57</v>
      </c>
      <c r="J169" s="137">
        <f t="shared" si="61"/>
        <v>880.13</v>
      </c>
      <c r="K169" s="138">
        <f t="shared" si="58"/>
        <v>100</v>
      </c>
    </row>
    <row r="170" spans="1:11" s="139" customFormat="1" ht="47.25" outlineLevel="4">
      <c r="A170" s="135" t="s">
        <v>872</v>
      </c>
      <c r="B170" s="136" t="s">
        <v>873</v>
      </c>
      <c r="C170" s="137">
        <f>SUM(C171)</f>
        <v>17602.550000000003</v>
      </c>
      <c r="D170" s="137">
        <f t="shared" si="61"/>
        <v>15551.85</v>
      </c>
      <c r="E170" s="137">
        <f t="shared" si="61"/>
        <v>1170.57</v>
      </c>
      <c r="F170" s="137">
        <f t="shared" si="61"/>
        <v>880.13</v>
      </c>
      <c r="G170" s="137">
        <f t="shared" si="61"/>
        <v>17602.550000000003</v>
      </c>
      <c r="H170" s="137">
        <f t="shared" si="61"/>
        <v>15551.85</v>
      </c>
      <c r="I170" s="137">
        <f t="shared" si="61"/>
        <v>1170.57</v>
      </c>
      <c r="J170" s="137">
        <f t="shared" si="61"/>
        <v>880.13</v>
      </c>
      <c r="K170" s="138">
        <f t="shared" si="58"/>
        <v>100</v>
      </c>
    </row>
    <row r="171" spans="1:11" ht="94.5" outlineLevel="5">
      <c r="A171" s="140" t="s">
        <v>874</v>
      </c>
      <c r="B171" s="141" t="s">
        <v>357</v>
      </c>
      <c r="C171" s="142">
        <f>SUM(D171:F171)</f>
        <v>17602.550000000003</v>
      </c>
      <c r="D171" s="142">
        <v>15551.85</v>
      </c>
      <c r="E171" s="142">
        <v>1170.57</v>
      </c>
      <c r="F171" s="142">
        <v>880.13</v>
      </c>
      <c r="G171" s="142">
        <f>SUM(H171:J171)</f>
        <v>17602.550000000003</v>
      </c>
      <c r="H171" s="142">
        <v>15551.85</v>
      </c>
      <c r="I171" s="142">
        <v>1170.57</v>
      </c>
      <c r="J171" s="142">
        <v>880.13</v>
      </c>
      <c r="K171" s="138">
        <f t="shared" si="58"/>
        <v>100</v>
      </c>
    </row>
    <row r="172" spans="1:11" s="139" customFormat="1" outlineLevel="2">
      <c r="A172" s="135" t="s">
        <v>661</v>
      </c>
      <c r="B172" s="136" t="s">
        <v>875</v>
      </c>
      <c r="C172" s="137">
        <f>SUM(C173+C177)</f>
        <v>14321664.01</v>
      </c>
      <c r="D172" s="137">
        <f t="shared" ref="D172:J172" si="62">SUM(D173+D177)</f>
        <v>0</v>
      </c>
      <c r="E172" s="137">
        <f t="shared" si="62"/>
        <v>60000</v>
      </c>
      <c r="F172" s="137">
        <f t="shared" si="62"/>
        <v>14261664.01</v>
      </c>
      <c r="G172" s="137">
        <f t="shared" si="62"/>
        <v>14069679.129999999</v>
      </c>
      <c r="H172" s="137">
        <f t="shared" si="62"/>
        <v>0</v>
      </c>
      <c r="I172" s="137">
        <f t="shared" si="62"/>
        <v>50000</v>
      </c>
      <c r="J172" s="137">
        <f t="shared" si="62"/>
        <v>14019679.129999999</v>
      </c>
      <c r="K172" s="138">
        <f t="shared" si="58"/>
        <v>98.240533503480791</v>
      </c>
    </row>
    <row r="173" spans="1:11" s="139" customFormat="1" ht="47.25" outlineLevel="4">
      <c r="A173" s="135" t="s">
        <v>876</v>
      </c>
      <c r="B173" s="136" t="s">
        <v>877</v>
      </c>
      <c r="C173" s="137">
        <f>SUM(C174:C176)</f>
        <v>7219997.2999999998</v>
      </c>
      <c r="D173" s="137">
        <f t="shared" ref="D173:J173" si="63">SUM(D174:D176)</f>
        <v>0</v>
      </c>
      <c r="E173" s="137">
        <f t="shared" si="63"/>
        <v>0</v>
      </c>
      <c r="F173" s="137">
        <f t="shared" si="63"/>
        <v>7219997.2999999998</v>
      </c>
      <c r="G173" s="137">
        <f t="shared" si="63"/>
        <v>6997978.46</v>
      </c>
      <c r="H173" s="137">
        <f t="shared" si="63"/>
        <v>0</v>
      </c>
      <c r="I173" s="137">
        <f t="shared" si="63"/>
        <v>0</v>
      </c>
      <c r="J173" s="137">
        <f t="shared" si="63"/>
        <v>6997978.46</v>
      </c>
      <c r="K173" s="138">
        <f t="shared" si="58"/>
        <v>96.924945664453361</v>
      </c>
    </row>
    <row r="174" spans="1:11" ht="47.25" outlineLevel="5">
      <c r="A174" s="140" t="s">
        <v>878</v>
      </c>
      <c r="B174" s="141" t="s">
        <v>359</v>
      </c>
      <c r="C174" s="142">
        <f>SUM(D174:F174)</f>
        <v>5366263.8499999996</v>
      </c>
      <c r="D174" s="142"/>
      <c r="E174" s="142"/>
      <c r="F174" s="142">
        <v>5366263.8499999996</v>
      </c>
      <c r="G174" s="142">
        <f>SUM(H174:J174)</f>
        <v>5144245.01</v>
      </c>
      <c r="H174" s="142"/>
      <c r="I174" s="142"/>
      <c r="J174" s="142">
        <v>5144245.01</v>
      </c>
      <c r="K174" s="156">
        <f>SUM(G174/C174)*100</f>
        <v>95.862692439172562</v>
      </c>
    </row>
    <row r="175" spans="1:11" ht="78.75" outlineLevel="5">
      <c r="A175" s="140" t="s">
        <v>879</v>
      </c>
      <c r="B175" s="141">
        <v>1330108005</v>
      </c>
      <c r="C175" s="142">
        <f>SUM(D175:F175)</f>
        <v>146000</v>
      </c>
      <c r="D175" s="142"/>
      <c r="E175" s="142"/>
      <c r="F175" s="142">
        <v>146000</v>
      </c>
      <c r="G175" s="142">
        <f>SUM(H175:J175)</f>
        <v>146000</v>
      </c>
      <c r="H175" s="142"/>
      <c r="I175" s="142"/>
      <c r="J175" s="142">
        <v>146000</v>
      </c>
      <c r="K175" s="156">
        <f>SUM(G175/C175)*100</f>
        <v>100</v>
      </c>
    </row>
    <row r="176" spans="1:11" ht="78.75" outlineLevel="5">
      <c r="A176" s="140" t="s">
        <v>880</v>
      </c>
      <c r="B176" s="141" t="s">
        <v>365</v>
      </c>
      <c r="C176" s="142">
        <f>SUM(D176:F176)</f>
        <v>1707733.45</v>
      </c>
      <c r="D176" s="142"/>
      <c r="E176" s="142"/>
      <c r="F176" s="142">
        <v>1707733.45</v>
      </c>
      <c r="G176" s="142">
        <f>SUM(H176:J176)</f>
        <v>1707733.45</v>
      </c>
      <c r="H176" s="142"/>
      <c r="I176" s="142"/>
      <c r="J176" s="142">
        <v>1707733.45</v>
      </c>
      <c r="K176" s="156">
        <f t="shared" si="58"/>
        <v>100</v>
      </c>
    </row>
    <row r="177" spans="1:11" s="139" customFormat="1" ht="47.25" outlineLevel="4">
      <c r="A177" s="135" t="s">
        <v>881</v>
      </c>
      <c r="B177" s="136" t="s">
        <v>882</v>
      </c>
      <c r="C177" s="137">
        <f>SUM(C178:C179)</f>
        <v>7101666.71</v>
      </c>
      <c r="D177" s="137">
        <f t="shared" ref="D177:J177" si="64">SUM(D178:D179)</f>
        <v>0</v>
      </c>
      <c r="E177" s="137">
        <f t="shared" si="64"/>
        <v>60000</v>
      </c>
      <c r="F177" s="137">
        <f t="shared" si="64"/>
        <v>7041666.71</v>
      </c>
      <c r="G177" s="137">
        <f t="shared" si="64"/>
        <v>7071700.6699999999</v>
      </c>
      <c r="H177" s="137">
        <f t="shared" si="64"/>
        <v>0</v>
      </c>
      <c r="I177" s="137">
        <f t="shared" si="64"/>
        <v>50000</v>
      </c>
      <c r="J177" s="137">
        <f t="shared" si="64"/>
        <v>7021700.6699999999</v>
      </c>
      <c r="K177" s="138">
        <f t="shared" si="58"/>
        <v>99.578042152304832</v>
      </c>
    </row>
    <row r="178" spans="1:11" ht="63" outlineLevel="5">
      <c r="A178" s="140" t="s">
        <v>883</v>
      </c>
      <c r="B178" s="141" t="s">
        <v>308</v>
      </c>
      <c r="C178" s="142">
        <f>SUM(D178:F178)</f>
        <v>7041666.71</v>
      </c>
      <c r="D178" s="142"/>
      <c r="E178" s="142"/>
      <c r="F178" s="142">
        <v>7041666.71</v>
      </c>
      <c r="G178" s="142">
        <f>SUM(H178:J178)</f>
        <v>7021700.6699999999</v>
      </c>
      <c r="H178" s="142"/>
      <c r="I178" s="142"/>
      <c r="J178" s="142">
        <v>7021700.6699999999</v>
      </c>
      <c r="K178" s="138">
        <f t="shared" si="58"/>
        <v>99.716458605295173</v>
      </c>
    </row>
    <row r="179" spans="1:11" ht="173.25" outlineLevel="5">
      <c r="A179" s="140" t="s">
        <v>674</v>
      </c>
      <c r="B179" s="141">
        <v>1330281400</v>
      </c>
      <c r="C179" s="142">
        <f>SUM(D179:F179)</f>
        <v>60000</v>
      </c>
      <c r="D179" s="142"/>
      <c r="E179" s="142">
        <v>60000</v>
      </c>
      <c r="F179" s="142"/>
      <c r="G179" s="142">
        <f>SUM(H179:J179)</f>
        <v>50000</v>
      </c>
      <c r="H179" s="142"/>
      <c r="I179" s="142">
        <v>50000</v>
      </c>
      <c r="J179" s="142"/>
      <c r="K179" s="138">
        <f t="shared" si="58"/>
        <v>83.333333333333343</v>
      </c>
    </row>
    <row r="180" spans="1:11" s="139" customFormat="1" ht="126" outlineLevel="1">
      <c r="A180" s="135" t="s">
        <v>884</v>
      </c>
      <c r="B180" s="136" t="s">
        <v>885</v>
      </c>
      <c r="C180" s="137">
        <f>SUM(C181)</f>
        <v>326480.07</v>
      </c>
      <c r="D180" s="137">
        <f t="shared" ref="D180:J181" si="65">SUM(D181)</f>
        <v>0</v>
      </c>
      <c r="E180" s="137">
        <f t="shared" si="65"/>
        <v>0</v>
      </c>
      <c r="F180" s="137">
        <f t="shared" si="65"/>
        <v>326480.07</v>
      </c>
      <c r="G180" s="137">
        <f t="shared" si="65"/>
        <v>326438.42000000004</v>
      </c>
      <c r="H180" s="137">
        <f t="shared" si="65"/>
        <v>0</v>
      </c>
      <c r="I180" s="137">
        <f t="shared" si="65"/>
        <v>0</v>
      </c>
      <c r="J180" s="137">
        <f t="shared" si="65"/>
        <v>326438.42000000004</v>
      </c>
      <c r="K180" s="138">
        <f t="shared" si="58"/>
        <v>99.987242712855348</v>
      </c>
    </row>
    <row r="181" spans="1:11" s="139" customFormat="1" outlineLevel="2">
      <c r="A181" s="135" t="s">
        <v>661</v>
      </c>
      <c r="B181" s="136" t="s">
        <v>886</v>
      </c>
      <c r="C181" s="137">
        <f>SUM(C182)</f>
        <v>326480.07</v>
      </c>
      <c r="D181" s="137">
        <f t="shared" si="65"/>
        <v>0</v>
      </c>
      <c r="E181" s="137">
        <f t="shared" si="65"/>
        <v>0</v>
      </c>
      <c r="F181" s="137">
        <f t="shared" si="65"/>
        <v>326480.07</v>
      </c>
      <c r="G181" s="137">
        <f t="shared" si="65"/>
        <v>326438.42000000004</v>
      </c>
      <c r="H181" s="137">
        <f t="shared" si="65"/>
        <v>0</v>
      </c>
      <c r="I181" s="137">
        <f t="shared" si="65"/>
        <v>0</v>
      </c>
      <c r="J181" s="137">
        <f t="shared" si="65"/>
        <v>326438.42000000004</v>
      </c>
      <c r="K181" s="138">
        <f t="shared" si="58"/>
        <v>99.987242712855348</v>
      </c>
    </row>
    <row r="182" spans="1:11" s="139" customFormat="1" ht="47.25" outlineLevel="4">
      <c r="A182" s="135" t="s">
        <v>887</v>
      </c>
      <c r="B182" s="136" t="s">
        <v>888</v>
      </c>
      <c r="C182" s="137">
        <f>SUM(C183:C185)</f>
        <v>326480.07</v>
      </c>
      <c r="D182" s="137">
        <f t="shared" ref="D182:J182" si="66">SUM(D183:D185)</f>
        <v>0</v>
      </c>
      <c r="E182" s="137">
        <f t="shared" si="66"/>
        <v>0</v>
      </c>
      <c r="F182" s="137">
        <f t="shared" si="66"/>
        <v>326480.07</v>
      </c>
      <c r="G182" s="137">
        <f t="shared" si="66"/>
        <v>326438.42000000004</v>
      </c>
      <c r="H182" s="137">
        <f t="shared" si="66"/>
        <v>0</v>
      </c>
      <c r="I182" s="137">
        <f t="shared" si="66"/>
        <v>0</v>
      </c>
      <c r="J182" s="137">
        <f t="shared" si="66"/>
        <v>326438.42000000004</v>
      </c>
      <c r="K182" s="138">
        <f t="shared" si="58"/>
        <v>99.987242712855348</v>
      </c>
    </row>
    <row r="183" spans="1:11" ht="47.25" outlineLevel="5">
      <c r="A183" s="140" t="s">
        <v>889</v>
      </c>
      <c r="B183" s="141" t="s">
        <v>120</v>
      </c>
      <c r="C183" s="142">
        <f>SUM(D183:F183)</f>
        <v>110000</v>
      </c>
      <c r="D183" s="142"/>
      <c r="E183" s="142"/>
      <c r="F183" s="142">
        <v>110000</v>
      </c>
      <c r="G183" s="142">
        <f>SUM(H183:J183)</f>
        <v>110000</v>
      </c>
      <c r="H183" s="142"/>
      <c r="I183" s="142"/>
      <c r="J183" s="142">
        <v>110000</v>
      </c>
      <c r="K183" s="156">
        <f t="shared" si="58"/>
        <v>100</v>
      </c>
    </row>
    <row r="184" spans="1:11" ht="94.5" outlineLevel="5">
      <c r="A184" s="140" t="s">
        <v>890</v>
      </c>
      <c r="B184" s="141">
        <v>1430102043</v>
      </c>
      <c r="C184" s="142">
        <f>SUM(D184:F184)</f>
        <v>119400</v>
      </c>
      <c r="D184" s="142"/>
      <c r="E184" s="142"/>
      <c r="F184" s="142">
        <v>119400</v>
      </c>
      <c r="G184" s="142">
        <f>SUM(H184:J184)</f>
        <v>119358.35</v>
      </c>
      <c r="H184" s="142"/>
      <c r="I184" s="142"/>
      <c r="J184" s="142">
        <v>119358.35</v>
      </c>
      <c r="K184" s="156">
        <f t="shared" si="58"/>
        <v>99.965117252931321</v>
      </c>
    </row>
    <row r="185" spans="1:11" ht="126" outlineLevel="5">
      <c r="A185" s="140" t="s">
        <v>891</v>
      </c>
      <c r="B185" s="141" t="s">
        <v>211</v>
      </c>
      <c r="C185" s="142">
        <f>SUM(D185:F185)</f>
        <v>97080.07</v>
      </c>
      <c r="D185" s="142"/>
      <c r="E185" s="142"/>
      <c r="F185" s="142">
        <v>97080.07</v>
      </c>
      <c r="G185" s="142">
        <f>SUM(H185:J185)</f>
        <v>97080.07</v>
      </c>
      <c r="H185" s="142"/>
      <c r="I185" s="142"/>
      <c r="J185" s="142">
        <v>97080.07</v>
      </c>
      <c r="K185" s="156">
        <f t="shared" si="58"/>
        <v>100</v>
      </c>
    </row>
    <row r="186" spans="1:11" s="139" customFormat="1" ht="78.75" outlineLevel="1">
      <c r="A186" s="135" t="s">
        <v>892</v>
      </c>
      <c r="B186" s="136" t="s">
        <v>893</v>
      </c>
      <c r="C186" s="137">
        <f>SUM(C187)</f>
        <v>125000</v>
      </c>
      <c r="D186" s="137">
        <f t="shared" ref="D186:J187" si="67">SUM(D187)</f>
        <v>0</v>
      </c>
      <c r="E186" s="137">
        <f t="shared" si="67"/>
        <v>0</v>
      </c>
      <c r="F186" s="137">
        <f t="shared" si="67"/>
        <v>125000</v>
      </c>
      <c r="G186" s="137">
        <f t="shared" si="67"/>
        <v>125000</v>
      </c>
      <c r="H186" s="137">
        <f t="shared" si="67"/>
        <v>0</v>
      </c>
      <c r="I186" s="137">
        <f t="shared" si="67"/>
        <v>0</v>
      </c>
      <c r="J186" s="137">
        <f t="shared" si="67"/>
        <v>125000</v>
      </c>
      <c r="K186" s="138">
        <f t="shared" si="58"/>
        <v>100</v>
      </c>
    </row>
    <row r="187" spans="1:11" s="139" customFormat="1" outlineLevel="2">
      <c r="A187" s="135" t="s">
        <v>661</v>
      </c>
      <c r="B187" s="136" t="s">
        <v>894</v>
      </c>
      <c r="C187" s="137">
        <f>SUM(C188)</f>
        <v>125000</v>
      </c>
      <c r="D187" s="137">
        <f t="shared" si="67"/>
        <v>0</v>
      </c>
      <c r="E187" s="137">
        <f t="shared" si="67"/>
        <v>0</v>
      </c>
      <c r="F187" s="137">
        <f t="shared" si="67"/>
        <v>125000</v>
      </c>
      <c r="G187" s="137">
        <f t="shared" si="67"/>
        <v>125000</v>
      </c>
      <c r="H187" s="137">
        <f t="shared" si="67"/>
        <v>0</v>
      </c>
      <c r="I187" s="137">
        <f t="shared" si="67"/>
        <v>0</v>
      </c>
      <c r="J187" s="137">
        <f t="shared" si="67"/>
        <v>125000</v>
      </c>
      <c r="K187" s="138">
        <f t="shared" si="58"/>
        <v>100</v>
      </c>
    </row>
    <row r="188" spans="1:11" s="139" customFormat="1" ht="63" outlineLevel="4">
      <c r="A188" s="135" t="s">
        <v>895</v>
      </c>
      <c r="B188" s="136" t="s">
        <v>896</v>
      </c>
      <c r="C188" s="137">
        <f>SUM(C189:C190)</f>
        <v>125000</v>
      </c>
      <c r="D188" s="137">
        <f t="shared" ref="D188:J188" si="68">SUM(D189:D190)</f>
        <v>0</v>
      </c>
      <c r="E188" s="137">
        <f t="shared" si="68"/>
        <v>0</v>
      </c>
      <c r="F188" s="137">
        <f t="shared" si="68"/>
        <v>125000</v>
      </c>
      <c r="G188" s="137">
        <f t="shared" si="68"/>
        <v>125000</v>
      </c>
      <c r="H188" s="137">
        <f t="shared" si="68"/>
        <v>0</v>
      </c>
      <c r="I188" s="137">
        <f t="shared" si="68"/>
        <v>0</v>
      </c>
      <c r="J188" s="137">
        <f t="shared" si="68"/>
        <v>125000</v>
      </c>
      <c r="K188" s="138">
        <f t="shared" si="58"/>
        <v>100</v>
      </c>
    </row>
    <row r="189" spans="1:11" ht="47.25" outlineLevel="4">
      <c r="A189" s="140" t="s">
        <v>897</v>
      </c>
      <c r="B189" s="141">
        <v>1530102045</v>
      </c>
      <c r="C189" s="142">
        <f>SUM(D189:F189)</f>
        <v>50000</v>
      </c>
      <c r="D189" s="142"/>
      <c r="E189" s="142"/>
      <c r="F189" s="142">
        <v>50000</v>
      </c>
      <c r="G189" s="142">
        <f>SUM(H189:J189)</f>
        <v>50000</v>
      </c>
      <c r="H189" s="142"/>
      <c r="I189" s="142"/>
      <c r="J189" s="142">
        <v>50000</v>
      </c>
      <c r="K189" s="156">
        <f t="shared" si="58"/>
        <v>100</v>
      </c>
    </row>
    <row r="190" spans="1:11" ht="47.25" outlineLevel="5">
      <c r="A190" s="140" t="s">
        <v>898</v>
      </c>
      <c r="B190" s="141" t="s">
        <v>166</v>
      </c>
      <c r="C190" s="142">
        <f>SUM(D190:F190)</f>
        <v>75000</v>
      </c>
      <c r="D190" s="142"/>
      <c r="E190" s="142"/>
      <c r="F190" s="142">
        <v>75000</v>
      </c>
      <c r="G190" s="142">
        <f>SUM(H190:J190)</f>
        <v>75000</v>
      </c>
      <c r="H190" s="142"/>
      <c r="I190" s="142"/>
      <c r="J190" s="142">
        <v>75000</v>
      </c>
      <c r="K190" s="138">
        <f t="shared" si="58"/>
        <v>100</v>
      </c>
    </row>
    <row r="191" spans="1:11" s="139" customFormat="1" ht="78.75" outlineLevel="1">
      <c r="A191" s="135" t="s">
        <v>899</v>
      </c>
      <c r="B191" s="136" t="s">
        <v>900</v>
      </c>
      <c r="C191" s="137">
        <f>SUM(C192)</f>
        <v>770974</v>
      </c>
      <c r="D191" s="137">
        <f t="shared" ref="D191:J192" si="69">SUM(D192)</f>
        <v>0</v>
      </c>
      <c r="E191" s="137">
        <f t="shared" si="69"/>
        <v>0</v>
      </c>
      <c r="F191" s="137">
        <f t="shared" si="69"/>
        <v>770974</v>
      </c>
      <c r="G191" s="137">
        <f t="shared" si="69"/>
        <v>769339</v>
      </c>
      <c r="H191" s="137">
        <f t="shared" si="69"/>
        <v>0</v>
      </c>
      <c r="I191" s="137">
        <f t="shared" si="69"/>
        <v>0</v>
      </c>
      <c r="J191" s="137">
        <f t="shared" si="69"/>
        <v>769339</v>
      </c>
      <c r="K191" s="138">
        <f t="shared" si="58"/>
        <v>99.787930591693112</v>
      </c>
    </row>
    <row r="192" spans="1:11" s="139" customFormat="1" outlineLevel="2">
      <c r="A192" s="135" t="s">
        <v>661</v>
      </c>
      <c r="B192" s="136" t="s">
        <v>901</v>
      </c>
      <c r="C192" s="137">
        <f>SUM(C193)</f>
        <v>770974</v>
      </c>
      <c r="D192" s="137">
        <f t="shared" si="69"/>
        <v>0</v>
      </c>
      <c r="E192" s="137">
        <f t="shared" si="69"/>
        <v>0</v>
      </c>
      <c r="F192" s="137">
        <f t="shared" si="69"/>
        <v>770974</v>
      </c>
      <c r="G192" s="137">
        <f t="shared" si="69"/>
        <v>769339</v>
      </c>
      <c r="H192" s="137">
        <f t="shared" si="69"/>
        <v>0</v>
      </c>
      <c r="I192" s="137">
        <f t="shared" si="69"/>
        <v>0</v>
      </c>
      <c r="J192" s="137">
        <f t="shared" si="69"/>
        <v>769339</v>
      </c>
      <c r="K192" s="138">
        <f t="shared" si="58"/>
        <v>99.787930591693112</v>
      </c>
    </row>
    <row r="193" spans="1:11" s="139" customFormat="1" ht="31.5" outlineLevel="4">
      <c r="A193" s="135" t="s">
        <v>902</v>
      </c>
      <c r="B193" s="136" t="s">
        <v>903</v>
      </c>
      <c r="C193" s="137">
        <f>SUM(C194:C196)</f>
        <v>770974</v>
      </c>
      <c r="D193" s="137">
        <f t="shared" ref="D193:J193" si="70">SUM(D194:D196)</f>
        <v>0</v>
      </c>
      <c r="E193" s="137">
        <f t="shared" si="70"/>
        <v>0</v>
      </c>
      <c r="F193" s="137">
        <f t="shared" si="70"/>
        <v>770974</v>
      </c>
      <c r="G193" s="137">
        <f t="shared" si="70"/>
        <v>769339</v>
      </c>
      <c r="H193" s="137">
        <f t="shared" si="70"/>
        <v>0</v>
      </c>
      <c r="I193" s="137">
        <f t="shared" si="70"/>
        <v>0</v>
      </c>
      <c r="J193" s="137">
        <f t="shared" si="70"/>
        <v>769339</v>
      </c>
      <c r="K193" s="138">
        <f t="shared" si="58"/>
        <v>99.787930591693112</v>
      </c>
    </row>
    <row r="194" spans="1:11" ht="31.5" outlineLevel="5">
      <c r="A194" s="140" t="s">
        <v>904</v>
      </c>
      <c r="B194" s="141" t="s">
        <v>243</v>
      </c>
      <c r="C194" s="142">
        <f>SUM(D194:F194)</f>
        <v>90100</v>
      </c>
      <c r="D194" s="142"/>
      <c r="E194" s="142"/>
      <c r="F194" s="142">
        <v>90100</v>
      </c>
      <c r="G194" s="142">
        <f>SUM(H194:J194)</f>
        <v>90100</v>
      </c>
      <c r="H194" s="142"/>
      <c r="I194" s="142"/>
      <c r="J194" s="142">
        <v>90100</v>
      </c>
      <c r="K194" s="138">
        <f t="shared" si="58"/>
        <v>100</v>
      </c>
    </row>
    <row r="195" spans="1:11" ht="47.25" outlineLevel="5">
      <c r="A195" s="140" t="s">
        <v>905</v>
      </c>
      <c r="B195" s="141" t="s">
        <v>245</v>
      </c>
      <c r="C195" s="142">
        <f>SUM(D195:F195)</f>
        <v>61720</v>
      </c>
      <c r="D195" s="142"/>
      <c r="E195" s="142"/>
      <c r="F195" s="142">
        <v>61720</v>
      </c>
      <c r="G195" s="142">
        <f>SUM(H195:J195)</f>
        <v>61580</v>
      </c>
      <c r="H195" s="142"/>
      <c r="I195" s="142"/>
      <c r="J195" s="142">
        <v>61580</v>
      </c>
      <c r="K195" s="138">
        <f t="shared" si="58"/>
        <v>99.773169151004538</v>
      </c>
    </row>
    <row r="196" spans="1:11" ht="47.25" outlineLevel="5">
      <c r="A196" s="140" t="s">
        <v>906</v>
      </c>
      <c r="B196" s="141" t="s">
        <v>247</v>
      </c>
      <c r="C196" s="142">
        <f>SUM(D196:F196)</f>
        <v>619154</v>
      </c>
      <c r="D196" s="142"/>
      <c r="E196" s="142"/>
      <c r="F196" s="142">
        <v>619154</v>
      </c>
      <c r="G196" s="142">
        <f>SUM(H196:J196)</f>
        <v>617659</v>
      </c>
      <c r="H196" s="142"/>
      <c r="I196" s="142"/>
      <c r="J196" s="142">
        <v>617659</v>
      </c>
      <c r="K196" s="138">
        <f t="shared" si="58"/>
        <v>99.758541493715612</v>
      </c>
    </row>
    <row r="197" spans="1:11" s="139" customFormat="1" ht="63" outlineLevel="1">
      <c r="A197" s="135" t="s">
        <v>907</v>
      </c>
      <c r="B197" s="136" t="s">
        <v>908</v>
      </c>
      <c r="C197" s="137">
        <f>SUM(C198+C201)</f>
        <v>3286721.04</v>
      </c>
      <c r="D197" s="137">
        <f t="shared" ref="D197:J197" si="71">SUM(D198+D201)</f>
        <v>0</v>
      </c>
      <c r="E197" s="137">
        <f t="shared" si="71"/>
        <v>3128221.04</v>
      </c>
      <c r="F197" s="137">
        <f t="shared" si="71"/>
        <v>158500</v>
      </c>
      <c r="G197" s="137">
        <f t="shared" si="71"/>
        <v>2695025.98</v>
      </c>
      <c r="H197" s="137">
        <f t="shared" si="71"/>
        <v>0</v>
      </c>
      <c r="I197" s="137">
        <f t="shared" si="71"/>
        <v>2536525.98</v>
      </c>
      <c r="J197" s="137">
        <f t="shared" si="71"/>
        <v>158500</v>
      </c>
      <c r="K197" s="138">
        <f t="shared" si="58"/>
        <v>81.997405535822409</v>
      </c>
    </row>
    <row r="198" spans="1:11" s="139" customFormat="1" ht="94.5" outlineLevel="2">
      <c r="A198" s="135" t="s">
        <v>727</v>
      </c>
      <c r="B198" s="136" t="s">
        <v>909</v>
      </c>
      <c r="C198" s="137">
        <f>SUM(C199)</f>
        <v>3128221.04</v>
      </c>
      <c r="D198" s="137">
        <f t="shared" ref="D198:J199" si="72">SUM(D199)</f>
        <v>0</v>
      </c>
      <c r="E198" s="137">
        <f t="shared" si="72"/>
        <v>3128221.04</v>
      </c>
      <c r="F198" s="137">
        <f t="shared" si="72"/>
        <v>0</v>
      </c>
      <c r="G198" s="137">
        <f t="shared" si="72"/>
        <v>2536525.98</v>
      </c>
      <c r="H198" s="137">
        <f t="shared" si="72"/>
        <v>0</v>
      </c>
      <c r="I198" s="137">
        <f t="shared" si="72"/>
        <v>2536525.98</v>
      </c>
      <c r="J198" s="137">
        <f t="shared" si="72"/>
        <v>0</v>
      </c>
      <c r="K198" s="138">
        <f t="shared" si="58"/>
        <v>81.085254128972934</v>
      </c>
    </row>
    <row r="199" spans="1:11" s="139" customFormat="1" ht="63" outlineLevel="4">
      <c r="A199" s="135" t="s">
        <v>910</v>
      </c>
      <c r="B199" s="136" t="s">
        <v>911</v>
      </c>
      <c r="C199" s="137">
        <f>SUM(C200)</f>
        <v>3128221.04</v>
      </c>
      <c r="D199" s="137">
        <f t="shared" si="72"/>
        <v>0</v>
      </c>
      <c r="E199" s="137">
        <f t="shared" si="72"/>
        <v>3128221.04</v>
      </c>
      <c r="F199" s="137">
        <f t="shared" si="72"/>
        <v>0</v>
      </c>
      <c r="G199" s="137">
        <f t="shared" si="72"/>
        <v>2536525.98</v>
      </c>
      <c r="H199" s="137">
        <f t="shared" si="72"/>
        <v>0</v>
      </c>
      <c r="I199" s="137">
        <f t="shared" si="72"/>
        <v>2536525.98</v>
      </c>
      <c r="J199" s="137">
        <f t="shared" si="72"/>
        <v>0</v>
      </c>
      <c r="K199" s="138">
        <f t="shared" si="58"/>
        <v>81.085254128972934</v>
      </c>
    </row>
    <row r="200" spans="1:11" ht="94.5" outlineLevel="5">
      <c r="A200" s="140" t="s">
        <v>912</v>
      </c>
      <c r="B200" s="141" t="s">
        <v>397</v>
      </c>
      <c r="C200" s="142">
        <f>SUM(D200:F200)</f>
        <v>3128221.04</v>
      </c>
      <c r="D200" s="142"/>
      <c r="E200" s="142">
        <v>3128221.04</v>
      </c>
      <c r="F200" s="142"/>
      <c r="G200" s="142">
        <f>SUM(H200:J200)</f>
        <v>2536525.98</v>
      </c>
      <c r="H200" s="142"/>
      <c r="I200" s="142">
        <v>2536525.98</v>
      </c>
      <c r="J200" s="142"/>
      <c r="K200" s="138">
        <f t="shared" si="58"/>
        <v>81.085254128972934</v>
      </c>
    </row>
    <row r="201" spans="1:11" s="139" customFormat="1" outlineLevel="2">
      <c r="A201" s="135" t="s">
        <v>661</v>
      </c>
      <c r="B201" s="136" t="s">
        <v>913</v>
      </c>
      <c r="C201" s="137">
        <f>SUM(C202)</f>
        <v>158500</v>
      </c>
      <c r="D201" s="137">
        <f t="shared" ref="D201:J201" si="73">SUM(D202)</f>
        <v>0</v>
      </c>
      <c r="E201" s="137">
        <f t="shared" si="73"/>
        <v>0</v>
      </c>
      <c r="F201" s="137">
        <f t="shared" si="73"/>
        <v>158500</v>
      </c>
      <c r="G201" s="137">
        <f t="shared" si="73"/>
        <v>158500</v>
      </c>
      <c r="H201" s="137">
        <f t="shared" si="73"/>
        <v>0</v>
      </c>
      <c r="I201" s="137">
        <f t="shared" si="73"/>
        <v>0</v>
      </c>
      <c r="J201" s="137">
        <f t="shared" si="73"/>
        <v>158500</v>
      </c>
      <c r="K201" s="138">
        <f t="shared" si="58"/>
        <v>100</v>
      </c>
    </row>
    <row r="202" spans="1:11" s="139" customFormat="1" ht="78.75" outlineLevel="4">
      <c r="A202" s="135" t="s">
        <v>914</v>
      </c>
      <c r="B202" s="136" t="s">
        <v>915</v>
      </c>
      <c r="C202" s="137">
        <f>SUM(C203:C204)</f>
        <v>158500</v>
      </c>
      <c r="D202" s="137">
        <f t="shared" ref="D202:J202" si="74">SUM(D203:D204)</f>
        <v>0</v>
      </c>
      <c r="E202" s="137">
        <f t="shared" si="74"/>
        <v>0</v>
      </c>
      <c r="F202" s="137">
        <f t="shared" si="74"/>
        <v>158500</v>
      </c>
      <c r="G202" s="137">
        <f t="shared" si="74"/>
        <v>158500</v>
      </c>
      <c r="H202" s="137">
        <f t="shared" si="74"/>
        <v>0</v>
      </c>
      <c r="I202" s="137">
        <f t="shared" si="74"/>
        <v>0</v>
      </c>
      <c r="J202" s="137">
        <f t="shared" si="74"/>
        <v>158500</v>
      </c>
      <c r="K202" s="138">
        <f t="shared" si="58"/>
        <v>100</v>
      </c>
    </row>
    <row r="203" spans="1:11" ht="94.5" outlineLevel="5">
      <c r="A203" s="140" t="s">
        <v>916</v>
      </c>
      <c r="B203" s="141" t="s">
        <v>387</v>
      </c>
      <c r="C203" s="142">
        <f>SUM(D203:F203)</f>
        <v>73500</v>
      </c>
      <c r="D203" s="142"/>
      <c r="E203" s="142"/>
      <c r="F203" s="142">
        <v>73500</v>
      </c>
      <c r="G203" s="142">
        <f>SUM(H203:J203)</f>
        <v>73500</v>
      </c>
      <c r="H203" s="142"/>
      <c r="I203" s="142"/>
      <c r="J203" s="142">
        <v>73500</v>
      </c>
      <c r="K203" s="138">
        <f t="shared" si="58"/>
        <v>100</v>
      </c>
    </row>
    <row r="204" spans="1:11" ht="94.5" outlineLevel="5">
      <c r="A204" s="140" t="s">
        <v>917</v>
      </c>
      <c r="B204" s="141" t="s">
        <v>389</v>
      </c>
      <c r="C204" s="142">
        <f>SUM(D204:F204)</f>
        <v>85000</v>
      </c>
      <c r="D204" s="142"/>
      <c r="E204" s="142"/>
      <c r="F204" s="142">
        <v>85000</v>
      </c>
      <c r="G204" s="142">
        <f>SUM(H204:J204)</f>
        <v>85000</v>
      </c>
      <c r="H204" s="142"/>
      <c r="I204" s="142"/>
      <c r="J204" s="142">
        <v>85000</v>
      </c>
      <c r="K204" s="138">
        <f t="shared" si="58"/>
        <v>100</v>
      </c>
    </row>
    <row r="205" spans="1:11" s="139" customFormat="1" outlineLevel="5">
      <c r="A205" s="363" t="s">
        <v>918</v>
      </c>
      <c r="B205" s="364"/>
      <c r="C205" s="137">
        <f t="shared" ref="C205:J205" si="75">SUM(C7+C67+C88+C92+C104+C112+C120+C126+C136+C140+C144+C156+C168+C180+C186+C191+C197)</f>
        <v>308763530.91999996</v>
      </c>
      <c r="D205" s="137">
        <f t="shared" si="75"/>
        <v>14139278.689999999</v>
      </c>
      <c r="E205" s="137">
        <f t="shared" si="75"/>
        <v>167567092.42999998</v>
      </c>
      <c r="F205" s="137">
        <f t="shared" si="75"/>
        <v>127057159.79999998</v>
      </c>
      <c r="G205" s="137">
        <f t="shared" si="75"/>
        <v>291399496.83000004</v>
      </c>
      <c r="H205" s="137">
        <f t="shared" si="75"/>
        <v>13593288.65</v>
      </c>
      <c r="I205" s="137">
        <f t="shared" si="75"/>
        <v>156299997.55999994</v>
      </c>
      <c r="J205" s="137">
        <f t="shared" si="75"/>
        <v>121506210.62</v>
      </c>
      <c r="K205" s="138">
        <f t="shared" si="58"/>
        <v>94.376267806543865</v>
      </c>
    </row>
    <row r="206" spans="1:11" s="139" customFormat="1" outlineLevel="5">
      <c r="A206" s="158" t="s">
        <v>919</v>
      </c>
      <c r="B206" s="159"/>
      <c r="C206" s="137">
        <f t="shared" ref="C206:J206" si="76">SUM(C205/C222*100)</f>
        <v>80.277854993890017</v>
      </c>
      <c r="D206" s="137">
        <f t="shared" si="76"/>
        <v>92.346718191936873</v>
      </c>
      <c r="E206" s="137">
        <f t="shared" si="76"/>
        <v>90.307675031983408</v>
      </c>
      <c r="F206" s="137">
        <f t="shared" si="76"/>
        <v>69.144438560198225</v>
      </c>
      <c r="G206" s="137">
        <f t="shared" si="76"/>
        <v>79.369856202826981</v>
      </c>
      <c r="H206" s="137">
        <f t="shared" si="76"/>
        <v>92.063711720416933</v>
      </c>
      <c r="I206" s="137">
        <f t="shared" si="76"/>
        <v>89.682065098293577</v>
      </c>
      <c r="J206" s="137">
        <f t="shared" si="76"/>
        <v>68.225946317199487</v>
      </c>
      <c r="K206" s="138">
        <f t="shared" si="58"/>
        <v>98.868929929515247</v>
      </c>
    </row>
    <row r="207" spans="1:11" s="139" customFormat="1" ht="63" outlineLevel="1">
      <c r="A207" s="135" t="s">
        <v>920</v>
      </c>
      <c r="B207" s="136" t="s">
        <v>921</v>
      </c>
      <c r="C207" s="137">
        <f>SUM(C208)</f>
        <v>75855030.379999995</v>
      </c>
      <c r="D207" s="137">
        <f t="shared" ref="D207:J207" si="77">SUM(D208)</f>
        <v>1171800</v>
      </c>
      <c r="E207" s="137">
        <f t="shared" si="77"/>
        <v>17984237.919999998</v>
      </c>
      <c r="F207" s="137">
        <f t="shared" si="77"/>
        <v>56698992.460000001</v>
      </c>
      <c r="G207" s="137">
        <f t="shared" si="77"/>
        <v>75741771.620000005</v>
      </c>
      <c r="H207" s="137">
        <f t="shared" si="77"/>
        <v>1171800</v>
      </c>
      <c r="I207" s="137">
        <f t="shared" si="77"/>
        <v>17982337.919999998</v>
      </c>
      <c r="J207" s="137">
        <f t="shared" si="77"/>
        <v>56587633.700000003</v>
      </c>
      <c r="K207" s="138">
        <f t="shared" si="58"/>
        <v>99.850690508681339</v>
      </c>
    </row>
    <row r="208" spans="1:11" s="139" customFormat="1" ht="31.5" outlineLevel="2">
      <c r="A208" s="135" t="s">
        <v>922</v>
      </c>
      <c r="B208" s="136" t="s">
        <v>923</v>
      </c>
      <c r="C208" s="137">
        <f>SUM(C209:C220)</f>
        <v>75855030.379999995</v>
      </c>
      <c r="D208" s="137">
        <f t="shared" ref="D208:J208" si="78">SUM(D209:D220)</f>
        <v>1171800</v>
      </c>
      <c r="E208" s="137">
        <f t="shared" si="78"/>
        <v>17984237.919999998</v>
      </c>
      <c r="F208" s="137">
        <f t="shared" si="78"/>
        <v>56698992.460000001</v>
      </c>
      <c r="G208" s="137">
        <f t="shared" si="78"/>
        <v>75741771.620000005</v>
      </c>
      <c r="H208" s="137">
        <f t="shared" si="78"/>
        <v>1171800</v>
      </c>
      <c r="I208" s="137">
        <f t="shared" si="78"/>
        <v>17982337.919999998</v>
      </c>
      <c r="J208" s="137">
        <f t="shared" si="78"/>
        <v>56587633.700000003</v>
      </c>
      <c r="K208" s="138">
        <f t="shared" si="58"/>
        <v>99.850690508681339</v>
      </c>
    </row>
    <row r="209" spans="1:11" ht="63" outlineLevel="5">
      <c r="A209" s="140" t="s">
        <v>924</v>
      </c>
      <c r="B209" s="141" t="s">
        <v>8</v>
      </c>
      <c r="C209" s="142">
        <f>SUM(D209:F209)</f>
        <v>2038145.41</v>
      </c>
      <c r="D209" s="142"/>
      <c r="E209" s="142"/>
      <c r="F209" s="142">
        <v>2038145.41</v>
      </c>
      <c r="G209" s="142">
        <f>SUM(H209:J209)</f>
        <v>2038145.28</v>
      </c>
      <c r="H209" s="142"/>
      <c r="I209" s="142"/>
      <c r="J209" s="142">
        <v>2038145.28</v>
      </c>
      <c r="K209" s="138">
        <f t="shared" si="58"/>
        <v>99.999993621652351</v>
      </c>
    </row>
    <row r="210" spans="1:11" ht="47.25" outlineLevel="5">
      <c r="A210" s="140" t="s">
        <v>925</v>
      </c>
      <c r="B210" s="141" t="s">
        <v>34</v>
      </c>
      <c r="C210" s="142">
        <f t="shared" ref="C210:C220" si="79">SUM(D210:F210)</f>
        <v>45880233.490000002</v>
      </c>
      <c r="D210" s="142"/>
      <c r="E210" s="142"/>
      <c r="F210" s="142">
        <v>45880233.490000002</v>
      </c>
      <c r="G210" s="142">
        <f t="shared" ref="G210:G220" si="80">SUM(H210:J210)</f>
        <v>45816741.859999999</v>
      </c>
      <c r="H210" s="142"/>
      <c r="I210" s="142"/>
      <c r="J210" s="142">
        <v>45816741.859999999</v>
      </c>
      <c r="K210" s="138">
        <f t="shared" si="58"/>
        <v>99.861614413941808</v>
      </c>
    </row>
    <row r="211" spans="1:11" ht="47.25" outlineLevel="5">
      <c r="A211" s="140" t="s">
        <v>926</v>
      </c>
      <c r="B211" s="141" t="s">
        <v>347</v>
      </c>
      <c r="C211" s="142">
        <f t="shared" si="79"/>
        <v>7683225.3099999996</v>
      </c>
      <c r="D211" s="142"/>
      <c r="E211" s="142"/>
      <c r="F211" s="142">
        <v>7683225.3099999996</v>
      </c>
      <c r="G211" s="142">
        <f t="shared" si="80"/>
        <v>7635668.3099999996</v>
      </c>
      <c r="H211" s="142"/>
      <c r="I211" s="142"/>
      <c r="J211" s="142">
        <v>7635668.3099999996</v>
      </c>
      <c r="K211" s="156">
        <f t="shared" si="58"/>
        <v>99.381028173960971</v>
      </c>
    </row>
    <row r="212" spans="1:11" ht="141.75" outlineLevel="5">
      <c r="A212" s="140" t="s">
        <v>927</v>
      </c>
      <c r="B212" s="141" t="s">
        <v>314</v>
      </c>
      <c r="C212" s="142">
        <f t="shared" si="79"/>
        <v>19222.8</v>
      </c>
      <c r="D212" s="142"/>
      <c r="E212" s="142"/>
      <c r="F212" s="142">
        <v>19222.8</v>
      </c>
      <c r="G212" s="142">
        <f t="shared" si="80"/>
        <v>19222.8</v>
      </c>
      <c r="H212" s="142"/>
      <c r="I212" s="142"/>
      <c r="J212" s="142">
        <v>19222.8</v>
      </c>
      <c r="K212" s="156">
        <f t="shared" si="58"/>
        <v>100</v>
      </c>
    </row>
    <row r="213" spans="1:11" ht="63" outlineLevel="5">
      <c r="A213" s="140" t="s">
        <v>928</v>
      </c>
      <c r="B213" s="141" t="s">
        <v>104</v>
      </c>
      <c r="C213" s="142">
        <f t="shared" si="79"/>
        <v>233000</v>
      </c>
      <c r="D213" s="142"/>
      <c r="E213" s="142"/>
      <c r="F213" s="142">
        <v>233000</v>
      </c>
      <c r="G213" s="142">
        <f t="shared" si="80"/>
        <v>233000</v>
      </c>
      <c r="H213" s="142"/>
      <c r="I213" s="142"/>
      <c r="J213" s="142">
        <v>233000</v>
      </c>
      <c r="K213" s="156">
        <f t="shared" si="58"/>
        <v>100</v>
      </c>
    </row>
    <row r="214" spans="1:11" ht="110.25" outlineLevel="5">
      <c r="A214" s="140" t="s">
        <v>929</v>
      </c>
      <c r="B214" s="141" t="s">
        <v>106</v>
      </c>
      <c r="C214" s="142">
        <f t="shared" si="79"/>
        <v>85000</v>
      </c>
      <c r="D214" s="142"/>
      <c r="E214" s="142"/>
      <c r="F214" s="142">
        <v>85000</v>
      </c>
      <c r="G214" s="142">
        <f t="shared" si="80"/>
        <v>84690</v>
      </c>
      <c r="H214" s="142"/>
      <c r="I214" s="142"/>
      <c r="J214" s="142">
        <v>84690</v>
      </c>
      <c r="K214" s="156">
        <f t="shared" si="58"/>
        <v>99.635294117647049</v>
      </c>
    </row>
    <row r="215" spans="1:11" ht="63" outlineLevel="5">
      <c r="A215" s="140" t="s">
        <v>930</v>
      </c>
      <c r="B215" s="141">
        <v>4190006004</v>
      </c>
      <c r="C215" s="142">
        <f t="shared" si="79"/>
        <v>458039</v>
      </c>
      <c r="D215" s="142"/>
      <c r="E215" s="142"/>
      <c r="F215" s="142">
        <v>458039</v>
      </c>
      <c r="G215" s="142">
        <f t="shared" si="80"/>
        <v>458039</v>
      </c>
      <c r="H215" s="142"/>
      <c r="I215" s="142"/>
      <c r="J215" s="142">
        <v>458039</v>
      </c>
      <c r="K215" s="156">
        <f t="shared" si="58"/>
        <v>100</v>
      </c>
    </row>
    <row r="216" spans="1:11" ht="63" hidden="1" outlineLevel="5">
      <c r="A216" s="140" t="s">
        <v>931</v>
      </c>
      <c r="B216" s="141">
        <v>4190009010</v>
      </c>
      <c r="C216" s="142">
        <f t="shared" si="79"/>
        <v>0</v>
      </c>
      <c r="D216" s="142"/>
      <c r="E216" s="142"/>
      <c r="F216" s="142"/>
      <c r="G216" s="142">
        <f t="shared" si="80"/>
        <v>0</v>
      </c>
      <c r="H216" s="142"/>
      <c r="I216" s="142"/>
      <c r="J216" s="142"/>
      <c r="K216" s="156" t="e">
        <f t="shared" si="58"/>
        <v>#DIV/0!</v>
      </c>
    </row>
    <row r="217" spans="1:11" ht="63" outlineLevel="5">
      <c r="A217" s="140" t="s">
        <v>932</v>
      </c>
      <c r="B217" s="141">
        <v>4190055490</v>
      </c>
      <c r="C217" s="142">
        <f t="shared" si="79"/>
        <v>1171800</v>
      </c>
      <c r="D217" s="142">
        <v>1171800</v>
      </c>
      <c r="E217" s="142"/>
      <c r="F217" s="142"/>
      <c r="G217" s="142">
        <f t="shared" si="80"/>
        <v>1171800</v>
      </c>
      <c r="H217" s="142">
        <v>1171800</v>
      </c>
      <c r="I217" s="142"/>
      <c r="J217" s="142"/>
      <c r="K217" s="156">
        <f t="shared" si="58"/>
        <v>100</v>
      </c>
    </row>
    <row r="218" spans="1:11" ht="47.25" outlineLevel="5">
      <c r="A218" s="140" t="s">
        <v>933</v>
      </c>
      <c r="B218" s="141" t="s">
        <v>112</v>
      </c>
      <c r="C218" s="142">
        <f t="shared" si="79"/>
        <v>5981.4</v>
      </c>
      <c r="D218" s="142"/>
      <c r="E218" s="142">
        <v>5981.4</v>
      </c>
      <c r="F218" s="142"/>
      <c r="G218" s="142">
        <f t="shared" si="80"/>
        <v>5981.4</v>
      </c>
      <c r="H218" s="142"/>
      <c r="I218" s="142">
        <v>5981.4</v>
      </c>
      <c r="J218" s="142"/>
      <c r="K218" s="156">
        <f t="shared" si="58"/>
        <v>100</v>
      </c>
    </row>
    <row r="219" spans="1:11" ht="78.75" outlineLevel="5">
      <c r="A219" s="140" t="s">
        <v>934</v>
      </c>
      <c r="B219" s="141">
        <v>4190081220</v>
      </c>
      <c r="C219" s="142">
        <f t="shared" si="79"/>
        <v>20000</v>
      </c>
      <c r="D219" s="142"/>
      <c r="E219" s="142">
        <v>20000</v>
      </c>
      <c r="F219" s="142"/>
      <c r="G219" s="142">
        <f t="shared" si="80"/>
        <v>18100</v>
      </c>
      <c r="H219" s="142"/>
      <c r="I219" s="142">
        <v>18100</v>
      </c>
      <c r="J219" s="142"/>
      <c r="K219" s="156">
        <f t="shared" si="58"/>
        <v>90.5</v>
      </c>
    </row>
    <row r="220" spans="1:11" ht="78.75" outlineLevel="5">
      <c r="A220" s="140" t="s">
        <v>935</v>
      </c>
      <c r="B220" s="141" t="s">
        <v>294</v>
      </c>
      <c r="C220" s="142">
        <f t="shared" si="79"/>
        <v>18260382.969999999</v>
      </c>
      <c r="D220" s="142"/>
      <c r="E220" s="142">
        <v>17958256.52</v>
      </c>
      <c r="F220" s="142">
        <v>302126.45</v>
      </c>
      <c r="G220" s="142">
        <f t="shared" si="80"/>
        <v>18260382.969999999</v>
      </c>
      <c r="H220" s="142"/>
      <c r="I220" s="142">
        <v>17958256.52</v>
      </c>
      <c r="J220" s="142">
        <v>302126.45</v>
      </c>
      <c r="K220" s="156">
        <f>SUM(G220/C220)*100</f>
        <v>100</v>
      </c>
    </row>
    <row r="221" spans="1:11" s="139" customFormat="1" ht="27.75" customHeight="1">
      <c r="A221" s="365" t="s">
        <v>936</v>
      </c>
      <c r="B221" s="366"/>
      <c r="C221" s="160">
        <f>SUM(C207)</f>
        <v>75855030.379999995</v>
      </c>
      <c r="D221" s="160">
        <f t="shared" ref="D221:J221" si="81">SUM(D207)</f>
        <v>1171800</v>
      </c>
      <c r="E221" s="160">
        <f t="shared" si="81"/>
        <v>17984237.919999998</v>
      </c>
      <c r="F221" s="160">
        <f t="shared" si="81"/>
        <v>56698992.460000001</v>
      </c>
      <c r="G221" s="160">
        <f t="shared" si="81"/>
        <v>75741771.620000005</v>
      </c>
      <c r="H221" s="160">
        <f t="shared" si="81"/>
        <v>1171800</v>
      </c>
      <c r="I221" s="160">
        <f t="shared" si="81"/>
        <v>17982337.919999998</v>
      </c>
      <c r="J221" s="160">
        <f t="shared" si="81"/>
        <v>56587633.700000003</v>
      </c>
      <c r="K221" s="138">
        <f t="shared" si="58"/>
        <v>99.850690508681339</v>
      </c>
    </row>
    <row r="222" spans="1:11" s="139" customFormat="1" ht="12.75" customHeight="1">
      <c r="A222" s="367" t="s">
        <v>421</v>
      </c>
      <c r="B222" s="368"/>
      <c r="C222" s="161">
        <f t="shared" ref="C222:J222" si="82">SUM(C205+C221)</f>
        <v>384618561.29999995</v>
      </c>
      <c r="D222" s="161">
        <f t="shared" si="82"/>
        <v>15311078.689999999</v>
      </c>
      <c r="E222" s="161">
        <f t="shared" si="82"/>
        <v>185551330.34999996</v>
      </c>
      <c r="F222" s="161">
        <f t="shared" si="82"/>
        <v>183756152.25999999</v>
      </c>
      <c r="G222" s="161">
        <f t="shared" si="82"/>
        <v>367141268.45000005</v>
      </c>
      <c r="H222" s="161">
        <f t="shared" si="82"/>
        <v>14765088.65</v>
      </c>
      <c r="I222" s="161">
        <f t="shared" si="82"/>
        <v>174282335.47999993</v>
      </c>
      <c r="J222" s="161">
        <f t="shared" si="82"/>
        <v>178093844.31999999</v>
      </c>
      <c r="K222" s="138">
        <f t="shared" si="58"/>
        <v>95.45594139010683</v>
      </c>
    </row>
  </sheetData>
  <mergeCells count="12">
    <mergeCell ref="K5:K6"/>
    <mergeCell ref="A205:B205"/>
    <mergeCell ref="A221:B221"/>
    <mergeCell ref="A222:B222"/>
    <mergeCell ref="A1:J1"/>
    <mergeCell ref="A2:J2"/>
    <mergeCell ref="A5:A6"/>
    <mergeCell ref="B5:B6"/>
    <mergeCell ref="C5:C6"/>
    <mergeCell ref="D5:F5"/>
    <mergeCell ref="G5:G6"/>
    <mergeCell ref="H5:J5"/>
  </mergeCells>
  <pageMargins left="0.78740157480314965" right="0.59055118110236227" top="0.59055118110236227" bottom="0.59055118110236227" header="0.39370078740157483" footer="0.51181102362204722"/>
  <pageSetup paperSize="9" scale="62" fitToHeight="0" orientation="landscape" r:id="rId1"/>
</worksheet>
</file>

<file path=xl/worksheets/sheet3.xml><?xml version="1.0" encoding="utf-8"?>
<worksheet xmlns="http://schemas.openxmlformats.org/spreadsheetml/2006/main" xmlns:r="http://schemas.openxmlformats.org/officeDocument/2006/relationships">
  <dimension ref="A1:IV141"/>
  <sheetViews>
    <sheetView showGridLines="0" zoomScale="95" zoomScaleNormal="95" workbookViewId="0">
      <selection activeCell="B7" sqref="B7"/>
    </sheetView>
  </sheetViews>
  <sheetFormatPr defaultRowHeight="15.75" outlineLevelRow="6"/>
  <cols>
    <col min="1" max="1" width="39.7109375" style="164" customWidth="1"/>
    <col min="2" max="2" width="12.140625" style="165" customWidth="1"/>
    <col min="3" max="3" width="13.7109375" style="166" customWidth="1"/>
    <col min="4" max="5" width="13.28515625" style="166" customWidth="1"/>
    <col min="6" max="6" width="13.85546875" style="166" customWidth="1"/>
    <col min="7" max="7" width="12.140625" style="166" customWidth="1"/>
    <col min="8" max="8" width="13.42578125" style="166" customWidth="1"/>
    <col min="9" max="9" width="13.7109375" style="166" customWidth="1"/>
    <col min="10" max="10" width="12.140625" style="166" customWidth="1"/>
    <col min="11" max="11" width="15.140625" style="166" customWidth="1"/>
    <col min="12" max="12" width="11.85546875" style="166" customWidth="1"/>
    <col min="13" max="13" width="9.140625" style="169"/>
    <col min="14" max="255" width="8.85546875" style="166" customWidth="1"/>
    <col min="256" max="256" width="9.140625" style="183"/>
    <col min="257" max="257" width="39.7109375" style="183" customWidth="1"/>
    <col min="258" max="258" width="12.140625" style="183" customWidth="1"/>
    <col min="259" max="259" width="13.7109375" style="183" customWidth="1"/>
    <col min="260" max="261" width="13.28515625" style="183" customWidth="1"/>
    <col min="262" max="262" width="13.85546875" style="183" customWidth="1"/>
    <col min="263" max="263" width="12.140625" style="183" customWidth="1"/>
    <col min="264" max="264" width="13.42578125" style="183" customWidth="1"/>
    <col min="265" max="265" width="13.7109375" style="183" customWidth="1"/>
    <col min="266" max="266" width="12.140625" style="183" customWidth="1"/>
    <col min="267" max="267" width="15.140625" style="183" customWidth="1"/>
    <col min="268" max="268" width="11.85546875" style="183" customWidth="1"/>
    <col min="269" max="269" width="9.140625" style="183"/>
    <col min="270" max="511" width="8.85546875" style="183" customWidth="1"/>
    <col min="512" max="512" width="9.140625" style="183"/>
    <col min="513" max="513" width="39.7109375" style="183" customWidth="1"/>
    <col min="514" max="514" width="12.140625" style="183" customWidth="1"/>
    <col min="515" max="515" width="13.7109375" style="183" customWidth="1"/>
    <col min="516" max="517" width="13.28515625" style="183" customWidth="1"/>
    <col min="518" max="518" width="13.85546875" style="183" customWidth="1"/>
    <col min="519" max="519" width="12.140625" style="183" customWidth="1"/>
    <col min="520" max="520" width="13.42578125" style="183" customWidth="1"/>
    <col min="521" max="521" width="13.7109375" style="183" customWidth="1"/>
    <col min="522" max="522" width="12.140625" style="183" customWidth="1"/>
    <col min="523" max="523" width="15.140625" style="183" customWidth="1"/>
    <col min="524" max="524" width="11.85546875" style="183" customWidth="1"/>
    <col min="525" max="525" width="9.140625" style="183"/>
    <col min="526" max="767" width="8.85546875" style="183" customWidth="1"/>
    <col min="768" max="768" width="9.140625" style="183"/>
    <col min="769" max="769" width="39.7109375" style="183" customWidth="1"/>
    <col min="770" max="770" width="12.140625" style="183" customWidth="1"/>
    <col min="771" max="771" width="13.7109375" style="183" customWidth="1"/>
    <col min="772" max="773" width="13.28515625" style="183" customWidth="1"/>
    <col min="774" max="774" width="13.85546875" style="183" customWidth="1"/>
    <col min="775" max="775" width="12.140625" style="183" customWidth="1"/>
    <col min="776" max="776" width="13.42578125" style="183" customWidth="1"/>
    <col min="777" max="777" width="13.7109375" style="183" customWidth="1"/>
    <col min="778" max="778" width="12.140625" style="183" customWidth="1"/>
    <col min="779" max="779" width="15.140625" style="183" customWidth="1"/>
    <col min="780" max="780" width="11.85546875" style="183" customWidth="1"/>
    <col min="781" max="781" width="9.140625" style="183"/>
    <col min="782" max="1023" width="8.85546875" style="183" customWidth="1"/>
    <col min="1024" max="1024" width="9.140625" style="183"/>
    <col min="1025" max="1025" width="39.7109375" style="183" customWidth="1"/>
    <col min="1026" max="1026" width="12.140625" style="183" customWidth="1"/>
    <col min="1027" max="1027" width="13.7109375" style="183" customWidth="1"/>
    <col min="1028" max="1029" width="13.28515625" style="183" customWidth="1"/>
    <col min="1030" max="1030" width="13.85546875" style="183" customWidth="1"/>
    <col min="1031" max="1031" width="12.140625" style="183" customWidth="1"/>
    <col min="1032" max="1032" width="13.42578125" style="183" customWidth="1"/>
    <col min="1033" max="1033" width="13.7109375" style="183" customWidth="1"/>
    <col min="1034" max="1034" width="12.140625" style="183" customWidth="1"/>
    <col min="1035" max="1035" width="15.140625" style="183" customWidth="1"/>
    <col min="1036" max="1036" width="11.85546875" style="183" customWidth="1"/>
    <col min="1037" max="1037" width="9.140625" style="183"/>
    <col min="1038" max="1279" width="8.85546875" style="183" customWidth="1"/>
    <col min="1280" max="1280" width="9.140625" style="183"/>
    <col min="1281" max="1281" width="39.7109375" style="183" customWidth="1"/>
    <col min="1282" max="1282" width="12.140625" style="183" customWidth="1"/>
    <col min="1283" max="1283" width="13.7109375" style="183" customWidth="1"/>
    <col min="1284" max="1285" width="13.28515625" style="183" customWidth="1"/>
    <col min="1286" max="1286" width="13.85546875" style="183" customWidth="1"/>
    <col min="1287" max="1287" width="12.140625" style="183" customWidth="1"/>
    <col min="1288" max="1288" width="13.42578125" style="183" customWidth="1"/>
    <col min="1289" max="1289" width="13.7109375" style="183" customWidth="1"/>
    <col min="1290" max="1290" width="12.140625" style="183" customWidth="1"/>
    <col min="1291" max="1291" width="15.140625" style="183" customWidth="1"/>
    <col min="1292" max="1292" width="11.85546875" style="183" customWidth="1"/>
    <col min="1293" max="1293" width="9.140625" style="183"/>
    <col min="1294" max="1535" width="8.85546875" style="183" customWidth="1"/>
    <col min="1536" max="1536" width="9.140625" style="183"/>
    <col min="1537" max="1537" width="39.7109375" style="183" customWidth="1"/>
    <col min="1538" max="1538" width="12.140625" style="183" customWidth="1"/>
    <col min="1539" max="1539" width="13.7109375" style="183" customWidth="1"/>
    <col min="1540" max="1541" width="13.28515625" style="183" customWidth="1"/>
    <col min="1542" max="1542" width="13.85546875" style="183" customWidth="1"/>
    <col min="1543" max="1543" width="12.140625" style="183" customWidth="1"/>
    <col min="1544" max="1544" width="13.42578125" style="183" customWidth="1"/>
    <col min="1545" max="1545" width="13.7109375" style="183" customWidth="1"/>
    <col min="1546" max="1546" width="12.140625" style="183" customWidth="1"/>
    <col min="1547" max="1547" width="15.140625" style="183" customWidth="1"/>
    <col min="1548" max="1548" width="11.85546875" style="183" customWidth="1"/>
    <col min="1549" max="1549" width="9.140625" style="183"/>
    <col min="1550" max="1791" width="8.85546875" style="183" customWidth="1"/>
    <col min="1792" max="1792" width="9.140625" style="183"/>
    <col min="1793" max="1793" width="39.7109375" style="183" customWidth="1"/>
    <col min="1794" max="1794" width="12.140625" style="183" customWidth="1"/>
    <col min="1795" max="1795" width="13.7109375" style="183" customWidth="1"/>
    <col min="1796" max="1797" width="13.28515625" style="183" customWidth="1"/>
    <col min="1798" max="1798" width="13.85546875" style="183" customWidth="1"/>
    <col min="1799" max="1799" width="12.140625" style="183" customWidth="1"/>
    <col min="1800" max="1800" width="13.42578125" style="183" customWidth="1"/>
    <col min="1801" max="1801" width="13.7109375" style="183" customWidth="1"/>
    <col min="1802" max="1802" width="12.140625" style="183" customWidth="1"/>
    <col min="1803" max="1803" width="15.140625" style="183" customWidth="1"/>
    <col min="1804" max="1804" width="11.85546875" style="183" customWidth="1"/>
    <col min="1805" max="1805" width="9.140625" style="183"/>
    <col min="1806" max="2047" width="8.85546875" style="183" customWidth="1"/>
    <col min="2048" max="2048" width="9.140625" style="183"/>
    <col min="2049" max="2049" width="39.7109375" style="183" customWidth="1"/>
    <col min="2050" max="2050" width="12.140625" style="183" customWidth="1"/>
    <col min="2051" max="2051" width="13.7109375" style="183" customWidth="1"/>
    <col min="2052" max="2053" width="13.28515625" style="183" customWidth="1"/>
    <col min="2054" max="2054" width="13.85546875" style="183" customWidth="1"/>
    <col min="2055" max="2055" width="12.140625" style="183" customWidth="1"/>
    <col min="2056" max="2056" width="13.42578125" style="183" customWidth="1"/>
    <col min="2057" max="2057" width="13.7109375" style="183" customWidth="1"/>
    <col min="2058" max="2058" width="12.140625" style="183" customWidth="1"/>
    <col min="2059" max="2059" width="15.140625" style="183" customWidth="1"/>
    <col min="2060" max="2060" width="11.85546875" style="183" customWidth="1"/>
    <col min="2061" max="2061" width="9.140625" style="183"/>
    <col min="2062" max="2303" width="8.85546875" style="183" customWidth="1"/>
    <col min="2304" max="2304" width="9.140625" style="183"/>
    <col min="2305" max="2305" width="39.7109375" style="183" customWidth="1"/>
    <col min="2306" max="2306" width="12.140625" style="183" customWidth="1"/>
    <col min="2307" max="2307" width="13.7109375" style="183" customWidth="1"/>
    <col min="2308" max="2309" width="13.28515625" style="183" customWidth="1"/>
    <col min="2310" max="2310" width="13.85546875" style="183" customWidth="1"/>
    <col min="2311" max="2311" width="12.140625" style="183" customWidth="1"/>
    <col min="2312" max="2312" width="13.42578125" style="183" customWidth="1"/>
    <col min="2313" max="2313" width="13.7109375" style="183" customWidth="1"/>
    <col min="2314" max="2314" width="12.140625" style="183" customWidth="1"/>
    <col min="2315" max="2315" width="15.140625" style="183" customWidth="1"/>
    <col min="2316" max="2316" width="11.85546875" style="183" customWidth="1"/>
    <col min="2317" max="2317" width="9.140625" style="183"/>
    <col min="2318" max="2559" width="8.85546875" style="183" customWidth="1"/>
    <col min="2560" max="2560" width="9.140625" style="183"/>
    <col min="2561" max="2561" width="39.7109375" style="183" customWidth="1"/>
    <col min="2562" max="2562" width="12.140625" style="183" customWidth="1"/>
    <col min="2563" max="2563" width="13.7109375" style="183" customWidth="1"/>
    <col min="2564" max="2565" width="13.28515625" style="183" customWidth="1"/>
    <col min="2566" max="2566" width="13.85546875" style="183" customWidth="1"/>
    <col min="2567" max="2567" width="12.140625" style="183" customWidth="1"/>
    <col min="2568" max="2568" width="13.42578125" style="183" customWidth="1"/>
    <col min="2569" max="2569" width="13.7109375" style="183" customWidth="1"/>
    <col min="2570" max="2570" width="12.140625" style="183" customWidth="1"/>
    <col min="2571" max="2571" width="15.140625" style="183" customWidth="1"/>
    <col min="2572" max="2572" width="11.85546875" style="183" customWidth="1"/>
    <col min="2573" max="2573" width="9.140625" style="183"/>
    <col min="2574" max="2815" width="8.85546875" style="183" customWidth="1"/>
    <col min="2816" max="2816" width="9.140625" style="183"/>
    <col min="2817" max="2817" width="39.7109375" style="183" customWidth="1"/>
    <col min="2818" max="2818" width="12.140625" style="183" customWidth="1"/>
    <col min="2819" max="2819" width="13.7109375" style="183" customWidth="1"/>
    <col min="2820" max="2821" width="13.28515625" style="183" customWidth="1"/>
    <col min="2822" max="2822" width="13.85546875" style="183" customWidth="1"/>
    <col min="2823" max="2823" width="12.140625" style="183" customWidth="1"/>
    <col min="2824" max="2824" width="13.42578125" style="183" customWidth="1"/>
    <col min="2825" max="2825" width="13.7109375" style="183" customWidth="1"/>
    <col min="2826" max="2826" width="12.140625" style="183" customWidth="1"/>
    <col min="2827" max="2827" width="15.140625" style="183" customWidth="1"/>
    <col min="2828" max="2828" width="11.85546875" style="183" customWidth="1"/>
    <col min="2829" max="2829" width="9.140625" style="183"/>
    <col min="2830" max="3071" width="8.85546875" style="183" customWidth="1"/>
    <col min="3072" max="3072" width="9.140625" style="183"/>
    <col min="3073" max="3073" width="39.7109375" style="183" customWidth="1"/>
    <col min="3074" max="3074" width="12.140625" style="183" customWidth="1"/>
    <col min="3075" max="3075" width="13.7109375" style="183" customWidth="1"/>
    <col min="3076" max="3077" width="13.28515625" style="183" customWidth="1"/>
    <col min="3078" max="3078" width="13.85546875" style="183" customWidth="1"/>
    <col min="3079" max="3079" width="12.140625" style="183" customWidth="1"/>
    <col min="3080" max="3080" width="13.42578125" style="183" customWidth="1"/>
    <col min="3081" max="3081" width="13.7109375" style="183" customWidth="1"/>
    <col min="3082" max="3082" width="12.140625" style="183" customWidth="1"/>
    <col min="3083" max="3083" width="15.140625" style="183" customWidth="1"/>
    <col min="3084" max="3084" width="11.85546875" style="183" customWidth="1"/>
    <col min="3085" max="3085" width="9.140625" style="183"/>
    <col min="3086" max="3327" width="8.85546875" style="183" customWidth="1"/>
    <col min="3328" max="3328" width="9.140625" style="183"/>
    <col min="3329" max="3329" width="39.7109375" style="183" customWidth="1"/>
    <col min="3330" max="3330" width="12.140625" style="183" customWidth="1"/>
    <col min="3331" max="3331" width="13.7109375" style="183" customWidth="1"/>
    <col min="3332" max="3333" width="13.28515625" style="183" customWidth="1"/>
    <col min="3334" max="3334" width="13.85546875" style="183" customWidth="1"/>
    <col min="3335" max="3335" width="12.140625" style="183" customWidth="1"/>
    <col min="3336" max="3336" width="13.42578125" style="183" customWidth="1"/>
    <col min="3337" max="3337" width="13.7109375" style="183" customWidth="1"/>
    <col min="3338" max="3338" width="12.140625" style="183" customWidth="1"/>
    <col min="3339" max="3339" width="15.140625" style="183" customWidth="1"/>
    <col min="3340" max="3340" width="11.85546875" style="183" customWidth="1"/>
    <col min="3341" max="3341" width="9.140625" style="183"/>
    <col min="3342" max="3583" width="8.85546875" style="183" customWidth="1"/>
    <col min="3584" max="3584" width="9.140625" style="183"/>
    <col min="3585" max="3585" width="39.7109375" style="183" customWidth="1"/>
    <col min="3586" max="3586" width="12.140625" style="183" customWidth="1"/>
    <col min="3587" max="3587" width="13.7109375" style="183" customWidth="1"/>
    <col min="3588" max="3589" width="13.28515625" style="183" customWidth="1"/>
    <col min="3590" max="3590" width="13.85546875" style="183" customWidth="1"/>
    <col min="3591" max="3591" width="12.140625" style="183" customWidth="1"/>
    <col min="3592" max="3592" width="13.42578125" style="183" customWidth="1"/>
    <col min="3593" max="3593" width="13.7109375" style="183" customWidth="1"/>
    <col min="3594" max="3594" width="12.140625" style="183" customWidth="1"/>
    <col min="3595" max="3595" width="15.140625" style="183" customWidth="1"/>
    <col min="3596" max="3596" width="11.85546875" style="183" customWidth="1"/>
    <col min="3597" max="3597" width="9.140625" style="183"/>
    <col min="3598" max="3839" width="8.85546875" style="183" customWidth="1"/>
    <col min="3840" max="3840" width="9.140625" style="183"/>
    <col min="3841" max="3841" width="39.7109375" style="183" customWidth="1"/>
    <col min="3842" max="3842" width="12.140625" style="183" customWidth="1"/>
    <col min="3843" max="3843" width="13.7109375" style="183" customWidth="1"/>
    <col min="3844" max="3845" width="13.28515625" style="183" customWidth="1"/>
    <col min="3846" max="3846" width="13.85546875" style="183" customWidth="1"/>
    <col min="3847" max="3847" width="12.140625" style="183" customWidth="1"/>
    <col min="3848" max="3848" width="13.42578125" style="183" customWidth="1"/>
    <col min="3849" max="3849" width="13.7109375" style="183" customWidth="1"/>
    <col min="3850" max="3850" width="12.140625" style="183" customWidth="1"/>
    <col min="3851" max="3851" width="15.140625" style="183" customWidth="1"/>
    <col min="3852" max="3852" width="11.85546875" style="183" customWidth="1"/>
    <col min="3853" max="3853" width="9.140625" style="183"/>
    <col min="3854" max="4095" width="8.85546875" style="183" customWidth="1"/>
    <col min="4096" max="4096" width="9.140625" style="183"/>
    <col min="4097" max="4097" width="39.7109375" style="183" customWidth="1"/>
    <col min="4098" max="4098" width="12.140625" style="183" customWidth="1"/>
    <col min="4099" max="4099" width="13.7109375" style="183" customWidth="1"/>
    <col min="4100" max="4101" width="13.28515625" style="183" customWidth="1"/>
    <col min="4102" max="4102" width="13.85546875" style="183" customWidth="1"/>
    <col min="4103" max="4103" width="12.140625" style="183" customWidth="1"/>
    <col min="4104" max="4104" width="13.42578125" style="183" customWidth="1"/>
    <col min="4105" max="4105" width="13.7109375" style="183" customWidth="1"/>
    <col min="4106" max="4106" width="12.140625" style="183" customWidth="1"/>
    <col min="4107" max="4107" width="15.140625" style="183" customWidth="1"/>
    <col min="4108" max="4108" width="11.85546875" style="183" customWidth="1"/>
    <col min="4109" max="4109" width="9.140625" style="183"/>
    <col min="4110" max="4351" width="8.85546875" style="183" customWidth="1"/>
    <col min="4352" max="4352" width="9.140625" style="183"/>
    <col min="4353" max="4353" width="39.7109375" style="183" customWidth="1"/>
    <col min="4354" max="4354" width="12.140625" style="183" customWidth="1"/>
    <col min="4355" max="4355" width="13.7109375" style="183" customWidth="1"/>
    <col min="4356" max="4357" width="13.28515625" style="183" customWidth="1"/>
    <col min="4358" max="4358" width="13.85546875" style="183" customWidth="1"/>
    <col min="4359" max="4359" width="12.140625" style="183" customWidth="1"/>
    <col min="4360" max="4360" width="13.42578125" style="183" customWidth="1"/>
    <col min="4361" max="4361" width="13.7109375" style="183" customWidth="1"/>
    <col min="4362" max="4362" width="12.140625" style="183" customWidth="1"/>
    <col min="4363" max="4363" width="15.140625" style="183" customWidth="1"/>
    <col min="4364" max="4364" width="11.85546875" style="183" customWidth="1"/>
    <col min="4365" max="4365" width="9.140625" style="183"/>
    <col min="4366" max="4607" width="8.85546875" style="183" customWidth="1"/>
    <col min="4608" max="4608" width="9.140625" style="183"/>
    <col min="4609" max="4609" width="39.7109375" style="183" customWidth="1"/>
    <col min="4610" max="4610" width="12.140625" style="183" customWidth="1"/>
    <col min="4611" max="4611" width="13.7109375" style="183" customWidth="1"/>
    <col min="4612" max="4613" width="13.28515625" style="183" customWidth="1"/>
    <col min="4614" max="4614" width="13.85546875" style="183" customWidth="1"/>
    <col min="4615" max="4615" width="12.140625" style="183" customWidth="1"/>
    <col min="4616" max="4616" width="13.42578125" style="183" customWidth="1"/>
    <col min="4617" max="4617" width="13.7109375" style="183" customWidth="1"/>
    <col min="4618" max="4618" width="12.140625" style="183" customWidth="1"/>
    <col min="4619" max="4619" width="15.140625" style="183" customWidth="1"/>
    <col min="4620" max="4620" width="11.85546875" style="183" customWidth="1"/>
    <col min="4621" max="4621" width="9.140625" style="183"/>
    <col min="4622" max="4863" width="8.85546875" style="183" customWidth="1"/>
    <col min="4864" max="4864" width="9.140625" style="183"/>
    <col min="4865" max="4865" width="39.7109375" style="183" customWidth="1"/>
    <col min="4866" max="4866" width="12.140625" style="183" customWidth="1"/>
    <col min="4867" max="4867" width="13.7109375" style="183" customWidth="1"/>
    <col min="4868" max="4869" width="13.28515625" style="183" customWidth="1"/>
    <col min="4870" max="4870" width="13.85546875" style="183" customWidth="1"/>
    <col min="4871" max="4871" width="12.140625" style="183" customWidth="1"/>
    <col min="4872" max="4872" width="13.42578125" style="183" customWidth="1"/>
    <col min="4873" max="4873" width="13.7109375" style="183" customWidth="1"/>
    <col min="4874" max="4874" width="12.140625" style="183" customWidth="1"/>
    <col min="4875" max="4875" width="15.140625" style="183" customWidth="1"/>
    <col min="4876" max="4876" width="11.85546875" style="183" customWidth="1"/>
    <col min="4877" max="4877" width="9.140625" style="183"/>
    <col min="4878" max="5119" width="8.85546875" style="183" customWidth="1"/>
    <col min="5120" max="5120" width="9.140625" style="183"/>
    <col min="5121" max="5121" width="39.7109375" style="183" customWidth="1"/>
    <col min="5122" max="5122" width="12.140625" style="183" customWidth="1"/>
    <col min="5123" max="5123" width="13.7109375" style="183" customWidth="1"/>
    <col min="5124" max="5125" width="13.28515625" style="183" customWidth="1"/>
    <col min="5126" max="5126" width="13.85546875" style="183" customWidth="1"/>
    <col min="5127" max="5127" width="12.140625" style="183" customWidth="1"/>
    <col min="5128" max="5128" width="13.42578125" style="183" customWidth="1"/>
    <col min="5129" max="5129" width="13.7109375" style="183" customWidth="1"/>
    <col min="5130" max="5130" width="12.140625" style="183" customWidth="1"/>
    <col min="5131" max="5131" width="15.140625" style="183" customWidth="1"/>
    <col min="5132" max="5132" width="11.85546875" style="183" customWidth="1"/>
    <col min="5133" max="5133" width="9.140625" style="183"/>
    <col min="5134" max="5375" width="8.85546875" style="183" customWidth="1"/>
    <col min="5376" max="5376" width="9.140625" style="183"/>
    <col min="5377" max="5377" width="39.7109375" style="183" customWidth="1"/>
    <col min="5378" max="5378" width="12.140625" style="183" customWidth="1"/>
    <col min="5379" max="5379" width="13.7109375" style="183" customWidth="1"/>
    <col min="5380" max="5381" width="13.28515625" style="183" customWidth="1"/>
    <col min="5382" max="5382" width="13.85546875" style="183" customWidth="1"/>
    <col min="5383" max="5383" width="12.140625" style="183" customWidth="1"/>
    <col min="5384" max="5384" width="13.42578125" style="183" customWidth="1"/>
    <col min="5385" max="5385" width="13.7109375" style="183" customWidth="1"/>
    <col min="5386" max="5386" width="12.140625" style="183" customWidth="1"/>
    <col min="5387" max="5387" width="15.140625" style="183" customWidth="1"/>
    <col min="5388" max="5388" width="11.85546875" style="183" customWidth="1"/>
    <col min="5389" max="5389" width="9.140625" style="183"/>
    <col min="5390" max="5631" width="8.85546875" style="183" customWidth="1"/>
    <col min="5632" max="5632" width="9.140625" style="183"/>
    <col min="5633" max="5633" width="39.7109375" style="183" customWidth="1"/>
    <col min="5634" max="5634" width="12.140625" style="183" customWidth="1"/>
    <col min="5635" max="5635" width="13.7109375" style="183" customWidth="1"/>
    <col min="5636" max="5637" width="13.28515625" style="183" customWidth="1"/>
    <col min="5638" max="5638" width="13.85546875" style="183" customWidth="1"/>
    <col min="5639" max="5639" width="12.140625" style="183" customWidth="1"/>
    <col min="5640" max="5640" width="13.42578125" style="183" customWidth="1"/>
    <col min="5641" max="5641" width="13.7109375" style="183" customWidth="1"/>
    <col min="5642" max="5642" width="12.140625" style="183" customWidth="1"/>
    <col min="5643" max="5643" width="15.140625" style="183" customWidth="1"/>
    <col min="5644" max="5644" width="11.85546875" style="183" customWidth="1"/>
    <col min="5645" max="5645" width="9.140625" style="183"/>
    <col min="5646" max="5887" width="8.85546875" style="183" customWidth="1"/>
    <col min="5888" max="5888" width="9.140625" style="183"/>
    <col min="5889" max="5889" width="39.7109375" style="183" customWidth="1"/>
    <col min="5890" max="5890" width="12.140625" style="183" customWidth="1"/>
    <col min="5891" max="5891" width="13.7109375" style="183" customWidth="1"/>
    <col min="5892" max="5893" width="13.28515625" style="183" customWidth="1"/>
    <col min="5894" max="5894" width="13.85546875" style="183" customWidth="1"/>
    <col min="5895" max="5895" width="12.140625" style="183" customWidth="1"/>
    <col min="5896" max="5896" width="13.42578125" style="183" customWidth="1"/>
    <col min="5897" max="5897" width="13.7109375" style="183" customWidth="1"/>
    <col min="5898" max="5898" width="12.140625" style="183" customWidth="1"/>
    <col min="5899" max="5899" width="15.140625" style="183" customWidth="1"/>
    <col min="5900" max="5900" width="11.85546875" style="183" customWidth="1"/>
    <col min="5901" max="5901" width="9.140625" style="183"/>
    <col min="5902" max="6143" width="8.85546875" style="183" customWidth="1"/>
    <col min="6144" max="6144" width="9.140625" style="183"/>
    <col min="6145" max="6145" width="39.7109375" style="183" customWidth="1"/>
    <col min="6146" max="6146" width="12.140625" style="183" customWidth="1"/>
    <col min="6147" max="6147" width="13.7109375" style="183" customWidth="1"/>
    <col min="6148" max="6149" width="13.28515625" style="183" customWidth="1"/>
    <col min="6150" max="6150" width="13.85546875" style="183" customWidth="1"/>
    <col min="6151" max="6151" width="12.140625" style="183" customWidth="1"/>
    <col min="6152" max="6152" width="13.42578125" style="183" customWidth="1"/>
    <col min="6153" max="6153" width="13.7109375" style="183" customWidth="1"/>
    <col min="6154" max="6154" width="12.140625" style="183" customWidth="1"/>
    <col min="6155" max="6155" width="15.140625" style="183" customWidth="1"/>
    <col min="6156" max="6156" width="11.85546875" style="183" customWidth="1"/>
    <col min="6157" max="6157" width="9.140625" style="183"/>
    <col min="6158" max="6399" width="8.85546875" style="183" customWidth="1"/>
    <col min="6400" max="6400" width="9.140625" style="183"/>
    <col min="6401" max="6401" width="39.7109375" style="183" customWidth="1"/>
    <col min="6402" max="6402" width="12.140625" style="183" customWidth="1"/>
    <col min="6403" max="6403" width="13.7109375" style="183" customWidth="1"/>
    <col min="6404" max="6405" width="13.28515625" style="183" customWidth="1"/>
    <col min="6406" max="6406" width="13.85546875" style="183" customWidth="1"/>
    <col min="6407" max="6407" width="12.140625" style="183" customWidth="1"/>
    <col min="6408" max="6408" width="13.42578125" style="183" customWidth="1"/>
    <col min="6409" max="6409" width="13.7109375" style="183" customWidth="1"/>
    <col min="6410" max="6410" width="12.140625" style="183" customWidth="1"/>
    <col min="6411" max="6411" width="15.140625" style="183" customWidth="1"/>
    <col min="6412" max="6412" width="11.85546875" style="183" customWidth="1"/>
    <col min="6413" max="6413" width="9.140625" style="183"/>
    <col min="6414" max="6655" width="8.85546875" style="183" customWidth="1"/>
    <col min="6656" max="6656" width="9.140625" style="183"/>
    <col min="6657" max="6657" width="39.7109375" style="183" customWidth="1"/>
    <col min="6658" max="6658" width="12.140625" style="183" customWidth="1"/>
    <col min="6659" max="6659" width="13.7109375" style="183" customWidth="1"/>
    <col min="6660" max="6661" width="13.28515625" style="183" customWidth="1"/>
    <col min="6662" max="6662" width="13.85546875" style="183" customWidth="1"/>
    <col min="6663" max="6663" width="12.140625" style="183" customWidth="1"/>
    <col min="6664" max="6664" width="13.42578125" style="183" customWidth="1"/>
    <col min="6665" max="6665" width="13.7109375" style="183" customWidth="1"/>
    <col min="6666" max="6666" width="12.140625" style="183" customWidth="1"/>
    <col min="6667" max="6667" width="15.140625" style="183" customWidth="1"/>
    <col min="6668" max="6668" width="11.85546875" style="183" customWidth="1"/>
    <col min="6669" max="6669" width="9.140625" style="183"/>
    <col min="6670" max="6911" width="8.85546875" style="183" customWidth="1"/>
    <col min="6912" max="6912" width="9.140625" style="183"/>
    <col min="6913" max="6913" width="39.7109375" style="183" customWidth="1"/>
    <col min="6914" max="6914" width="12.140625" style="183" customWidth="1"/>
    <col min="6915" max="6915" width="13.7109375" style="183" customWidth="1"/>
    <col min="6916" max="6917" width="13.28515625" style="183" customWidth="1"/>
    <col min="6918" max="6918" width="13.85546875" style="183" customWidth="1"/>
    <col min="6919" max="6919" width="12.140625" style="183" customWidth="1"/>
    <col min="6920" max="6920" width="13.42578125" style="183" customWidth="1"/>
    <col min="6921" max="6921" width="13.7109375" style="183" customWidth="1"/>
    <col min="6922" max="6922" width="12.140625" style="183" customWidth="1"/>
    <col min="6923" max="6923" width="15.140625" style="183" customWidth="1"/>
    <col min="6924" max="6924" width="11.85546875" style="183" customWidth="1"/>
    <col min="6925" max="6925" width="9.140625" style="183"/>
    <col min="6926" max="7167" width="8.85546875" style="183" customWidth="1"/>
    <col min="7168" max="7168" width="9.140625" style="183"/>
    <col min="7169" max="7169" width="39.7109375" style="183" customWidth="1"/>
    <col min="7170" max="7170" width="12.140625" style="183" customWidth="1"/>
    <col min="7171" max="7171" width="13.7109375" style="183" customWidth="1"/>
    <col min="7172" max="7173" width="13.28515625" style="183" customWidth="1"/>
    <col min="7174" max="7174" width="13.85546875" style="183" customWidth="1"/>
    <col min="7175" max="7175" width="12.140625" style="183" customWidth="1"/>
    <col min="7176" max="7176" width="13.42578125" style="183" customWidth="1"/>
    <col min="7177" max="7177" width="13.7109375" style="183" customWidth="1"/>
    <col min="7178" max="7178" width="12.140625" style="183" customWidth="1"/>
    <col min="7179" max="7179" width="15.140625" style="183" customWidth="1"/>
    <col min="7180" max="7180" width="11.85546875" style="183" customWidth="1"/>
    <col min="7181" max="7181" width="9.140625" style="183"/>
    <col min="7182" max="7423" width="8.85546875" style="183" customWidth="1"/>
    <col min="7424" max="7424" width="9.140625" style="183"/>
    <col min="7425" max="7425" width="39.7109375" style="183" customWidth="1"/>
    <col min="7426" max="7426" width="12.140625" style="183" customWidth="1"/>
    <col min="7427" max="7427" width="13.7109375" style="183" customWidth="1"/>
    <col min="7428" max="7429" width="13.28515625" style="183" customWidth="1"/>
    <col min="7430" max="7430" width="13.85546875" style="183" customWidth="1"/>
    <col min="7431" max="7431" width="12.140625" style="183" customWidth="1"/>
    <col min="7432" max="7432" width="13.42578125" style="183" customWidth="1"/>
    <col min="7433" max="7433" width="13.7109375" style="183" customWidth="1"/>
    <col min="7434" max="7434" width="12.140625" style="183" customWidth="1"/>
    <col min="7435" max="7435" width="15.140625" style="183" customWidth="1"/>
    <col min="7436" max="7436" width="11.85546875" style="183" customWidth="1"/>
    <col min="7437" max="7437" width="9.140625" style="183"/>
    <col min="7438" max="7679" width="8.85546875" style="183" customWidth="1"/>
    <col min="7680" max="7680" width="9.140625" style="183"/>
    <col min="7681" max="7681" width="39.7109375" style="183" customWidth="1"/>
    <col min="7682" max="7682" width="12.140625" style="183" customWidth="1"/>
    <col min="7683" max="7683" width="13.7109375" style="183" customWidth="1"/>
    <col min="7684" max="7685" width="13.28515625" style="183" customWidth="1"/>
    <col min="7686" max="7686" width="13.85546875" style="183" customWidth="1"/>
    <col min="7687" max="7687" width="12.140625" style="183" customWidth="1"/>
    <col min="7688" max="7688" width="13.42578125" style="183" customWidth="1"/>
    <col min="7689" max="7689" width="13.7109375" style="183" customWidth="1"/>
    <col min="7690" max="7690" width="12.140625" style="183" customWidth="1"/>
    <col min="7691" max="7691" width="15.140625" style="183" customWidth="1"/>
    <col min="7692" max="7692" width="11.85546875" style="183" customWidth="1"/>
    <col min="7693" max="7693" width="9.140625" style="183"/>
    <col min="7694" max="7935" width="8.85546875" style="183" customWidth="1"/>
    <col min="7936" max="7936" width="9.140625" style="183"/>
    <col min="7937" max="7937" width="39.7109375" style="183" customWidth="1"/>
    <col min="7938" max="7938" width="12.140625" style="183" customWidth="1"/>
    <col min="7939" max="7939" width="13.7109375" style="183" customWidth="1"/>
    <col min="7940" max="7941" width="13.28515625" style="183" customWidth="1"/>
    <col min="7942" max="7942" width="13.85546875" style="183" customWidth="1"/>
    <col min="7943" max="7943" width="12.140625" style="183" customWidth="1"/>
    <col min="7944" max="7944" width="13.42578125" style="183" customWidth="1"/>
    <col min="7945" max="7945" width="13.7109375" style="183" customWidth="1"/>
    <col min="7946" max="7946" width="12.140625" style="183" customWidth="1"/>
    <col min="7947" max="7947" width="15.140625" style="183" customWidth="1"/>
    <col min="7948" max="7948" width="11.85546875" style="183" customWidth="1"/>
    <col min="7949" max="7949" width="9.140625" style="183"/>
    <col min="7950" max="8191" width="8.85546875" style="183" customWidth="1"/>
    <col min="8192" max="8192" width="9.140625" style="183"/>
    <col min="8193" max="8193" width="39.7109375" style="183" customWidth="1"/>
    <col min="8194" max="8194" width="12.140625" style="183" customWidth="1"/>
    <col min="8195" max="8195" width="13.7109375" style="183" customWidth="1"/>
    <col min="8196" max="8197" width="13.28515625" style="183" customWidth="1"/>
    <col min="8198" max="8198" width="13.85546875" style="183" customWidth="1"/>
    <col min="8199" max="8199" width="12.140625" style="183" customWidth="1"/>
    <col min="8200" max="8200" width="13.42578125" style="183" customWidth="1"/>
    <col min="8201" max="8201" width="13.7109375" style="183" customWidth="1"/>
    <col min="8202" max="8202" width="12.140625" style="183" customWidth="1"/>
    <col min="8203" max="8203" width="15.140625" style="183" customWidth="1"/>
    <col min="8204" max="8204" width="11.85546875" style="183" customWidth="1"/>
    <col min="8205" max="8205" width="9.140625" style="183"/>
    <col min="8206" max="8447" width="8.85546875" style="183" customWidth="1"/>
    <col min="8448" max="8448" width="9.140625" style="183"/>
    <col min="8449" max="8449" width="39.7109375" style="183" customWidth="1"/>
    <col min="8450" max="8450" width="12.140625" style="183" customWidth="1"/>
    <col min="8451" max="8451" width="13.7109375" style="183" customWidth="1"/>
    <col min="8452" max="8453" width="13.28515625" style="183" customWidth="1"/>
    <col min="8454" max="8454" width="13.85546875" style="183" customWidth="1"/>
    <col min="8455" max="8455" width="12.140625" style="183" customWidth="1"/>
    <col min="8456" max="8456" width="13.42578125" style="183" customWidth="1"/>
    <col min="8457" max="8457" width="13.7109375" style="183" customWidth="1"/>
    <col min="8458" max="8458" width="12.140625" style="183" customWidth="1"/>
    <col min="8459" max="8459" width="15.140625" style="183" customWidth="1"/>
    <col min="8460" max="8460" width="11.85546875" style="183" customWidth="1"/>
    <col min="8461" max="8461" width="9.140625" style="183"/>
    <col min="8462" max="8703" width="8.85546875" style="183" customWidth="1"/>
    <col min="8704" max="8704" width="9.140625" style="183"/>
    <col min="8705" max="8705" width="39.7109375" style="183" customWidth="1"/>
    <col min="8706" max="8706" width="12.140625" style="183" customWidth="1"/>
    <col min="8707" max="8707" width="13.7109375" style="183" customWidth="1"/>
    <col min="8708" max="8709" width="13.28515625" style="183" customWidth="1"/>
    <col min="8710" max="8710" width="13.85546875" style="183" customWidth="1"/>
    <col min="8711" max="8711" width="12.140625" style="183" customWidth="1"/>
    <col min="8712" max="8712" width="13.42578125" style="183" customWidth="1"/>
    <col min="8713" max="8713" width="13.7109375" style="183" customWidth="1"/>
    <col min="8714" max="8714" width="12.140625" style="183" customWidth="1"/>
    <col min="8715" max="8715" width="15.140625" style="183" customWidth="1"/>
    <col min="8716" max="8716" width="11.85546875" style="183" customWidth="1"/>
    <col min="8717" max="8717" width="9.140625" style="183"/>
    <col min="8718" max="8959" width="8.85546875" style="183" customWidth="1"/>
    <col min="8960" max="8960" width="9.140625" style="183"/>
    <col min="8961" max="8961" width="39.7109375" style="183" customWidth="1"/>
    <col min="8962" max="8962" width="12.140625" style="183" customWidth="1"/>
    <col min="8963" max="8963" width="13.7109375" style="183" customWidth="1"/>
    <col min="8964" max="8965" width="13.28515625" style="183" customWidth="1"/>
    <col min="8966" max="8966" width="13.85546875" style="183" customWidth="1"/>
    <col min="8967" max="8967" width="12.140625" style="183" customWidth="1"/>
    <col min="8968" max="8968" width="13.42578125" style="183" customWidth="1"/>
    <col min="8969" max="8969" width="13.7109375" style="183" customWidth="1"/>
    <col min="8970" max="8970" width="12.140625" style="183" customWidth="1"/>
    <col min="8971" max="8971" width="15.140625" style="183" customWidth="1"/>
    <col min="8972" max="8972" width="11.85546875" style="183" customWidth="1"/>
    <col min="8973" max="8973" width="9.140625" style="183"/>
    <col min="8974" max="9215" width="8.85546875" style="183" customWidth="1"/>
    <col min="9216" max="9216" width="9.140625" style="183"/>
    <col min="9217" max="9217" width="39.7109375" style="183" customWidth="1"/>
    <col min="9218" max="9218" width="12.140625" style="183" customWidth="1"/>
    <col min="9219" max="9219" width="13.7109375" style="183" customWidth="1"/>
    <col min="9220" max="9221" width="13.28515625" style="183" customWidth="1"/>
    <col min="9222" max="9222" width="13.85546875" style="183" customWidth="1"/>
    <col min="9223" max="9223" width="12.140625" style="183" customWidth="1"/>
    <col min="9224" max="9224" width="13.42578125" style="183" customWidth="1"/>
    <col min="9225" max="9225" width="13.7109375" style="183" customWidth="1"/>
    <col min="9226" max="9226" width="12.140625" style="183" customWidth="1"/>
    <col min="9227" max="9227" width="15.140625" style="183" customWidth="1"/>
    <col min="9228" max="9228" width="11.85546875" style="183" customWidth="1"/>
    <col min="9229" max="9229" width="9.140625" style="183"/>
    <col min="9230" max="9471" width="8.85546875" style="183" customWidth="1"/>
    <col min="9472" max="9472" width="9.140625" style="183"/>
    <col min="9473" max="9473" width="39.7109375" style="183" customWidth="1"/>
    <col min="9474" max="9474" width="12.140625" style="183" customWidth="1"/>
    <col min="9475" max="9475" width="13.7109375" style="183" customWidth="1"/>
    <col min="9476" max="9477" width="13.28515625" style="183" customWidth="1"/>
    <col min="9478" max="9478" width="13.85546875" style="183" customWidth="1"/>
    <col min="9479" max="9479" width="12.140625" style="183" customWidth="1"/>
    <col min="9480" max="9480" width="13.42578125" style="183" customWidth="1"/>
    <col min="9481" max="9481" width="13.7109375" style="183" customWidth="1"/>
    <col min="9482" max="9482" width="12.140625" style="183" customWidth="1"/>
    <col min="9483" max="9483" width="15.140625" style="183" customWidth="1"/>
    <col min="9484" max="9484" width="11.85546875" style="183" customWidth="1"/>
    <col min="9485" max="9485" width="9.140625" style="183"/>
    <col min="9486" max="9727" width="8.85546875" style="183" customWidth="1"/>
    <col min="9728" max="9728" width="9.140625" style="183"/>
    <col min="9729" max="9729" width="39.7109375" style="183" customWidth="1"/>
    <col min="9730" max="9730" width="12.140625" style="183" customWidth="1"/>
    <col min="9731" max="9731" width="13.7109375" style="183" customWidth="1"/>
    <col min="9732" max="9733" width="13.28515625" style="183" customWidth="1"/>
    <col min="9734" max="9734" width="13.85546875" style="183" customWidth="1"/>
    <col min="9735" max="9735" width="12.140625" style="183" customWidth="1"/>
    <col min="9736" max="9736" width="13.42578125" style="183" customWidth="1"/>
    <col min="9737" max="9737" width="13.7109375" style="183" customWidth="1"/>
    <col min="9738" max="9738" width="12.140625" style="183" customWidth="1"/>
    <col min="9739" max="9739" width="15.140625" style="183" customWidth="1"/>
    <col min="9740" max="9740" width="11.85546875" style="183" customWidth="1"/>
    <col min="9741" max="9741" width="9.140625" style="183"/>
    <col min="9742" max="9983" width="8.85546875" style="183" customWidth="1"/>
    <col min="9984" max="9984" width="9.140625" style="183"/>
    <col min="9985" max="9985" width="39.7109375" style="183" customWidth="1"/>
    <col min="9986" max="9986" width="12.140625" style="183" customWidth="1"/>
    <col min="9987" max="9987" width="13.7109375" style="183" customWidth="1"/>
    <col min="9988" max="9989" width="13.28515625" style="183" customWidth="1"/>
    <col min="9990" max="9990" width="13.85546875" style="183" customWidth="1"/>
    <col min="9991" max="9991" width="12.140625" style="183" customWidth="1"/>
    <col min="9992" max="9992" width="13.42578125" style="183" customWidth="1"/>
    <col min="9993" max="9993" width="13.7109375" style="183" customWidth="1"/>
    <col min="9994" max="9994" width="12.140625" style="183" customWidth="1"/>
    <col min="9995" max="9995" width="15.140625" style="183" customWidth="1"/>
    <col min="9996" max="9996" width="11.85546875" style="183" customWidth="1"/>
    <col min="9997" max="9997" width="9.140625" style="183"/>
    <col min="9998" max="10239" width="8.85546875" style="183" customWidth="1"/>
    <col min="10240" max="10240" width="9.140625" style="183"/>
    <col min="10241" max="10241" width="39.7109375" style="183" customWidth="1"/>
    <col min="10242" max="10242" width="12.140625" style="183" customWidth="1"/>
    <col min="10243" max="10243" width="13.7109375" style="183" customWidth="1"/>
    <col min="10244" max="10245" width="13.28515625" style="183" customWidth="1"/>
    <col min="10246" max="10246" width="13.85546875" style="183" customWidth="1"/>
    <col min="10247" max="10247" width="12.140625" style="183" customWidth="1"/>
    <col min="10248" max="10248" width="13.42578125" style="183" customWidth="1"/>
    <col min="10249" max="10249" width="13.7109375" style="183" customWidth="1"/>
    <col min="10250" max="10250" width="12.140625" style="183" customWidth="1"/>
    <col min="10251" max="10251" width="15.140625" style="183" customWidth="1"/>
    <col min="10252" max="10252" width="11.85546875" style="183" customWidth="1"/>
    <col min="10253" max="10253" width="9.140625" style="183"/>
    <col min="10254" max="10495" width="8.85546875" style="183" customWidth="1"/>
    <col min="10496" max="10496" width="9.140625" style="183"/>
    <col min="10497" max="10497" width="39.7109375" style="183" customWidth="1"/>
    <col min="10498" max="10498" width="12.140625" style="183" customWidth="1"/>
    <col min="10499" max="10499" width="13.7109375" style="183" customWidth="1"/>
    <col min="10500" max="10501" width="13.28515625" style="183" customWidth="1"/>
    <col min="10502" max="10502" width="13.85546875" style="183" customWidth="1"/>
    <col min="10503" max="10503" width="12.140625" style="183" customWidth="1"/>
    <col min="10504" max="10504" width="13.42578125" style="183" customWidth="1"/>
    <col min="10505" max="10505" width="13.7109375" style="183" customWidth="1"/>
    <col min="10506" max="10506" width="12.140625" style="183" customWidth="1"/>
    <col min="10507" max="10507" width="15.140625" style="183" customWidth="1"/>
    <col min="10508" max="10508" width="11.85546875" style="183" customWidth="1"/>
    <col min="10509" max="10509" width="9.140625" style="183"/>
    <col min="10510" max="10751" width="8.85546875" style="183" customWidth="1"/>
    <col min="10752" max="10752" width="9.140625" style="183"/>
    <col min="10753" max="10753" width="39.7109375" style="183" customWidth="1"/>
    <col min="10754" max="10754" width="12.140625" style="183" customWidth="1"/>
    <col min="10755" max="10755" width="13.7109375" style="183" customWidth="1"/>
    <col min="10756" max="10757" width="13.28515625" style="183" customWidth="1"/>
    <col min="10758" max="10758" width="13.85546875" style="183" customWidth="1"/>
    <col min="10759" max="10759" width="12.140625" style="183" customWidth="1"/>
    <col min="10760" max="10760" width="13.42578125" style="183" customWidth="1"/>
    <col min="10761" max="10761" width="13.7109375" style="183" customWidth="1"/>
    <col min="10762" max="10762" width="12.140625" style="183" customWidth="1"/>
    <col min="10763" max="10763" width="15.140625" style="183" customWidth="1"/>
    <col min="10764" max="10764" width="11.85546875" style="183" customWidth="1"/>
    <col min="10765" max="10765" width="9.140625" style="183"/>
    <col min="10766" max="11007" width="8.85546875" style="183" customWidth="1"/>
    <col min="11008" max="11008" width="9.140625" style="183"/>
    <col min="11009" max="11009" width="39.7109375" style="183" customWidth="1"/>
    <col min="11010" max="11010" width="12.140625" style="183" customWidth="1"/>
    <col min="11011" max="11011" width="13.7109375" style="183" customWidth="1"/>
    <col min="11012" max="11013" width="13.28515625" style="183" customWidth="1"/>
    <col min="11014" max="11014" width="13.85546875" style="183" customWidth="1"/>
    <col min="11015" max="11015" width="12.140625" style="183" customWidth="1"/>
    <col min="11016" max="11016" width="13.42578125" style="183" customWidth="1"/>
    <col min="11017" max="11017" width="13.7109375" style="183" customWidth="1"/>
    <col min="11018" max="11018" width="12.140625" style="183" customWidth="1"/>
    <col min="11019" max="11019" width="15.140625" style="183" customWidth="1"/>
    <col min="11020" max="11020" width="11.85546875" style="183" customWidth="1"/>
    <col min="11021" max="11021" width="9.140625" style="183"/>
    <col min="11022" max="11263" width="8.85546875" style="183" customWidth="1"/>
    <col min="11264" max="11264" width="9.140625" style="183"/>
    <col min="11265" max="11265" width="39.7109375" style="183" customWidth="1"/>
    <col min="11266" max="11266" width="12.140625" style="183" customWidth="1"/>
    <col min="11267" max="11267" width="13.7109375" style="183" customWidth="1"/>
    <col min="11268" max="11269" width="13.28515625" style="183" customWidth="1"/>
    <col min="11270" max="11270" width="13.85546875" style="183" customWidth="1"/>
    <col min="11271" max="11271" width="12.140625" style="183" customWidth="1"/>
    <col min="11272" max="11272" width="13.42578125" style="183" customWidth="1"/>
    <col min="11273" max="11273" width="13.7109375" style="183" customWidth="1"/>
    <col min="11274" max="11274" width="12.140625" style="183" customWidth="1"/>
    <col min="11275" max="11275" width="15.140625" style="183" customWidth="1"/>
    <col min="11276" max="11276" width="11.85546875" style="183" customWidth="1"/>
    <col min="11277" max="11277" width="9.140625" style="183"/>
    <col min="11278" max="11519" width="8.85546875" style="183" customWidth="1"/>
    <col min="11520" max="11520" width="9.140625" style="183"/>
    <col min="11521" max="11521" width="39.7109375" style="183" customWidth="1"/>
    <col min="11522" max="11522" width="12.140625" style="183" customWidth="1"/>
    <col min="11523" max="11523" width="13.7109375" style="183" customWidth="1"/>
    <col min="11524" max="11525" width="13.28515625" style="183" customWidth="1"/>
    <col min="11526" max="11526" width="13.85546875" style="183" customWidth="1"/>
    <col min="11527" max="11527" width="12.140625" style="183" customWidth="1"/>
    <col min="11528" max="11528" width="13.42578125" style="183" customWidth="1"/>
    <col min="11529" max="11529" width="13.7109375" style="183" customWidth="1"/>
    <col min="11530" max="11530" width="12.140625" style="183" customWidth="1"/>
    <col min="11531" max="11531" width="15.140625" style="183" customWidth="1"/>
    <col min="11532" max="11532" width="11.85546875" style="183" customWidth="1"/>
    <col min="11533" max="11533" width="9.140625" style="183"/>
    <col min="11534" max="11775" width="8.85546875" style="183" customWidth="1"/>
    <col min="11776" max="11776" width="9.140625" style="183"/>
    <col min="11777" max="11777" width="39.7109375" style="183" customWidth="1"/>
    <col min="11778" max="11778" width="12.140625" style="183" customWidth="1"/>
    <col min="11779" max="11779" width="13.7109375" style="183" customWidth="1"/>
    <col min="11780" max="11781" width="13.28515625" style="183" customWidth="1"/>
    <col min="11782" max="11782" width="13.85546875" style="183" customWidth="1"/>
    <col min="11783" max="11783" width="12.140625" style="183" customWidth="1"/>
    <col min="11784" max="11784" width="13.42578125" style="183" customWidth="1"/>
    <col min="11785" max="11785" width="13.7109375" style="183" customWidth="1"/>
    <col min="11786" max="11786" width="12.140625" style="183" customWidth="1"/>
    <col min="11787" max="11787" width="15.140625" style="183" customWidth="1"/>
    <col min="11788" max="11788" width="11.85546875" style="183" customWidth="1"/>
    <col min="11789" max="11789" width="9.140625" style="183"/>
    <col min="11790" max="12031" width="8.85546875" style="183" customWidth="1"/>
    <col min="12032" max="12032" width="9.140625" style="183"/>
    <col min="12033" max="12033" width="39.7109375" style="183" customWidth="1"/>
    <col min="12034" max="12034" width="12.140625" style="183" customWidth="1"/>
    <col min="12035" max="12035" width="13.7109375" style="183" customWidth="1"/>
    <col min="12036" max="12037" width="13.28515625" style="183" customWidth="1"/>
    <col min="12038" max="12038" width="13.85546875" style="183" customWidth="1"/>
    <col min="12039" max="12039" width="12.140625" style="183" customWidth="1"/>
    <col min="12040" max="12040" width="13.42578125" style="183" customWidth="1"/>
    <col min="12041" max="12041" width="13.7109375" style="183" customWidth="1"/>
    <col min="12042" max="12042" width="12.140625" style="183" customWidth="1"/>
    <col min="12043" max="12043" width="15.140625" style="183" customWidth="1"/>
    <col min="12044" max="12044" width="11.85546875" style="183" customWidth="1"/>
    <col min="12045" max="12045" width="9.140625" style="183"/>
    <col min="12046" max="12287" width="8.85546875" style="183" customWidth="1"/>
    <col min="12288" max="12288" width="9.140625" style="183"/>
    <col min="12289" max="12289" width="39.7109375" style="183" customWidth="1"/>
    <col min="12290" max="12290" width="12.140625" style="183" customWidth="1"/>
    <col min="12291" max="12291" width="13.7109375" style="183" customWidth="1"/>
    <col min="12292" max="12293" width="13.28515625" style="183" customWidth="1"/>
    <col min="12294" max="12294" width="13.85546875" style="183" customWidth="1"/>
    <col min="12295" max="12295" width="12.140625" style="183" customWidth="1"/>
    <col min="12296" max="12296" width="13.42578125" style="183" customWidth="1"/>
    <col min="12297" max="12297" width="13.7109375" style="183" customWidth="1"/>
    <col min="12298" max="12298" width="12.140625" style="183" customWidth="1"/>
    <col min="12299" max="12299" width="15.140625" style="183" customWidth="1"/>
    <col min="12300" max="12300" width="11.85546875" style="183" customWidth="1"/>
    <col min="12301" max="12301" width="9.140625" style="183"/>
    <col min="12302" max="12543" width="8.85546875" style="183" customWidth="1"/>
    <col min="12544" max="12544" width="9.140625" style="183"/>
    <col min="12545" max="12545" width="39.7109375" style="183" customWidth="1"/>
    <col min="12546" max="12546" width="12.140625" style="183" customWidth="1"/>
    <col min="12547" max="12547" width="13.7109375" style="183" customWidth="1"/>
    <col min="12548" max="12549" width="13.28515625" style="183" customWidth="1"/>
    <col min="12550" max="12550" width="13.85546875" style="183" customWidth="1"/>
    <col min="12551" max="12551" width="12.140625" style="183" customWidth="1"/>
    <col min="12552" max="12552" width="13.42578125" style="183" customWidth="1"/>
    <col min="12553" max="12553" width="13.7109375" style="183" customWidth="1"/>
    <col min="12554" max="12554" width="12.140625" style="183" customWidth="1"/>
    <col min="12555" max="12555" width="15.140625" style="183" customWidth="1"/>
    <col min="12556" max="12556" width="11.85546875" style="183" customWidth="1"/>
    <col min="12557" max="12557" width="9.140625" style="183"/>
    <col min="12558" max="12799" width="8.85546875" style="183" customWidth="1"/>
    <col min="12800" max="12800" width="9.140625" style="183"/>
    <col min="12801" max="12801" width="39.7109375" style="183" customWidth="1"/>
    <col min="12802" max="12802" width="12.140625" style="183" customWidth="1"/>
    <col min="12803" max="12803" width="13.7109375" style="183" customWidth="1"/>
    <col min="12804" max="12805" width="13.28515625" style="183" customWidth="1"/>
    <col min="12806" max="12806" width="13.85546875" style="183" customWidth="1"/>
    <col min="12807" max="12807" width="12.140625" style="183" customWidth="1"/>
    <col min="12808" max="12808" width="13.42578125" style="183" customWidth="1"/>
    <col min="12809" max="12809" width="13.7109375" style="183" customWidth="1"/>
    <col min="12810" max="12810" width="12.140625" style="183" customWidth="1"/>
    <col min="12811" max="12811" width="15.140625" style="183" customWidth="1"/>
    <col min="12812" max="12812" width="11.85546875" style="183" customWidth="1"/>
    <col min="12813" max="12813" width="9.140625" style="183"/>
    <col min="12814" max="13055" width="8.85546875" style="183" customWidth="1"/>
    <col min="13056" max="13056" width="9.140625" style="183"/>
    <col min="13057" max="13057" width="39.7109375" style="183" customWidth="1"/>
    <col min="13058" max="13058" width="12.140625" style="183" customWidth="1"/>
    <col min="13059" max="13059" width="13.7109375" style="183" customWidth="1"/>
    <col min="13060" max="13061" width="13.28515625" style="183" customWidth="1"/>
    <col min="13062" max="13062" width="13.85546875" style="183" customWidth="1"/>
    <col min="13063" max="13063" width="12.140625" style="183" customWidth="1"/>
    <col min="13064" max="13064" width="13.42578125" style="183" customWidth="1"/>
    <col min="13065" max="13065" width="13.7109375" style="183" customWidth="1"/>
    <col min="13066" max="13066" width="12.140625" style="183" customWidth="1"/>
    <col min="13067" max="13067" width="15.140625" style="183" customWidth="1"/>
    <col min="13068" max="13068" width="11.85546875" style="183" customWidth="1"/>
    <col min="13069" max="13069" width="9.140625" style="183"/>
    <col min="13070" max="13311" width="8.85546875" style="183" customWidth="1"/>
    <col min="13312" max="13312" width="9.140625" style="183"/>
    <col min="13313" max="13313" width="39.7109375" style="183" customWidth="1"/>
    <col min="13314" max="13314" width="12.140625" style="183" customWidth="1"/>
    <col min="13315" max="13315" width="13.7109375" style="183" customWidth="1"/>
    <col min="13316" max="13317" width="13.28515625" style="183" customWidth="1"/>
    <col min="13318" max="13318" width="13.85546875" style="183" customWidth="1"/>
    <col min="13319" max="13319" width="12.140625" style="183" customWidth="1"/>
    <col min="13320" max="13320" width="13.42578125" style="183" customWidth="1"/>
    <col min="13321" max="13321" width="13.7109375" style="183" customWidth="1"/>
    <col min="13322" max="13322" width="12.140625" style="183" customWidth="1"/>
    <col min="13323" max="13323" width="15.140625" style="183" customWidth="1"/>
    <col min="13324" max="13324" width="11.85546875" style="183" customWidth="1"/>
    <col min="13325" max="13325" width="9.140625" style="183"/>
    <col min="13326" max="13567" width="8.85546875" style="183" customWidth="1"/>
    <col min="13568" max="13568" width="9.140625" style="183"/>
    <col min="13569" max="13569" width="39.7109375" style="183" customWidth="1"/>
    <col min="13570" max="13570" width="12.140625" style="183" customWidth="1"/>
    <col min="13571" max="13571" width="13.7109375" style="183" customWidth="1"/>
    <col min="13572" max="13573" width="13.28515625" style="183" customWidth="1"/>
    <col min="13574" max="13574" width="13.85546875" style="183" customWidth="1"/>
    <col min="13575" max="13575" width="12.140625" style="183" customWidth="1"/>
    <col min="13576" max="13576" width="13.42578125" style="183" customWidth="1"/>
    <col min="13577" max="13577" width="13.7109375" style="183" customWidth="1"/>
    <col min="13578" max="13578" width="12.140625" style="183" customWidth="1"/>
    <col min="13579" max="13579" width="15.140625" style="183" customWidth="1"/>
    <col min="13580" max="13580" width="11.85546875" style="183" customWidth="1"/>
    <col min="13581" max="13581" width="9.140625" style="183"/>
    <col min="13582" max="13823" width="8.85546875" style="183" customWidth="1"/>
    <col min="13824" max="13824" width="9.140625" style="183"/>
    <col min="13825" max="13825" width="39.7109375" style="183" customWidth="1"/>
    <col min="13826" max="13826" width="12.140625" style="183" customWidth="1"/>
    <col min="13827" max="13827" width="13.7109375" style="183" customWidth="1"/>
    <col min="13828" max="13829" width="13.28515625" style="183" customWidth="1"/>
    <col min="13830" max="13830" width="13.85546875" style="183" customWidth="1"/>
    <col min="13831" max="13831" width="12.140625" style="183" customWidth="1"/>
    <col min="13832" max="13832" width="13.42578125" style="183" customWidth="1"/>
    <col min="13833" max="13833" width="13.7109375" style="183" customWidth="1"/>
    <col min="13834" max="13834" width="12.140625" style="183" customWidth="1"/>
    <col min="13835" max="13835" width="15.140625" style="183" customWidth="1"/>
    <col min="13836" max="13836" width="11.85546875" style="183" customWidth="1"/>
    <col min="13837" max="13837" width="9.140625" style="183"/>
    <col min="13838" max="14079" width="8.85546875" style="183" customWidth="1"/>
    <col min="14080" max="14080" width="9.140625" style="183"/>
    <col min="14081" max="14081" width="39.7109375" style="183" customWidth="1"/>
    <col min="14082" max="14082" width="12.140625" style="183" customWidth="1"/>
    <col min="14083" max="14083" width="13.7109375" style="183" customWidth="1"/>
    <col min="14084" max="14085" width="13.28515625" style="183" customWidth="1"/>
    <col min="14086" max="14086" width="13.85546875" style="183" customWidth="1"/>
    <col min="14087" max="14087" width="12.140625" style="183" customWidth="1"/>
    <col min="14088" max="14088" width="13.42578125" style="183" customWidth="1"/>
    <col min="14089" max="14089" width="13.7109375" style="183" customWidth="1"/>
    <col min="14090" max="14090" width="12.140625" style="183" customWidth="1"/>
    <col min="14091" max="14091" width="15.140625" style="183" customWidth="1"/>
    <col min="14092" max="14092" width="11.85546875" style="183" customWidth="1"/>
    <col min="14093" max="14093" width="9.140625" style="183"/>
    <col min="14094" max="14335" width="8.85546875" style="183" customWidth="1"/>
    <col min="14336" max="14336" width="9.140625" style="183"/>
    <col min="14337" max="14337" width="39.7109375" style="183" customWidth="1"/>
    <col min="14338" max="14338" width="12.140625" style="183" customWidth="1"/>
    <col min="14339" max="14339" width="13.7109375" style="183" customWidth="1"/>
    <col min="14340" max="14341" width="13.28515625" style="183" customWidth="1"/>
    <col min="14342" max="14342" width="13.85546875" style="183" customWidth="1"/>
    <col min="14343" max="14343" width="12.140625" style="183" customWidth="1"/>
    <col min="14344" max="14344" width="13.42578125" style="183" customWidth="1"/>
    <col min="14345" max="14345" width="13.7109375" style="183" customWidth="1"/>
    <col min="14346" max="14346" width="12.140625" style="183" customWidth="1"/>
    <col min="14347" max="14347" width="15.140625" style="183" customWidth="1"/>
    <col min="14348" max="14348" width="11.85546875" style="183" customWidth="1"/>
    <col min="14349" max="14349" width="9.140625" style="183"/>
    <col min="14350" max="14591" width="8.85546875" style="183" customWidth="1"/>
    <col min="14592" max="14592" width="9.140625" style="183"/>
    <col min="14593" max="14593" width="39.7109375" style="183" customWidth="1"/>
    <col min="14594" max="14594" width="12.140625" style="183" customWidth="1"/>
    <col min="14595" max="14595" width="13.7109375" style="183" customWidth="1"/>
    <col min="14596" max="14597" width="13.28515625" style="183" customWidth="1"/>
    <col min="14598" max="14598" width="13.85546875" style="183" customWidth="1"/>
    <col min="14599" max="14599" width="12.140625" style="183" customWidth="1"/>
    <col min="14600" max="14600" width="13.42578125" style="183" customWidth="1"/>
    <col min="14601" max="14601" width="13.7109375" style="183" customWidth="1"/>
    <col min="14602" max="14602" width="12.140625" style="183" customWidth="1"/>
    <col min="14603" max="14603" width="15.140625" style="183" customWidth="1"/>
    <col min="14604" max="14604" width="11.85546875" style="183" customWidth="1"/>
    <col min="14605" max="14605" width="9.140625" style="183"/>
    <col min="14606" max="14847" width="8.85546875" style="183" customWidth="1"/>
    <col min="14848" max="14848" width="9.140625" style="183"/>
    <col min="14849" max="14849" width="39.7109375" style="183" customWidth="1"/>
    <col min="14850" max="14850" width="12.140625" style="183" customWidth="1"/>
    <col min="14851" max="14851" width="13.7109375" style="183" customWidth="1"/>
    <col min="14852" max="14853" width="13.28515625" style="183" customWidth="1"/>
    <col min="14854" max="14854" width="13.85546875" style="183" customWidth="1"/>
    <col min="14855" max="14855" width="12.140625" style="183" customWidth="1"/>
    <col min="14856" max="14856" width="13.42578125" style="183" customWidth="1"/>
    <col min="14857" max="14857" width="13.7109375" style="183" customWidth="1"/>
    <col min="14858" max="14858" width="12.140625" style="183" customWidth="1"/>
    <col min="14859" max="14859" width="15.140625" style="183" customWidth="1"/>
    <col min="14860" max="14860" width="11.85546875" style="183" customWidth="1"/>
    <col min="14861" max="14861" width="9.140625" style="183"/>
    <col min="14862" max="15103" width="8.85546875" style="183" customWidth="1"/>
    <col min="15104" max="15104" width="9.140625" style="183"/>
    <col min="15105" max="15105" width="39.7109375" style="183" customWidth="1"/>
    <col min="15106" max="15106" width="12.140625" style="183" customWidth="1"/>
    <col min="15107" max="15107" width="13.7109375" style="183" customWidth="1"/>
    <col min="15108" max="15109" width="13.28515625" style="183" customWidth="1"/>
    <col min="15110" max="15110" width="13.85546875" style="183" customWidth="1"/>
    <col min="15111" max="15111" width="12.140625" style="183" customWidth="1"/>
    <col min="15112" max="15112" width="13.42578125" style="183" customWidth="1"/>
    <col min="15113" max="15113" width="13.7109375" style="183" customWidth="1"/>
    <col min="15114" max="15114" width="12.140625" style="183" customWidth="1"/>
    <col min="15115" max="15115" width="15.140625" style="183" customWidth="1"/>
    <col min="15116" max="15116" width="11.85546875" style="183" customWidth="1"/>
    <col min="15117" max="15117" width="9.140625" style="183"/>
    <col min="15118" max="15359" width="8.85546875" style="183" customWidth="1"/>
    <col min="15360" max="15360" width="9.140625" style="183"/>
    <col min="15361" max="15361" width="39.7109375" style="183" customWidth="1"/>
    <col min="15362" max="15362" width="12.140625" style="183" customWidth="1"/>
    <col min="15363" max="15363" width="13.7109375" style="183" customWidth="1"/>
    <col min="15364" max="15365" width="13.28515625" style="183" customWidth="1"/>
    <col min="15366" max="15366" width="13.85546875" style="183" customWidth="1"/>
    <col min="15367" max="15367" width="12.140625" style="183" customWidth="1"/>
    <col min="15368" max="15368" width="13.42578125" style="183" customWidth="1"/>
    <col min="15369" max="15369" width="13.7109375" style="183" customWidth="1"/>
    <col min="15370" max="15370" width="12.140625" style="183" customWidth="1"/>
    <col min="15371" max="15371" width="15.140625" style="183" customWidth="1"/>
    <col min="15372" max="15372" width="11.85546875" style="183" customWidth="1"/>
    <col min="15373" max="15373" width="9.140625" style="183"/>
    <col min="15374" max="15615" width="8.85546875" style="183" customWidth="1"/>
    <col min="15616" max="15616" width="9.140625" style="183"/>
    <col min="15617" max="15617" width="39.7109375" style="183" customWidth="1"/>
    <col min="15618" max="15618" width="12.140625" style="183" customWidth="1"/>
    <col min="15619" max="15619" width="13.7109375" style="183" customWidth="1"/>
    <col min="15620" max="15621" width="13.28515625" style="183" customWidth="1"/>
    <col min="15622" max="15622" width="13.85546875" style="183" customWidth="1"/>
    <col min="15623" max="15623" width="12.140625" style="183" customWidth="1"/>
    <col min="15624" max="15624" width="13.42578125" style="183" customWidth="1"/>
    <col min="15625" max="15625" width="13.7109375" style="183" customWidth="1"/>
    <col min="15626" max="15626" width="12.140625" style="183" customWidth="1"/>
    <col min="15627" max="15627" width="15.140625" style="183" customWidth="1"/>
    <col min="15628" max="15628" width="11.85546875" style="183" customWidth="1"/>
    <col min="15629" max="15629" width="9.140625" style="183"/>
    <col min="15630" max="15871" width="8.85546875" style="183" customWidth="1"/>
    <col min="15872" max="15872" width="9.140625" style="183"/>
    <col min="15873" max="15873" width="39.7109375" style="183" customWidth="1"/>
    <col min="15874" max="15874" width="12.140625" style="183" customWidth="1"/>
    <col min="15875" max="15875" width="13.7109375" style="183" customWidth="1"/>
    <col min="15876" max="15877" width="13.28515625" style="183" customWidth="1"/>
    <col min="15878" max="15878" width="13.85546875" style="183" customWidth="1"/>
    <col min="15879" max="15879" width="12.140625" style="183" customWidth="1"/>
    <col min="15880" max="15880" width="13.42578125" style="183" customWidth="1"/>
    <col min="15881" max="15881" width="13.7109375" style="183" customWidth="1"/>
    <col min="15882" max="15882" width="12.140625" style="183" customWidth="1"/>
    <col min="15883" max="15883" width="15.140625" style="183" customWidth="1"/>
    <col min="15884" max="15884" width="11.85546875" style="183" customWidth="1"/>
    <col min="15885" max="15885" width="9.140625" style="183"/>
    <col min="15886" max="16127" width="8.85546875" style="183" customWidth="1"/>
    <col min="16128" max="16128" width="9.140625" style="183"/>
    <col min="16129" max="16129" width="39.7109375" style="183" customWidth="1"/>
    <col min="16130" max="16130" width="12.140625" style="183" customWidth="1"/>
    <col min="16131" max="16131" width="13.7109375" style="183" customWidth="1"/>
    <col min="16132" max="16133" width="13.28515625" style="183" customWidth="1"/>
    <col min="16134" max="16134" width="13.85546875" style="183" customWidth="1"/>
    <col min="16135" max="16135" width="12.140625" style="183" customWidth="1"/>
    <col min="16136" max="16136" width="13.42578125" style="183" customWidth="1"/>
    <col min="16137" max="16137" width="13.7109375" style="183" customWidth="1"/>
    <col min="16138" max="16138" width="12.140625" style="183" customWidth="1"/>
    <col min="16139" max="16139" width="15.140625" style="183" customWidth="1"/>
    <col min="16140" max="16140" width="11.85546875" style="183" customWidth="1"/>
    <col min="16141" max="16141" width="9.140625" style="183"/>
    <col min="16142" max="16383" width="8.85546875" style="183" customWidth="1"/>
    <col min="16384" max="16384" width="9.140625" style="183"/>
  </cols>
  <sheetData>
    <row r="1" spans="1:13" ht="18.75">
      <c r="M1" s="167"/>
    </row>
    <row r="2" spans="1:13" ht="20.25" customHeight="1">
      <c r="A2" s="374" t="s">
        <v>937</v>
      </c>
      <c r="B2" s="374"/>
      <c r="C2" s="374"/>
      <c r="D2" s="374"/>
      <c r="E2" s="374"/>
      <c r="F2" s="374"/>
      <c r="G2" s="374"/>
      <c r="H2" s="374"/>
      <c r="I2" s="374"/>
      <c r="J2" s="374"/>
      <c r="K2" s="374"/>
      <c r="L2" s="168"/>
    </row>
    <row r="3" spans="1:13" ht="15.75" customHeight="1">
      <c r="A3" s="375"/>
      <c r="B3" s="375"/>
      <c r="C3" s="375"/>
      <c r="D3" s="375"/>
      <c r="E3" s="375"/>
      <c r="M3" s="170" t="s">
        <v>938</v>
      </c>
    </row>
    <row r="4" spans="1:13" ht="16.5" customHeight="1">
      <c r="A4" s="376" t="s">
        <v>422</v>
      </c>
      <c r="B4" s="377" t="s">
        <v>426</v>
      </c>
      <c r="C4" s="378">
        <v>2024</v>
      </c>
      <c r="D4" s="378"/>
      <c r="E4" s="378"/>
      <c r="F4" s="378"/>
      <c r="G4" s="378"/>
      <c r="H4" s="378">
        <v>2024</v>
      </c>
      <c r="I4" s="378"/>
      <c r="J4" s="378"/>
      <c r="K4" s="378"/>
      <c r="L4" s="378"/>
      <c r="M4" s="381" t="s">
        <v>646</v>
      </c>
    </row>
    <row r="5" spans="1:13" ht="24" customHeight="1">
      <c r="A5" s="376"/>
      <c r="B5" s="377"/>
      <c r="C5" s="382" t="s">
        <v>644</v>
      </c>
      <c r="D5" s="382" t="s">
        <v>430</v>
      </c>
      <c r="E5" s="382"/>
      <c r="F5" s="382"/>
      <c r="G5" s="382"/>
      <c r="H5" s="382" t="s">
        <v>645</v>
      </c>
      <c r="I5" s="383" t="s">
        <v>430</v>
      </c>
      <c r="J5" s="383"/>
      <c r="K5" s="383"/>
      <c r="L5" s="383"/>
      <c r="M5" s="381"/>
    </row>
    <row r="6" spans="1:13" ht="53.25" customHeight="1">
      <c r="A6" s="376"/>
      <c r="B6" s="377"/>
      <c r="C6" s="382"/>
      <c r="D6" s="171" t="s">
        <v>647</v>
      </c>
      <c r="E6" s="171" t="s">
        <v>648</v>
      </c>
      <c r="F6" s="171" t="s">
        <v>649</v>
      </c>
      <c r="G6" s="171" t="s">
        <v>939</v>
      </c>
      <c r="H6" s="382"/>
      <c r="I6" s="171" t="s">
        <v>647</v>
      </c>
      <c r="J6" s="171" t="s">
        <v>648</v>
      </c>
      <c r="K6" s="171" t="s">
        <v>649</v>
      </c>
      <c r="L6" s="171" t="s">
        <v>939</v>
      </c>
      <c r="M6" s="381"/>
    </row>
    <row r="7" spans="1:13" ht="70.150000000000006" customHeight="1" outlineLevel="1">
      <c r="A7" s="172" t="s">
        <v>940</v>
      </c>
      <c r="B7" s="173" t="s">
        <v>651</v>
      </c>
      <c r="C7" s="174">
        <f t="shared" ref="C7:L7" si="0">SUM(C8+C11)</f>
        <v>34996769.279999994</v>
      </c>
      <c r="D7" s="174">
        <f t="shared" si="0"/>
        <v>13432.33</v>
      </c>
      <c r="E7" s="174">
        <f t="shared" si="0"/>
        <v>757911.04000000004</v>
      </c>
      <c r="F7" s="174">
        <f t="shared" si="0"/>
        <v>34225425.909999996</v>
      </c>
      <c r="G7" s="174">
        <f t="shared" si="0"/>
        <v>0</v>
      </c>
      <c r="H7" s="174">
        <f t="shared" si="0"/>
        <v>34429238.210000001</v>
      </c>
      <c r="I7" s="174">
        <f t="shared" si="0"/>
        <v>13432.33</v>
      </c>
      <c r="J7" s="174">
        <f t="shared" si="0"/>
        <v>757911.04000000004</v>
      </c>
      <c r="K7" s="174">
        <f t="shared" si="0"/>
        <v>33657894.840000004</v>
      </c>
      <c r="L7" s="174">
        <f t="shared" si="0"/>
        <v>0</v>
      </c>
      <c r="M7" s="175">
        <f t="shared" ref="M7:M106" si="1">SUM(H7/C7*100)</f>
        <v>98.3783329670824</v>
      </c>
    </row>
    <row r="8" spans="1:13" ht="76.900000000000006" customHeight="1" outlineLevel="2">
      <c r="A8" s="172" t="s">
        <v>941</v>
      </c>
      <c r="B8" s="173" t="s">
        <v>942</v>
      </c>
      <c r="C8" s="174">
        <f t="shared" ref="C8:L8" si="2">SUM(C9)</f>
        <v>15203.55</v>
      </c>
      <c r="D8" s="174">
        <f t="shared" si="2"/>
        <v>13432.33</v>
      </c>
      <c r="E8" s="174">
        <f t="shared" si="2"/>
        <v>1011.04</v>
      </c>
      <c r="F8" s="174">
        <f t="shared" si="2"/>
        <v>760.18</v>
      </c>
      <c r="G8" s="174">
        <f t="shared" si="2"/>
        <v>0</v>
      </c>
      <c r="H8" s="174">
        <f t="shared" si="2"/>
        <v>15203.55</v>
      </c>
      <c r="I8" s="174">
        <f t="shared" si="2"/>
        <v>13432.33</v>
      </c>
      <c r="J8" s="174">
        <f t="shared" si="2"/>
        <v>1011.04</v>
      </c>
      <c r="K8" s="174">
        <f t="shared" si="2"/>
        <v>760.18</v>
      </c>
      <c r="L8" s="174">
        <f t="shared" si="2"/>
        <v>0</v>
      </c>
      <c r="M8" s="175">
        <f t="shared" si="1"/>
        <v>100</v>
      </c>
    </row>
    <row r="9" spans="1:13" ht="45.6" customHeight="1" outlineLevel="4">
      <c r="A9" s="172" t="s">
        <v>943</v>
      </c>
      <c r="B9" s="173" t="s">
        <v>944</v>
      </c>
      <c r="C9" s="174">
        <f t="shared" ref="C9:L9" si="3">SUM(C10:C10)</f>
        <v>15203.55</v>
      </c>
      <c r="D9" s="174">
        <f t="shared" si="3"/>
        <v>13432.33</v>
      </c>
      <c r="E9" s="174">
        <f t="shared" si="3"/>
        <v>1011.04</v>
      </c>
      <c r="F9" s="174">
        <f t="shared" si="3"/>
        <v>760.18</v>
      </c>
      <c r="G9" s="174">
        <f t="shared" si="3"/>
        <v>0</v>
      </c>
      <c r="H9" s="174">
        <f t="shared" si="3"/>
        <v>15203.55</v>
      </c>
      <c r="I9" s="174">
        <f t="shared" si="3"/>
        <v>13432.33</v>
      </c>
      <c r="J9" s="174">
        <f t="shared" si="3"/>
        <v>1011.04</v>
      </c>
      <c r="K9" s="174">
        <f t="shared" si="3"/>
        <v>760.18</v>
      </c>
      <c r="L9" s="174">
        <f t="shared" si="3"/>
        <v>0</v>
      </c>
      <c r="M9" s="175">
        <f t="shared" si="1"/>
        <v>100</v>
      </c>
    </row>
    <row r="10" spans="1:13" s="181" customFormat="1" ht="76.900000000000006" customHeight="1" outlineLevel="6">
      <c r="A10" s="176" t="s">
        <v>945</v>
      </c>
      <c r="B10" s="177" t="s">
        <v>543</v>
      </c>
      <c r="C10" s="178">
        <f>SUM(D10:G10)</f>
        <v>15203.55</v>
      </c>
      <c r="D10" s="178">
        <v>13432.33</v>
      </c>
      <c r="E10" s="178">
        <v>1011.04</v>
      </c>
      <c r="F10" s="178">
        <v>760.18</v>
      </c>
      <c r="G10" s="178">
        <v>0</v>
      </c>
      <c r="H10" s="179">
        <f>SUM(I10:L10)</f>
        <v>15203.55</v>
      </c>
      <c r="I10" s="178">
        <v>13432.33</v>
      </c>
      <c r="J10" s="178">
        <v>1011.04</v>
      </c>
      <c r="K10" s="178">
        <v>760.18</v>
      </c>
      <c r="L10" s="179">
        <v>0</v>
      </c>
      <c r="M10" s="180">
        <f t="shared" si="1"/>
        <v>100</v>
      </c>
    </row>
    <row r="11" spans="1:13" ht="19.5" customHeight="1" outlineLevel="2">
      <c r="A11" s="172" t="s">
        <v>946</v>
      </c>
      <c r="B11" s="173" t="s">
        <v>662</v>
      </c>
      <c r="C11" s="174">
        <f t="shared" ref="C11:L11" si="4">SUM(C12+C19+C25+C28)</f>
        <v>34981565.729999997</v>
      </c>
      <c r="D11" s="174">
        <f t="shared" si="4"/>
        <v>0</v>
      </c>
      <c r="E11" s="174">
        <f t="shared" si="4"/>
        <v>756900</v>
      </c>
      <c r="F11" s="174">
        <f t="shared" si="4"/>
        <v>34224665.729999997</v>
      </c>
      <c r="G11" s="174">
        <f t="shared" si="4"/>
        <v>0</v>
      </c>
      <c r="H11" s="174">
        <f t="shared" si="4"/>
        <v>34414034.660000004</v>
      </c>
      <c r="I11" s="174">
        <f t="shared" si="4"/>
        <v>0</v>
      </c>
      <c r="J11" s="174">
        <f t="shared" si="4"/>
        <v>756900</v>
      </c>
      <c r="K11" s="174">
        <f t="shared" si="4"/>
        <v>33657134.660000004</v>
      </c>
      <c r="L11" s="174">
        <f t="shared" si="4"/>
        <v>0</v>
      </c>
      <c r="M11" s="175">
        <f t="shared" si="1"/>
        <v>98.377628164558445</v>
      </c>
    </row>
    <row r="12" spans="1:13" ht="60.75" customHeight="1" outlineLevel="4">
      <c r="A12" s="172" t="s">
        <v>947</v>
      </c>
      <c r="B12" s="173" t="s">
        <v>664</v>
      </c>
      <c r="C12" s="174">
        <f t="shared" ref="C12:L12" si="5">SUM(C13:C18)</f>
        <v>21476237.93</v>
      </c>
      <c r="D12" s="174">
        <f t="shared" si="5"/>
        <v>0</v>
      </c>
      <c r="E12" s="174">
        <f t="shared" si="5"/>
        <v>637100</v>
      </c>
      <c r="F12" s="174">
        <f t="shared" si="5"/>
        <v>20839137.93</v>
      </c>
      <c r="G12" s="174">
        <f t="shared" si="5"/>
        <v>0</v>
      </c>
      <c r="H12" s="174">
        <f t="shared" si="5"/>
        <v>21251491.140000001</v>
      </c>
      <c r="I12" s="174">
        <f t="shared" si="5"/>
        <v>0</v>
      </c>
      <c r="J12" s="174">
        <f t="shared" si="5"/>
        <v>637100</v>
      </c>
      <c r="K12" s="174">
        <f t="shared" si="5"/>
        <v>20614391.140000001</v>
      </c>
      <c r="L12" s="174">
        <f t="shared" si="5"/>
        <v>0</v>
      </c>
      <c r="M12" s="175">
        <f t="shared" si="1"/>
        <v>98.953509498579123</v>
      </c>
    </row>
    <row r="13" spans="1:13" s="181" customFormat="1" ht="47.45" customHeight="1" outlineLevel="6">
      <c r="A13" s="176" t="s">
        <v>948</v>
      </c>
      <c r="B13" s="177" t="s">
        <v>217</v>
      </c>
      <c r="C13" s="178">
        <f>SUM(D13:G13)</f>
        <v>19536137.27</v>
      </c>
      <c r="D13" s="178">
        <v>0</v>
      </c>
      <c r="E13" s="178">
        <v>0</v>
      </c>
      <c r="F13" s="178">
        <v>19536137.27</v>
      </c>
      <c r="G13" s="178">
        <v>0</v>
      </c>
      <c r="H13" s="179">
        <f t="shared" ref="H13:H18" si="6">SUM(I13:K13)</f>
        <v>19311390.48</v>
      </c>
      <c r="I13" s="179">
        <v>0</v>
      </c>
      <c r="J13" s="179">
        <v>0</v>
      </c>
      <c r="K13" s="179">
        <v>19311390.48</v>
      </c>
      <c r="L13" s="179">
        <v>0</v>
      </c>
      <c r="M13" s="180">
        <f t="shared" si="1"/>
        <v>98.849584301677069</v>
      </c>
    </row>
    <row r="14" spans="1:13" s="181" customFormat="1" ht="48.2" customHeight="1" outlineLevel="6">
      <c r="A14" s="176" t="s">
        <v>949</v>
      </c>
      <c r="B14" s="177" t="s">
        <v>555</v>
      </c>
      <c r="C14" s="178">
        <f>SUM(D14:G14)</f>
        <v>78000</v>
      </c>
      <c r="D14" s="178">
        <v>0</v>
      </c>
      <c r="E14" s="178">
        <v>0</v>
      </c>
      <c r="F14" s="178">
        <v>78000</v>
      </c>
      <c r="G14" s="178">
        <v>0</v>
      </c>
      <c r="H14" s="179">
        <f t="shared" si="6"/>
        <v>78000</v>
      </c>
      <c r="I14" s="179">
        <v>0</v>
      </c>
      <c r="J14" s="179">
        <v>0</v>
      </c>
      <c r="K14" s="179">
        <v>78000</v>
      </c>
      <c r="L14" s="179">
        <v>0</v>
      </c>
      <c r="M14" s="180">
        <f t="shared" si="1"/>
        <v>100</v>
      </c>
    </row>
    <row r="15" spans="1:13" s="181" customFormat="1" ht="61.5" customHeight="1" outlineLevel="6">
      <c r="A15" s="176" t="s">
        <v>950</v>
      </c>
      <c r="B15" s="177" t="s">
        <v>557</v>
      </c>
      <c r="C15" s="178">
        <f>SUM(D15:F15)</f>
        <v>1191469.07</v>
      </c>
      <c r="D15" s="178">
        <v>0</v>
      </c>
      <c r="E15" s="178">
        <v>0</v>
      </c>
      <c r="F15" s="178">
        <v>1191469.07</v>
      </c>
      <c r="G15" s="178">
        <v>0</v>
      </c>
      <c r="H15" s="179">
        <f t="shared" si="6"/>
        <v>1191469.07</v>
      </c>
      <c r="I15" s="179">
        <v>0</v>
      </c>
      <c r="J15" s="179">
        <v>0</v>
      </c>
      <c r="K15" s="179">
        <v>1191469.07</v>
      </c>
      <c r="L15" s="179">
        <v>0</v>
      </c>
      <c r="M15" s="180">
        <f t="shared" si="1"/>
        <v>100</v>
      </c>
    </row>
    <row r="16" spans="1:13" ht="63.2" customHeight="1" outlineLevel="6">
      <c r="A16" s="176" t="s">
        <v>951</v>
      </c>
      <c r="B16" s="182" t="s">
        <v>559</v>
      </c>
      <c r="C16" s="178">
        <f>SUM(D16:F16)</f>
        <v>670631.59</v>
      </c>
      <c r="D16" s="178">
        <v>0</v>
      </c>
      <c r="E16" s="178">
        <v>637100</v>
      </c>
      <c r="F16" s="178">
        <v>33531.589999999997</v>
      </c>
      <c r="G16" s="178">
        <v>0</v>
      </c>
      <c r="H16" s="179">
        <f t="shared" si="6"/>
        <v>670631.59</v>
      </c>
      <c r="I16" s="179">
        <v>0</v>
      </c>
      <c r="J16" s="179">
        <v>637100</v>
      </c>
      <c r="K16" s="179">
        <v>33531.589999999997</v>
      </c>
      <c r="L16" s="179">
        <v>0</v>
      </c>
      <c r="M16" s="180">
        <f t="shared" si="1"/>
        <v>100</v>
      </c>
    </row>
    <row r="17" spans="1:13" ht="85.15" hidden="1" customHeight="1" outlineLevel="6">
      <c r="A17" s="176" t="s">
        <v>952</v>
      </c>
      <c r="B17" s="182" t="s">
        <v>543</v>
      </c>
      <c r="C17" s="178">
        <f>SUM(D17:F17)</f>
        <v>0</v>
      </c>
      <c r="D17" s="178"/>
      <c r="E17" s="178"/>
      <c r="F17" s="178"/>
      <c r="G17" s="178"/>
      <c r="H17" s="179">
        <f t="shared" si="6"/>
        <v>0</v>
      </c>
      <c r="I17" s="179"/>
      <c r="J17" s="179"/>
      <c r="K17" s="179"/>
      <c r="L17" s="179"/>
      <c r="M17" s="180" t="e">
        <f t="shared" si="1"/>
        <v>#DIV/0!</v>
      </c>
    </row>
    <row r="18" spans="1:13" ht="85.15" hidden="1" customHeight="1" outlineLevel="6">
      <c r="A18" s="176" t="s">
        <v>953</v>
      </c>
      <c r="B18" s="182" t="s">
        <v>954</v>
      </c>
      <c r="C18" s="178">
        <f>SUM(D18:F18)</f>
        <v>0</v>
      </c>
      <c r="D18" s="178">
        <v>0</v>
      </c>
      <c r="E18" s="178">
        <v>0</v>
      </c>
      <c r="F18" s="178"/>
      <c r="G18" s="178"/>
      <c r="H18" s="179">
        <f t="shared" si="6"/>
        <v>0</v>
      </c>
      <c r="I18" s="179">
        <v>0</v>
      </c>
      <c r="J18" s="179">
        <v>0</v>
      </c>
      <c r="K18" s="179">
        <v>0</v>
      </c>
      <c r="L18" s="179"/>
      <c r="M18" s="180" t="e">
        <f t="shared" si="1"/>
        <v>#DIV/0!</v>
      </c>
    </row>
    <row r="19" spans="1:13" ht="68.25" customHeight="1" outlineLevel="2" collapsed="1">
      <c r="A19" s="172" t="s">
        <v>955</v>
      </c>
      <c r="B19" s="173" t="s">
        <v>678</v>
      </c>
      <c r="C19" s="174">
        <f t="shared" ref="C19:L19" si="7">SUM(C20:C24)</f>
        <v>12750327.799999999</v>
      </c>
      <c r="D19" s="174">
        <f t="shared" si="7"/>
        <v>0</v>
      </c>
      <c r="E19" s="174">
        <f t="shared" si="7"/>
        <v>119800</v>
      </c>
      <c r="F19" s="174">
        <f t="shared" si="7"/>
        <v>12630527.799999999</v>
      </c>
      <c r="G19" s="174">
        <f t="shared" si="7"/>
        <v>0</v>
      </c>
      <c r="H19" s="174">
        <f t="shared" si="7"/>
        <v>12407543.520000001</v>
      </c>
      <c r="I19" s="174">
        <f t="shared" si="7"/>
        <v>0</v>
      </c>
      <c r="J19" s="174">
        <f t="shared" si="7"/>
        <v>119800</v>
      </c>
      <c r="K19" s="174">
        <f t="shared" si="7"/>
        <v>12287743.520000001</v>
      </c>
      <c r="L19" s="174">
        <f t="shared" si="7"/>
        <v>0</v>
      </c>
      <c r="M19" s="175">
        <f t="shared" si="1"/>
        <v>97.311564962274957</v>
      </c>
    </row>
    <row r="20" spans="1:13" ht="39" customHeight="1" outlineLevel="6">
      <c r="A20" s="176" t="s">
        <v>956</v>
      </c>
      <c r="B20" s="182" t="s">
        <v>259</v>
      </c>
      <c r="C20" s="178">
        <f>SUM(D20:F20)</f>
        <v>6736694.2999999998</v>
      </c>
      <c r="D20" s="178">
        <v>0</v>
      </c>
      <c r="E20" s="178">
        <v>0</v>
      </c>
      <c r="F20" s="178">
        <v>6736694.2999999998</v>
      </c>
      <c r="G20" s="178">
        <v>0</v>
      </c>
      <c r="H20" s="179">
        <f>SUM(I20:K20)</f>
        <v>6665326.8300000001</v>
      </c>
      <c r="I20" s="179">
        <v>0</v>
      </c>
      <c r="J20" s="179">
        <v>0</v>
      </c>
      <c r="K20" s="179">
        <v>6665326.8300000001</v>
      </c>
      <c r="L20" s="179">
        <v>0</v>
      </c>
      <c r="M20" s="180">
        <f t="shared" si="1"/>
        <v>98.940615874465323</v>
      </c>
    </row>
    <row r="21" spans="1:13" ht="39" customHeight="1" outlineLevel="6">
      <c r="A21" s="176" t="s">
        <v>949</v>
      </c>
      <c r="B21" s="182" t="s">
        <v>327</v>
      </c>
      <c r="C21" s="178">
        <f>SUM(D21:F21)</f>
        <v>5000</v>
      </c>
      <c r="D21" s="178">
        <v>0</v>
      </c>
      <c r="E21" s="178">
        <v>0</v>
      </c>
      <c r="F21" s="178">
        <v>5000</v>
      </c>
      <c r="G21" s="178">
        <v>0</v>
      </c>
      <c r="H21" s="179">
        <f>SUM(I21:K21)</f>
        <v>5000</v>
      </c>
      <c r="I21" s="179">
        <v>0</v>
      </c>
      <c r="J21" s="179">
        <v>0</v>
      </c>
      <c r="K21" s="179">
        <v>5000</v>
      </c>
      <c r="L21" s="179">
        <v>0</v>
      </c>
      <c r="M21" s="180">
        <f t="shared" si="1"/>
        <v>100</v>
      </c>
    </row>
    <row r="22" spans="1:13" ht="53.65" customHeight="1" outlineLevel="6">
      <c r="A22" s="176" t="s">
        <v>957</v>
      </c>
      <c r="B22" s="182" t="s">
        <v>562</v>
      </c>
      <c r="C22" s="178">
        <f>SUM(D22:F22)</f>
        <v>5366263.8499999996</v>
      </c>
      <c r="D22" s="178">
        <v>0</v>
      </c>
      <c r="E22" s="178">
        <v>0</v>
      </c>
      <c r="F22" s="178">
        <v>5366263.8499999996</v>
      </c>
      <c r="G22" s="178">
        <v>0</v>
      </c>
      <c r="H22" s="179">
        <f>SUM(I22:K22)</f>
        <v>5094847.04</v>
      </c>
      <c r="I22" s="179">
        <v>0</v>
      </c>
      <c r="J22" s="179">
        <v>0</v>
      </c>
      <c r="K22" s="179">
        <v>5094847.04</v>
      </c>
      <c r="L22" s="179">
        <v>0</v>
      </c>
      <c r="M22" s="180">
        <f t="shared" si="1"/>
        <v>94.942164276920522</v>
      </c>
    </row>
    <row r="23" spans="1:13" ht="70.150000000000006" customHeight="1" outlineLevel="6">
      <c r="A23" s="176" t="s">
        <v>950</v>
      </c>
      <c r="B23" s="182" t="s">
        <v>563</v>
      </c>
      <c r="C23" s="178">
        <f>SUM(D23:F23)</f>
        <v>516264.38</v>
      </c>
      <c r="D23" s="178">
        <v>0</v>
      </c>
      <c r="E23" s="178">
        <v>0</v>
      </c>
      <c r="F23" s="178">
        <v>516264.38</v>
      </c>
      <c r="G23" s="178">
        <v>0</v>
      </c>
      <c r="H23" s="179">
        <f>SUM(I23:K23)</f>
        <v>516264.38</v>
      </c>
      <c r="I23" s="179">
        <v>0</v>
      </c>
      <c r="J23" s="179">
        <v>0</v>
      </c>
      <c r="K23" s="179">
        <v>516264.38</v>
      </c>
      <c r="L23" s="179">
        <v>0</v>
      </c>
      <c r="M23" s="180">
        <f t="shared" si="1"/>
        <v>100</v>
      </c>
    </row>
    <row r="24" spans="1:13" ht="70.150000000000006" customHeight="1" outlineLevel="6">
      <c r="A24" s="176" t="s">
        <v>951</v>
      </c>
      <c r="B24" s="182" t="s">
        <v>564</v>
      </c>
      <c r="C24" s="178">
        <f>SUM(D24:F24)</f>
        <v>126105.27</v>
      </c>
      <c r="D24" s="178">
        <v>0</v>
      </c>
      <c r="E24" s="178">
        <v>119800</v>
      </c>
      <c r="F24" s="178">
        <v>6305.27</v>
      </c>
      <c r="G24" s="178">
        <v>0</v>
      </c>
      <c r="H24" s="179">
        <f>SUM(I24:K24)</f>
        <v>126105.27</v>
      </c>
      <c r="I24" s="179">
        <v>0</v>
      </c>
      <c r="J24" s="178">
        <v>119800</v>
      </c>
      <c r="K24" s="178">
        <v>6305.27</v>
      </c>
      <c r="L24" s="179">
        <v>0</v>
      </c>
      <c r="M24" s="180">
        <f t="shared" si="1"/>
        <v>100</v>
      </c>
    </row>
    <row r="25" spans="1:13" s="181" customFormat="1" ht="59.65" customHeight="1" outlineLevel="6">
      <c r="A25" s="184" t="s">
        <v>958</v>
      </c>
      <c r="B25" s="173" t="s">
        <v>702</v>
      </c>
      <c r="C25" s="174">
        <f t="shared" ref="C25:L25" si="8">SUM(C26:C27)</f>
        <v>680000</v>
      </c>
      <c r="D25" s="174">
        <f t="shared" si="8"/>
        <v>0</v>
      </c>
      <c r="E25" s="174">
        <f t="shared" si="8"/>
        <v>0</v>
      </c>
      <c r="F25" s="174">
        <f t="shared" si="8"/>
        <v>680000</v>
      </c>
      <c r="G25" s="174">
        <f t="shared" si="8"/>
        <v>0</v>
      </c>
      <c r="H25" s="174">
        <f t="shared" si="8"/>
        <v>680000</v>
      </c>
      <c r="I25" s="174">
        <f t="shared" si="8"/>
        <v>0</v>
      </c>
      <c r="J25" s="174">
        <f t="shared" si="8"/>
        <v>0</v>
      </c>
      <c r="K25" s="174">
        <f t="shared" si="8"/>
        <v>680000</v>
      </c>
      <c r="L25" s="174">
        <f t="shared" si="8"/>
        <v>0</v>
      </c>
      <c r="M25" s="175">
        <f t="shared" si="1"/>
        <v>100</v>
      </c>
    </row>
    <row r="26" spans="1:13" s="181" customFormat="1" ht="115.9" customHeight="1" outlineLevel="6">
      <c r="A26" s="185" t="s">
        <v>959</v>
      </c>
      <c r="B26" s="182" t="s">
        <v>572</v>
      </c>
      <c r="C26" s="178">
        <f>SUM(D26:F26)</f>
        <v>500000</v>
      </c>
      <c r="D26" s="178">
        <f>SUM(D27)</f>
        <v>0</v>
      </c>
      <c r="E26" s="178">
        <f>SUM(E27)</f>
        <v>0</v>
      </c>
      <c r="F26" s="178">
        <v>500000</v>
      </c>
      <c r="G26" s="178">
        <v>0</v>
      </c>
      <c r="H26" s="178">
        <f>SUM(I26:K26)</f>
        <v>500000</v>
      </c>
      <c r="I26" s="178">
        <f>SUM(I27)</f>
        <v>0</v>
      </c>
      <c r="J26" s="178">
        <f>SUM(J27)</f>
        <v>0</v>
      </c>
      <c r="K26" s="178">
        <v>500000</v>
      </c>
      <c r="L26" s="178">
        <v>0</v>
      </c>
      <c r="M26" s="180">
        <f t="shared" si="1"/>
        <v>100</v>
      </c>
    </row>
    <row r="27" spans="1:13" s="181" customFormat="1" ht="59.65" customHeight="1" outlineLevel="6">
      <c r="A27" s="186" t="s">
        <v>795</v>
      </c>
      <c r="B27" s="182" t="s">
        <v>541</v>
      </c>
      <c r="C27" s="178">
        <f>SUM(D27:F27)</f>
        <v>180000</v>
      </c>
      <c r="D27" s="178">
        <v>0</v>
      </c>
      <c r="E27" s="178">
        <v>0</v>
      </c>
      <c r="F27" s="178">
        <v>180000</v>
      </c>
      <c r="G27" s="178">
        <v>0</v>
      </c>
      <c r="H27" s="179">
        <f>SUM(I27:K27)</f>
        <v>180000</v>
      </c>
      <c r="I27" s="179">
        <v>0</v>
      </c>
      <c r="J27" s="179">
        <v>0</v>
      </c>
      <c r="K27" s="179">
        <v>180000</v>
      </c>
      <c r="L27" s="179">
        <v>0</v>
      </c>
      <c r="M27" s="180">
        <f t="shared" si="1"/>
        <v>100</v>
      </c>
    </row>
    <row r="28" spans="1:13" s="188" customFormat="1" ht="47.25" outlineLevel="6">
      <c r="A28" s="187" t="s">
        <v>960</v>
      </c>
      <c r="B28" s="173" t="s">
        <v>708</v>
      </c>
      <c r="C28" s="174">
        <f t="shared" ref="C28:L28" si="9">SUM(C29)</f>
        <v>75000</v>
      </c>
      <c r="D28" s="174">
        <f t="shared" si="9"/>
        <v>0</v>
      </c>
      <c r="E28" s="174">
        <f t="shared" si="9"/>
        <v>0</v>
      </c>
      <c r="F28" s="174">
        <f t="shared" si="9"/>
        <v>75000</v>
      </c>
      <c r="G28" s="174">
        <f t="shared" si="9"/>
        <v>0</v>
      </c>
      <c r="H28" s="174">
        <f t="shared" si="9"/>
        <v>75000</v>
      </c>
      <c r="I28" s="174">
        <f t="shared" si="9"/>
        <v>0</v>
      </c>
      <c r="J28" s="174">
        <f t="shared" si="9"/>
        <v>0</v>
      </c>
      <c r="K28" s="174">
        <f t="shared" si="9"/>
        <v>75000</v>
      </c>
      <c r="L28" s="174">
        <f t="shared" si="9"/>
        <v>0</v>
      </c>
      <c r="M28" s="175">
        <f t="shared" si="1"/>
        <v>100</v>
      </c>
    </row>
    <row r="29" spans="1:13" s="181" customFormat="1" ht="37.9" customHeight="1" outlineLevel="6">
      <c r="A29" s="186" t="s">
        <v>898</v>
      </c>
      <c r="B29" s="182" t="s">
        <v>478</v>
      </c>
      <c r="C29" s="178">
        <f>SUM(D29:F29)</f>
        <v>75000</v>
      </c>
      <c r="D29" s="178">
        <v>0</v>
      </c>
      <c r="E29" s="178">
        <v>0</v>
      </c>
      <c r="F29" s="178">
        <v>75000</v>
      </c>
      <c r="G29" s="178">
        <v>0</v>
      </c>
      <c r="H29" s="179">
        <f>SUM(I29:K29)</f>
        <v>75000</v>
      </c>
      <c r="I29" s="179">
        <v>0</v>
      </c>
      <c r="J29" s="179">
        <v>0</v>
      </c>
      <c r="K29" s="179">
        <v>75000</v>
      </c>
      <c r="L29" s="179">
        <v>0</v>
      </c>
      <c r="M29" s="180">
        <f t="shared" si="1"/>
        <v>100</v>
      </c>
    </row>
    <row r="30" spans="1:13" ht="57" customHeight="1" outlineLevel="1">
      <c r="A30" s="172" t="s">
        <v>961</v>
      </c>
      <c r="B30" s="173" t="s">
        <v>726</v>
      </c>
      <c r="C30" s="174">
        <f t="shared" ref="C30:L30" si="10">SUM(C31)</f>
        <v>29852314.520000003</v>
      </c>
      <c r="D30" s="174">
        <f t="shared" si="10"/>
        <v>0</v>
      </c>
      <c r="E30" s="174">
        <f t="shared" si="10"/>
        <v>9618268.8000000007</v>
      </c>
      <c r="F30" s="174">
        <f t="shared" si="10"/>
        <v>20234045.720000003</v>
      </c>
      <c r="G30" s="174">
        <f t="shared" si="10"/>
        <v>0</v>
      </c>
      <c r="H30" s="174">
        <f t="shared" si="10"/>
        <v>25055655.199999999</v>
      </c>
      <c r="I30" s="174">
        <f t="shared" si="10"/>
        <v>0</v>
      </c>
      <c r="J30" s="174">
        <f t="shared" si="10"/>
        <v>6924268.79</v>
      </c>
      <c r="K30" s="174">
        <f t="shared" si="10"/>
        <v>18131386.41</v>
      </c>
      <c r="L30" s="174">
        <f t="shared" si="10"/>
        <v>0</v>
      </c>
      <c r="M30" s="175">
        <f t="shared" si="1"/>
        <v>83.932035431335123</v>
      </c>
    </row>
    <row r="31" spans="1:13" ht="21.75" customHeight="1" outlineLevel="2">
      <c r="A31" s="172" t="s">
        <v>962</v>
      </c>
      <c r="B31" s="173" t="s">
        <v>733</v>
      </c>
      <c r="C31" s="174">
        <f t="shared" ref="C31:L31" si="11">SUM(C32+C36+C43+C45)</f>
        <v>29852314.520000003</v>
      </c>
      <c r="D31" s="174">
        <f t="shared" si="11"/>
        <v>0</v>
      </c>
      <c r="E31" s="174">
        <f t="shared" si="11"/>
        <v>9618268.8000000007</v>
      </c>
      <c r="F31" s="174">
        <f t="shared" si="11"/>
        <v>20234045.720000003</v>
      </c>
      <c r="G31" s="174">
        <f t="shared" si="11"/>
        <v>0</v>
      </c>
      <c r="H31" s="174">
        <f t="shared" si="11"/>
        <v>25055655.199999999</v>
      </c>
      <c r="I31" s="174">
        <f t="shared" si="11"/>
        <v>0</v>
      </c>
      <c r="J31" s="174">
        <f t="shared" si="11"/>
        <v>6924268.79</v>
      </c>
      <c r="K31" s="174">
        <f t="shared" si="11"/>
        <v>18131386.41</v>
      </c>
      <c r="L31" s="174">
        <f t="shared" si="11"/>
        <v>0</v>
      </c>
      <c r="M31" s="175">
        <f t="shared" si="1"/>
        <v>83.932035431335123</v>
      </c>
    </row>
    <row r="32" spans="1:13" ht="56.25" customHeight="1" outlineLevel="4">
      <c r="A32" s="172" t="s">
        <v>963</v>
      </c>
      <c r="B32" s="173" t="s">
        <v>735</v>
      </c>
      <c r="C32" s="174">
        <f t="shared" ref="C32:L32" si="12">SUM(C33:C35)</f>
        <v>18196232.100000001</v>
      </c>
      <c r="D32" s="174">
        <f t="shared" si="12"/>
        <v>0</v>
      </c>
      <c r="E32" s="174">
        <f t="shared" si="12"/>
        <v>6007715.0599999996</v>
      </c>
      <c r="F32" s="174">
        <f t="shared" si="12"/>
        <v>12188517.040000001</v>
      </c>
      <c r="G32" s="174">
        <f t="shared" si="12"/>
        <v>0</v>
      </c>
      <c r="H32" s="174">
        <f t="shared" si="12"/>
        <v>17005532.09</v>
      </c>
      <c r="I32" s="174">
        <f t="shared" si="12"/>
        <v>0</v>
      </c>
      <c r="J32" s="174">
        <f t="shared" si="12"/>
        <v>6007715.0499999998</v>
      </c>
      <c r="K32" s="174">
        <f t="shared" si="12"/>
        <v>10997817.040000001</v>
      </c>
      <c r="L32" s="174">
        <f t="shared" si="12"/>
        <v>0</v>
      </c>
      <c r="M32" s="175">
        <f t="shared" si="1"/>
        <v>93.456337534846014</v>
      </c>
    </row>
    <row r="33" spans="1:13" ht="42.75" customHeight="1" outlineLevel="6">
      <c r="A33" s="176" t="s">
        <v>964</v>
      </c>
      <c r="B33" s="182" t="s">
        <v>965</v>
      </c>
      <c r="C33" s="178">
        <f>SUM(D33:F33)</f>
        <v>0</v>
      </c>
      <c r="D33" s="178">
        <v>0</v>
      </c>
      <c r="E33" s="178">
        <v>0</v>
      </c>
      <c r="F33" s="178">
        <v>0</v>
      </c>
      <c r="G33" s="178">
        <v>0</v>
      </c>
      <c r="H33" s="179">
        <f>SUM(I33:K33)</f>
        <v>0</v>
      </c>
      <c r="I33" s="179">
        <v>0</v>
      </c>
      <c r="J33" s="179">
        <v>0</v>
      </c>
      <c r="K33" s="179">
        <v>0</v>
      </c>
      <c r="L33" s="179">
        <v>0</v>
      </c>
      <c r="M33" s="180" t="e">
        <f t="shared" si="1"/>
        <v>#DIV/0!</v>
      </c>
    </row>
    <row r="34" spans="1:13" ht="45.6" customHeight="1" outlineLevel="6">
      <c r="A34" s="176" t="s">
        <v>966</v>
      </c>
      <c r="B34" s="182" t="s">
        <v>472</v>
      </c>
      <c r="C34" s="178">
        <f>SUM(D34:F34)</f>
        <v>12049322.65</v>
      </c>
      <c r="D34" s="178">
        <v>0</v>
      </c>
      <c r="E34" s="178">
        <v>0</v>
      </c>
      <c r="F34" s="178">
        <v>12049322.65</v>
      </c>
      <c r="G34" s="178">
        <v>0</v>
      </c>
      <c r="H34" s="179">
        <f>SUM(I34:K34)</f>
        <v>10858622.65</v>
      </c>
      <c r="I34" s="179">
        <v>0</v>
      </c>
      <c r="J34" s="179">
        <v>0</v>
      </c>
      <c r="K34" s="179">
        <v>10858622.65</v>
      </c>
      <c r="L34" s="179">
        <v>0</v>
      </c>
      <c r="M34" s="180">
        <f t="shared" si="1"/>
        <v>90.118116722519673</v>
      </c>
    </row>
    <row r="35" spans="1:13" ht="115.9" customHeight="1" outlineLevel="6">
      <c r="A35" s="189" t="s">
        <v>967</v>
      </c>
      <c r="B35" s="182" t="s">
        <v>474</v>
      </c>
      <c r="C35" s="178">
        <f>SUM(D35:F35)</f>
        <v>6146909.4499999993</v>
      </c>
      <c r="D35" s="178">
        <v>0</v>
      </c>
      <c r="E35" s="178">
        <v>6007715.0599999996</v>
      </c>
      <c r="F35" s="178">
        <v>139194.39000000001</v>
      </c>
      <c r="G35" s="178">
        <v>0</v>
      </c>
      <c r="H35" s="179">
        <f>SUM(I35:K35)</f>
        <v>6146909.4399999995</v>
      </c>
      <c r="I35" s="179">
        <v>0</v>
      </c>
      <c r="J35" s="190">
        <v>6007715.0499999998</v>
      </c>
      <c r="K35" s="179">
        <v>139194.39000000001</v>
      </c>
      <c r="L35" s="179">
        <v>0</v>
      </c>
      <c r="M35" s="180">
        <f t="shared" si="1"/>
        <v>99.999999837316622</v>
      </c>
    </row>
    <row r="36" spans="1:13" ht="43.7" customHeight="1" outlineLevel="2">
      <c r="A36" s="172" t="s">
        <v>968</v>
      </c>
      <c r="B36" s="173" t="s">
        <v>738</v>
      </c>
      <c r="C36" s="174">
        <f t="shared" ref="C36:L36" si="13">SUM(C37:C42)</f>
        <v>7799744.5499999998</v>
      </c>
      <c r="D36" s="174">
        <f t="shared" si="13"/>
        <v>0</v>
      </c>
      <c r="E36" s="174">
        <f t="shared" si="13"/>
        <v>916553.74</v>
      </c>
      <c r="F36" s="174">
        <f t="shared" si="13"/>
        <v>6883190.8099999996</v>
      </c>
      <c r="G36" s="174">
        <f t="shared" si="13"/>
        <v>0</v>
      </c>
      <c r="H36" s="174">
        <f t="shared" si="13"/>
        <v>7222574.7199999997</v>
      </c>
      <c r="I36" s="174">
        <f t="shared" si="13"/>
        <v>0</v>
      </c>
      <c r="J36" s="174">
        <f t="shared" si="13"/>
        <v>916553.74</v>
      </c>
      <c r="K36" s="174">
        <f t="shared" si="13"/>
        <v>6306020.9799999995</v>
      </c>
      <c r="L36" s="174">
        <f t="shared" si="13"/>
        <v>0</v>
      </c>
      <c r="M36" s="175">
        <f t="shared" si="1"/>
        <v>92.60014444960251</v>
      </c>
    </row>
    <row r="37" spans="1:13" s="181" customFormat="1" ht="39.6" customHeight="1" outlineLevel="4">
      <c r="A37" s="176" t="s">
        <v>518</v>
      </c>
      <c r="B37" s="182" t="s">
        <v>519</v>
      </c>
      <c r="C37" s="178">
        <f t="shared" ref="C37:C42" si="14">SUM(D37:F37)</f>
        <v>3054057.36</v>
      </c>
      <c r="D37" s="178">
        <v>0</v>
      </c>
      <c r="E37" s="178">
        <v>0</v>
      </c>
      <c r="F37" s="178">
        <v>3054057.36</v>
      </c>
      <c r="G37" s="178">
        <v>0</v>
      </c>
      <c r="H37" s="178">
        <f t="shared" ref="H37:H42" si="15">SUM(I37:K37)</f>
        <v>2476887.7799999998</v>
      </c>
      <c r="I37" s="178">
        <v>0</v>
      </c>
      <c r="J37" s="178">
        <v>0</v>
      </c>
      <c r="K37" s="178">
        <v>2476887.7799999998</v>
      </c>
      <c r="L37" s="178">
        <v>0</v>
      </c>
      <c r="M37" s="180">
        <f t="shared" si="1"/>
        <v>81.101547483705417</v>
      </c>
    </row>
    <row r="38" spans="1:13" s="181" customFormat="1" ht="50.1" customHeight="1" outlineLevel="6">
      <c r="A38" s="176" t="s">
        <v>969</v>
      </c>
      <c r="B38" s="182" t="s">
        <v>465</v>
      </c>
      <c r="C38" s="178">
        <f t="shared" si="14"/>
        <v>179025</v>
      </c>
      <c r="D38" s="178">
        <v>0</v>
      </c>
      <c r="E38" s="178">
        <v>0</v>
      </c>
      <c r="F38" s="178">
        <v>179025</v>
      </c>
      <c r="G38" s="178">
        <v>0</v>
      </c>
      <c r="H38" s="178">
        <f t="shared" si="15"/>
        <v>179025</v>
      </c>
      <c r="I38" s="179">
        <v>0</v>
      </c>
      <c r="J38" s="179">
        <v>0</v>
      </c>
      <c r="K38" s="179">
        <v>179025</v>
      </c>
      <c r="L38" s="179">
        <v>0</v>
      </c>
      <c r="M38" s="180">
        <f t="shared" si="1"/>
        <v>100</v>
      </c>
    </row>
    <row r="39" spans="1:13" s="181" customFormat="1" ht="57.4" customHeight="1" outlineLevel="2">
      <c r="A39" s="176" t="s">
        <v>970</v>
      </c>
      <c r="B39" s="182" t="s">
        <v>521</v>
      </c>
      <c r="C39" s="178">
        <f t="shared" si="14"/>
        <v>920322.16</v>
      </c>
      <c r="D39" s="178">
        <v>0</v>
      </c>
      <c r="E39" s="178">
        <v>0</v>
      </c>
      <c r="F39" s="178">
        <v>920322.16</v>
      </c>
      <c r="G39" s="178">
        <v>0</v>
      </c>
      <c r="H39" s="178">
        <f t="shared" si="15"/>
        <v>920322.16</v>
      </c>
      <c r="I39" s="178">
        <v>0</v>
      </c>
      <c r="J39" s="178">
        <v>0</v>
      </c>
      <c r="K39" s="178">
        <v>920322.16</v>
      </c>
      <c r="L39" s="178">
        <v>0</v>
      </c>
      <c r="M39" s="191">
        <f t="shared" si="1"/>
        <v>100</v>
      </c>
    </row>
    <row r="40" spans="1:13" s="181" customFormat="1" ht="42.75" customHeight="1" outlineLevel="4">
      <c r="A40" s="176" t="s">
        <v>522</v>
      </c>
      <c r="B40" s="182" t="s">
        <v>523</v>
      </c>
      <c r="C40" s="178">
        <f t="shared" si="14"/>
        <v>2054450.61</v>
      </c>
      <c r="D40" s="178">
        <v>0</v>
      </c>
      <c r="E40" s="178">
        <v>0</v>
      </c>
      <c r="F40" s="178">
        <v>2054450.61</v>
      </c>
      <c r="G40" s="178">
        <v>0</v>
      </c>
      <c r="H40" s="178">
        <f t="shared" si="15"/>
        <v>2054450.36</v>
      </c>
      <c r="I40" s="178">
        <v>0</v>
      </c>
      <c r="J40" s="178">
        <v>0</v>
      </c>
      <c r="K40" s="178">
        <v>2054450.36</v>
      </c>
      <c r="L40" s="178">
        <v>0</v>
      </c>
      <c r="M40" s="191">
        <f t="shared" si="1"/>
        <v>99.99998783129665</v>
      </c>
    </row>
    <row r="41" spans="1:13" s="181" customFormat="1" ht="69.95" customHeight="1" outlineLevel="6">
      <c r="A41" s="176" t="s">
        <v>971</v>
      </c>
      <c r="B41" s="182" t="s">
        <v>528</v>
      </c>
      <c r="C41" s="178">
        <f t="shared" si="14"/>
        <v>600000</v>
      </c>
      <c r="D41" s="178">
        <v>0</v>
      </c>
      <c r="E41" s="178">
        <v>0</v>
      </c>
      <c r="F41" s="178">
        <v>600000</v>
      </c>
      <c r="G41" s="178">
        <v>0</v>
      </c>
      <c r="H41" s="178">
        <f t="shared" si="15"/>
        <v>600000</v>
      </c>
      <c r="I41" s="179">
        <v>0</v>
      </c>
      <c r="J41" s="179">
        <v>0</v>
      </c>
      <c r="K41" s="179">
        <v>600000</v>
      </c>
      <c r="L41" s="179">
        <v>0</v>
      </c>
      <c r="M41" s="180">
        <f t="shared" si="1"/>
        <v>100</v>
      </c>
    </row>
    <row r="42" spans="1:13" s="181" customFormat="1" ht="43.7" customHeight="1" outlineLevel="6">
      <c r="A42" s="192" t="s">
        <v>768</v>
      </c>
      <c r="B42" s="193" t="s">
        <v>531</v>
      </c>
      <c r="C42" s="178">
        <f t="shared" si="14"/>
        <v>991889.41999999993</v>
      </c>
      <c r="D42" s="178">
        <v>0</v>
      </c>
      <c r="E42" s="178">
        <v>916553.74</v>
      </c>
      <c r="F42" s="178">
        <v>75335.679999999993</v>
      </c>
      <c r="G42" s="178">
        <v>0</v>
      </c>
      <c r="H42" s="178">
        <f t="shared" si="15"/>
        <v>991889.41999999993</v>
      </c>
      <c r="I42" s="178">
        <v>0</v>
      </c>
      <c r="J42" s="178">
        <v>916553.74</v>
      </c>
      <c r="K42" s="178">
        <v>75335.679999999993</v>
      </c>
      <c r="L42" s="178">
        <v>0</v>
      </c>
      <c r="M42" s="180">
        <f t="shared" si="1"/>
        <v>100</v>
      </c>
    </row>
    <row r="43" spans="1:13" ht="42.75" customHeight="1" outlineLevel="4">
      <c r="A43" s="172" t="s">
        <v>972</v>
      </c>
      <c r="B43" s="173" t="s">
        <v>742</v>
      </c>
      <c r="C43" s="174">
        <f t="shared" ref="C43:L43" si="16">SUM(C44:C44)</f>
        <v>401108.59</v>
      </c>
      <c r="D43" s="174">
        <f t="shared" si="16"/>
        <v>0</v>
      </c>
      <c r="E43" s="174">
        <f t="shared" si="16"/>
        <v>0</v>
      </c>
      <c r="F43" s="174">
        <f t="shared" si="16"/>
        <v>401108.59</v>
      </c>
      <c r="G43" s="174">
        <f t="shared" si="16"/>
        <v>0</v>
      </c>
      <c r="H43" s="174">
        <f t="shared" si="16"/>
        <v>208108.59</v>
      </c>
      <c r="I43" s="174">
        <f t="shared" si="16"/>
        <v>0</v>
      </c>
      <c r="J43" s="174">
        <f t="shared" si="16"/>
        <v>0</v>
      </c>
      <c r="K43" s="174">
        <f t="shared" si="16"/>
        <v>208108.59</v>
      </c>
      <c r="L43" s="174">
        <f t="shared" si="16"/>
        <v>0</v>
      </c>
      <c r="M43" s="175">
        <f t="shared" si="1"/>
        <v>51.883354081247667</v>
      </c>
    </row>
    <row r="44" spans="1:13" s="181" customFormat="1" ht="28.7" customHeight="1" outlineLevel="6">
      <c r="A44" s="176" t="s">
        <v>973</v>
      </c>
      <c r="B44" s="177" t="s">
        <v>533</v>
      </c>
      <c r="C44" s="178">
        <f>SUM(D44:F44)</f>
        <v>401108.59</v>
      </c>
      <c r="D44" s="178">
        <v>0</v>
      </c>
      <c r="E44" s="178">
        <v>0</v>
      </c>
      <c r="F44" s="178">
        <v>401108.59</v>
      </c>
      <c r="G44" s="178">
        <v>0</v>
      </c>
      <c r="H44" s="179">
        <f>SUM(I44:K44)</f>
        <v>208108.59</v>
      </c>
      <c r="I44" s="179">
        <v>0</v>
      </c>
      <c r="J44" s="179">
        <v>0</v>
      </c>
      <c r="K44" s="179">
        <v>208108.59</v>
      </c>
      <c r="L44" s="179">
        <v>0</v>
      </c>
      <c r="M44" s="180">
        <f t="shared" si="1"/>
        <v>51.883354081247667</v>
      </c>
    </row>
    <row r="45" spans="1:13" s="188" customFormat="1" ht="43.9" customHeight="1" outlineLevel="6">
      <c r="A45" s="172" t="s">
        <v>974</v>
      </c>
      <c r="B45" s="194" t="s">
        <v>748</v>
      </c>
      <c r="C45" s="174">
        <f>SUM(D45:F45)</f>
        <v>3455229.2800000003</v>
      </c>
      <c r="D45" s="174">
        <f t="shared" ref="D45:L45" si="17">SUM(D46)</f>
        <v>0</v>
      </c>
      <c r="E45" s="174">
        <f t="shared" si="17"/>
        <v>2694000</v>
      </c>
      <c r="F45" s="174">
        <f t="shared" si="17"/>
        <v>761229.28</v>
      </c>
      <c r="G45" s="174">
        <f t="shared" si="17"/>
        <v>0</v>
      </c>
      <c r="H45" s="174">
        <f t="shared" si="17"/>
        <v>619439.80000000005</v>
      </c>
      <c r="I45" s="174">
        <f t="shared" si="17"/>
        <v>0</v>
      </c>
      <c r="J45" s="174">
        <f t="shared" si="17"/>
        <v>0</v>
      </c>
      <c r="K45" s="174">
        <f t="shared" si="17"/>
        <v>619439.80000000005</v>
      </c>
      <c r="L45" s="174">
        <f t="shared" si="17"/>
        <v>0</v>
      </c>
      <c r="M45" s="175">
        <f t="shared" si="1"/>
        <v>17.927603345616475</v>
      </c>
    </row>
    <row r="46" spans="1:13" s="181" customFormat="1" ht="49.5" customHeight="1" outlineLevel="6">
      <c r="A46" s="176" t="s">
        <v>975</v>
      </c>
      <c r="B46" s="177" t="s">
        <v>470</v>
      </c>
      <c r="C46" s="178">
        <f>SUM(D46:G46)</f>
        <v>3455229.2800000003</v>
      </c>
      <c r="D46" s="178">
        <v>0</v>
      </c>
      <c r="E46" s="178">
        <v>2694000</v>
      </c>
      <c r="F46" s="178">
        <v>761229.28</v>
      </c>
      <c r="G46" s="178">
        <v>0</v>
      </c>
      <c r="H46" s="179">
        <f>SUM(I46:K46)</f>
        <v>619439.80000000005</v>
      </c>
      <c r="I46" s="179">
        <v>0</v>
      </c>
      <c r="J46" s="179">
        <v>0</v>
      </c>
      <c r="K46" s="179">
        <v>619439.80000000005</v>
      </c>
      <c r="L46" s="179">
        <v>0</v>
      </c>
      <c r="M46" s="180">
        <f t="shared" si="1"/>
        <v>17.927603345616475</v>
      </c>
    </row>
    <row r="47" spans="1:13" ht="106.7" customHeight="1" outlineLevel="1">
      <c r="A47" s="172" t="s">
        <v>976</v>
      </c>
      <c r="B47" s="173" t="s">
        <v>756</v>
      </c>
      <c r="C47" s="174">
        <f t="shared" ref="C47:L47" si="18">SUM(C48)</f>
        <v>30207445.09</v>
      </c>
      <c r="D47" s="174">
        <f t="shared" si="18"/>
        <v>0</v>
      </c>
      <c r="E47" s="174">
        <f t="shared" si="18"/>
        <v>26445315.789999999</v>
      </c>
      <c r="F47" s="174">
        <f t="shared" si="18"/>
        <v>3762129.3000000003</v>
      </c>
      <c r="G47" s="174">
        <f t="shared" si="18"/>
        <v>0</v>
      </c>
      <c r="H47" s="174">
        <f t="shared" si="18"/>
        <v>2261318.5600000005</v>
      </c>
      <c r="I47" s="174">
        <f t="shared" si="18"/>
        <v>0</v>
      </c>
      <c r="J47" s="174">
        <f t="shared" si="18"/>
        <v>0</v>
      </c>
      <c r="K47" s="174">
        <f t="shared" si="18"/>
        <v>2261318.5600000005</v>
      </c>
      <c r="L47" s="174">
        <f t="shared" si="18"/>
        <v>0</v>
      </c>
      <c r="M47" s="175">
        <f t="shared" si="1"/>
        <v>7.4859643152958899</v>
      </c>
    </row>
    <row r="48" spans="1:13" s="188" customFormat="1" ht="27.6" customHeight="1" outlineLevel="1">
      <c r="A48" s="172" t="s">
        <v>977</v>
      </c>
      <c r="B48" s="173" t="s">
        <v>757</v>
      </c>
      <c r="C48" s="174">
        <f t="shared" ref="C48:L48" si="19">SUM(C49+C52+C55+C58+C63)</f>
        <v>30207445.09</v>
      </c>
      <c r="D48" s="174">
        <f t="shared" si="19"/>
        <v>0</v>
      </c>
      <c r="E48" s="174">
        <f t="shared" si="19"/>
        <v>26445315.789999999</v>
      </c>
      <c r="F48" s="174">
        <f t="shared" si="19"/>
        <v>3762129.3000000003</v>
      </c>
      <c r="G48" s="174">
        <f t="shared" si="19"/>
        <v>0</v>
      </c>
      <c r="H48" s="174">
        <f t="shared" si="19"/>
        <v>2261318.5600000005</v>
      </c>
      <c r="I48" s="174">
        <f t="shared" si="19"/>
        <v>0</v>
      </c>
      <c r="J48" s="174">
        <f t="shared" si="19"/>
        <v>0</v>
      </c>
      <c r="K48" s="174">
        <f t="shared" si="19"/>
        <v>2261318.5600000005</v>
      </c>
      <c r="L48" s="174">
        <f t="shared" si="19"/>
        <v>0</v>
      </c>
      <c r="M48" s="175">
        <f t="shared" si="1"/>
        <v>7.4859643152958899</v>
      </c>
    </row>
    <row r="49" spans="1:13" ht="25.35" customHeight="1" outlineLevel="1">
      <c r="A49" s="172" t="s">
        <v>978</v>
      </c>
      <c r="B49" s="173" t="s">
        <v>759</v>
      </c>
      <c r="C49" s="174">
        <f t="shared" ref="C49:L49" si="20">SUM(C50:C51)</f>
        <v>102459.93</v>
      </c>
      <c r="D49" s="174">
        <f t="shared" si="20"/>
        <v>0</v>
      </c>
      <c r="E49" s="174">
        <f t="shared" si="20"/>
        <v>0</v>
      </c>
      <c r="F49" s="174">
        <f t="shared" si="20"/>
        <v>102459.93</v>
      </c>
      <c r="G49" s="174">
        <f t="shared" si="20"/>
        <v>0</v>
      </c>
      <c r="H49" s="174">
        <f t="shared" si="20"/>
        <v>102459.93</v>
      </c>
      <c r="I49" s="174">
        <f t="shared" si="20"/>
        <v>0</v>
      </c>
      <c r="J49" s="174">
        <f t="shared" si="20"/>
        <v>0</v>
      </c>
      <c r="K49" s="174">
        <f t="shared" si="20"/>
        <v>102459.93</v>
      </c>
      <c r="L49" s="174">
        <f t="shared" si="20"/>
        <v>0</v>
      </c>
      <c r="M49" s="175">
        <f t="shared" si="1"/>
        <v>100</v>
      </c>
    </row>
    <row r="50" spans="1:13" s="181" customFormat="1" ht="47.1" customHeight="1" outlineLevel="1">
      <c r="A50" s="176" t="s">
        <v>979</v>
      </c>
      <c r="B50" s="182" t="s">
        <v>980</v>
      </c>
      <c r="C50" s="178">
        <f>SUM(D50:F50)</f>
        <v>0</v>
      </c>
      <c r="D50" s="178">
        <v>0</v>
      </c>
      <c r="E50" s="178">
        <v>0</v>
      </c>
      <c r="F50" s="178">
        <v>0</v>
      </c>
      <c r="G50" s="178">
        <v>0</v>
      </c>
      <c r="H50" s="178">
        <f>SUM(I50:K50)</f>
        <v>0</v>
      </c>
      <c r="I50" s="178">
        <v>0</v>
      </c>
      <c r="J50" s="178">
        <v>0</v>
      </c>
      <c r="K50" s="178">
        <v>0</v>
      </c>
      <c r="L50" s="178">
        <v>0</v>
      </c>
      <c r="M50" s="180" t="e">
        <f t="shared" si="1"/>
        <v>#DIV/0!</v>
      </c>
    </row>
    <row r="51" spans="1:13" s="181" customFormat="1" ht="47.1" customHeight="1" outlineLevel="1">
      <c r="A51" s="176" t="s">
        <v>981</v>
      </c>
      <c r="B51" s="182" t="s">
        <v>484</v>
      </c>
      <c r="C51" s="178">
        <f>SUM(D51:G51)</f>
        <v>102459.93</v>
      </c>
      <c r="D51" s="178">
        <v>0</v>
      </c>
      <c r="E51" s="178">
        <v>0</v>
      </c>
      <c r="F51" s="178">
        <v>102459.93</v>
      </c>
      <c r="G51" s="178">
        <v>0</v>
      </c>
      <c r="H51" s="178">
        <f>SUM(I51:L51)</f>
        <v>102459.93</v>
      </c>
      <c r="I51" s="178">
        <v>0</v>
      </c>
      <c r="J51" s="178">
        <v>0</v>
      </c>
      <c r="K51" s="178">
        <v>102459.93</v>
      </c>
      <c r="L51" s="178">
        <v>0</v>
      </c>
      <c r="M51" s="180">
        <f t="shared" si="1"/>
        <v>100</v>
      </c>
    </row>
    <row r="52" spans="1:13" ht="33.4" customHeight="1" outlineLevel="4">
      <c r="A52" s="172" t="s">
        <v>982</v>
      </c>
      <c r="B52" s="173" t="s">
        <v>983</v>
      </c>
      <c r="C52" s="174">
        <f t="shared" ref="C52:L52" si="21">SUM(C53:C54)</f>
        <v>0</v>
      </c>
      <c r="D52" s="174">
        <f t="shared" si="21"/>
        <v>0</v>
      </c>
      <c r="E52" s="174">
        <f t="shared" si="21"/>
        <v>0</v>
      </c>
      <c r="F52" s="174">
        <f t="shared" si="21"/>
        <v>0</v>
      </c>
      <c r="G52" s="174">
        <f t="shared" si="21"/>
        <v>0</v>
      </c>
      <c r="H52" s="174">
        <f t="shared" si="21"/>
        <v>0</v>
      </c>
      <c r="I52" s="174">
        <f t="shared" si="21"/>
        <v>0</v>
      </c>
      <c r="J52" s="174">
        <f t="shared" si="21"/>
        <v>0</v>
      </c>
      <c r="K52" s="174">
        <f t="shared" si="21"/>
        <v>0</v>
      </c>
      <c r="L52" s="174">
        <f t="shared" si="21"/>
        <v>0</v>
      </c>
      <c r="M52" s="175" t="e">
        <f t="shared" si="1"/>
        <v>#DIV/0!</v>
      </c>
    </row>
    <row r="53" spans="1:13" s="181" customFormat="1" ht="58.5" customHeight="1" outlineLevel="4">
      <c r="A53" s="176" t="s">
        <v>984</v>
      </c>
      <c r="B53" s="193" t="s">
        <v>985</v>
      </c>
      <c r="C53" s="178">
        <f>SUM(D53:F53)</f>
        <v>0</v>
      </c>
      <c r="D53" s="178">
        <v>0</v>
      </c>
      <c r="E53" s="178">
        <v>0</v>
      </c>
      <c r="F53" s="178">
        <v>0</v>
      </c>
      <c r="G53" s="178">
        <v>0</v>
      </c>
      <c r="H53" s="178">
        <f>SUM(I53:K53)</f>
        <v>0</v>
      </c>
      <c r="I53" s="178">
        <v>0</v>
      </c>
      <c r="J53" s="178">
        <v>0</v>
      </c>
      <c r="K53" s="178">
        <v>0</v>
      </c>
      <c r="L53" s="178">
        <v>0</v>
      </c>
      <c r="M53" s="180" t="e">
        <f t="shared" si="1"/>
        <v>#DIV/0!</v>
      </c>
    </row>
    <row r="54" spans="1:13" s="181" customFormat="1" ht="67.7" customHeight="1" outlineLevel="6">
      <c r="A54" s="176" t="s">
        <v>986</v>
      </c>
      <c r="B54" s="182" t="s">
        <v>987</v>
      </c>
      <c r="C54" s="178">
        <f>SUM(D54:F54)</f>
        <v>0</v>
      </c>
      <c r="D54" s="178">
        <v>0</v>
      </c>
      <c r="E54" s="178">
        <v>0</v>
      </c>
      <c r="F54" s="178">
        <v>0</v>
      </c>
      <c r="G54" s="178">
        <v>0</v>
      </c>
      <c r="H54" s="179">
        <f>SUM(I54:K54)</f>
        <v>0</v>
      </c>
      <c r="I54" s="179">
        <v>0</v>
      </c>
      <c r="J54" s="179">
        <v>0</v>
      </c>
      <c r="K54" s="179">
        <v>0</v>
      </c>
      <c r="L54" s="179">
        <v>0</v>
      </c>
      <c r="M54" s="180" t="e">
        <f t="shared" si="1"/>
        <v>#DIV/0!</v>
      </c>
    </row>
    <row r="55" spans="1:13" ht="42.75" customHeight="1" outlineLevel="4">
      <c r="A55" s="172" t="s">
        <v>988</v>
      </c>
      <c r="B55" s="173" t="s">
        <v>989</v>
      </c>
      <c r="C55" s="174">
        <f t="shared" ref="C55:L55" si="22">SUM(C56:C57)</f>
        <v>229796.19</v>
      </c>
      <c r="D55" s="174">
        <f t="shared" si="22"/>
        <v>0</v>
      </c>
      <c r="E55" s="174">
        <f t="shared" si="22"/>
        <v>0</v>
      </c>
      <c r="F55" s="174">
        <f t="shared" si="22"/>
        <v>229796.19</v>
      </c>
      <c r="G55" s="174">
        <f t="shared" si="22"/>
        <v>0</v>
      </c>
      <c r="H55" s="174">
        <f t="shared" si="22"/>
        <v>229796.19</v>
      </c>
      <c r="I55" s="174">
        <f t="shared" si="22"/>
        <v>0</v>
      </c>
      <c r="J55" s="174">
        <f t="shared" si="22"/>
        <v>0</v>
      </c>
      <c r="K55" s="174">
        <f t="shared" si="22"/>
        <v>229796.19</v>
      </c>
      <c r="L55" s="174">
        <f t="shared" si="22"/>
        <v>0</v>
      </c>
      <c r="M55" s="175">
        <f t="shared" si="1"/>
        <v>100</v>
      </c>
    </row>
    <row r="56" spans="1:13" s="181" customFormat="1" ht="102.2" customHeight="1" outlineLevel="6">
      <c r="A56" s="176" t="s">
        <v>990</v>
      </c>
      <c r="B56" s="182" t="s">
        <v>566</v>
      </c>
      <c r="C56" s="178">
        <f>SUM(D56:F56)</f>
        <v>53029.89</v>
      </c>
      <c r="D56" s="178">
        <v>0</v>
      </c>
      <c r="E56" s="178">
        <v>0</v>
      </c>
      <c r="F56" s="178">
        <v>53029.89</v>
      </c>
      <c r="G56" s="178">
        <v>0</v>
      </c>
      <c r="H56" s="179">
        <f>SUM(I56:K56)</f>
        <v>53029.89</v>
      </c>
      <c r="I56" s="179">
        <v>0</v>
      </c>
      <c r="J56" s="179">
        <v>0</v>
      </c>
      <c r="K56" s="179">
        <v>53029.89</v>
      </c>
      <c r="L56" s="179">
        <v>0</v>
      </c>
      <c r="M56" s="180">
        <f t="shared" si="1"/>
        <v>100</v>
      </c>
    </row>
    <row r="57" spans="1:13" s="181" customFormat="1" ht="102.2" customHeight="1" outlineLevel="6">
      <c r="A57" s="176" t="s">
        <v>991</v>
      </c>
      <c r="B57" s="182" t="s">
        <v>568</v>
      </c>
      <c r="C57" s="178">
        <f>SUM(D57:F57)</f>
        <v>176766.3</v>
      </c>
      <c r="D57" s="178">
        <v>0</v>
      </c>
      <c r="E57" s="178">
        <v>0</v>
      </c>
      <c r="F57" s="178">
        <v>176766.3</v>
      </c>
      <c r="G57" s="178">
        <v>0</v>
      </c>
      <c r="H57" s="179">
        <f>SUM(I57:K57)</f>
        <v>176766.3</v>
      </c>
      <c r="I57" s="179">
        <v>0</v>
      </c>
      <c r="J57" s="179">
        <v>0</v>
      </c>
      <c r="K57" s="179">
        <v>176766.3</v>
      </c>
      <c r="L57" s="179">
        <v>0</v>
      </c>
      <c r="M57" s="180">
        <f t="shared" si="1"/>
        <v>100</v>
      </c>
    </row>
    <row r="58" spans="1:13" s="188" customFormat="1" ht="72.400000000000006" customHeight="1" outlineLevel="6">
      <c r="A58" s="172" t="s">
        <v>992</v>
      </c>
      <c r="B58" s="173" t="s">
        <v>993</v>
      </c>
      <c r="C58" s="174">
        <f t="shared" ref="C58:L58" si="23">SUM(C59:C62)</f>
        <v>28979529.969999999</v>
      </c>
      <c r="D58" s="174">
        <f t="shared" si="23"/>
        <v>0</v>
      </c>
      <c r="E58" s="174">
        <f t="shared" si="23"/>
        <v>26445315.789999999</v>
      </c>
      <c r="F58" s="174">
        <f t="shared" si="23"/>
        <v>2534214.1800000002</v>
      </c>
      <c r="G58" s="174">
        <f t="shared" si="23"/>
        <v>0</v>
      </c>
      <c r="H58" s="174">
        <f t="shared" si="23"/>
        <v>1142355.4500000002</v>
      </c>
      <c r="I58" s="174">
        <f t="shared" si="23"/>
        <v>0</v>
      </c>
      <c r="J58" s="174">
        <f t="shared" si="23"/>
        <v>0</v>
      </c>
      <c r="K58" s="174">
        <f t="shared" si="23"/>
        <v>1142355.4500000002</v>
      </c>
      <c r="L58" s="174">
        <f t="shared" si="23"/>
        <v>0</v>
      </c>
      <c r="M58" s="175">
        <f t="shared" si="1"/>
        <v>3.9419391935707102</v>
      </c>
    </row>
    <row r="59" spans="1:13" s="181" customFormat="1" ht="41.25" customHeight="1" outlineLevel="6">
      <c r="A59" s="176" t="s">
        <v>994</v>
      </c>
      <c r="B59" s="182" t="s">
        <v>995</v>
      </c>
      <c r="C59" s="178">
        <f>SUM(D59:F59)</f>
        <v>0</v>
      </c>
      <c r="D59" s="178">
        <v>0</v>
      </c>
      <c r="E59" s="178">
        <v>0</v>
      </c>
      <c r="F59" s="178">
        <v>0</v>
      </c>
      <c r="G59" s="178">
        <v>0</v>
      </c>
      <c r="H59" s="179">
        <f>SUM(I59:K59)</f>
        <v>0</v>
      </c>
      <c r="I59" s="179">
        <v>0</v>
      </c>
      <c r="J59" s="179">
        <v>0</v>
      </c>
      <c r="K59" s="179">
        <v>0</v>
      </c>
      <c r="L59" s="179">
        <v>0</v>
      </c>
      <c r="M59" s="180" t="e">
        <f t="shared" si="1"/>
        <v>#DIV/0!</v>
      </c>
    </row>
    <row r="60" spans="1:13" s="181" customFormat="1" ht="47.1" customHeight="1" outlineLevel="6">
      <c r="A60" s="176" t="s">
        <v>996</v>
      </c>
      <c r="B60" s="182" t="s">
        <v>492</v>
      </c>
      <c r="C60" s="178">
        <f>SUM(D60:F60)</f>
        <v>580915.80000000005</v>
      </c>
      <c r="D60" s="178">
        <v>0</v>
      </c>
      <c r="E60" s="178">
        <v>0</v>
      </c>
      <c r="F60" s="178">
        <v>580915.80000000005</v>
      </c>
      <c r="G60" s="178">
        <v>0</v>
      </c>
      <c r="H60" s="179">
        <f>SUM(I60:K60)</f>
        <v>580915.80000000005</v>
      </c>
      <c r="I60" s="179">
        <v>0</v>
      </c>
      <c r="J60" s="179">
        <v>0</v>
      </c>
      <c r="K60" s="179">
        <v>580915.80000000005</v>
      </c>
      <c r="L60" s="179">
        <v>0</v>
      </c>
      <c r="M60" s="180">
        <f t="shared" si="1"/>
        <v>100</v>
      </c>
    </row>
    <row r="61" spans="1:13" s="181" customFormat="1" ht="47.1" customHeight="1" outlineLevel="6">
      <c r="A61" s="176" t="s">
        <v>997</v>
      </c>
      <c r="B61" s="182" t="s">
        <v>497</v>
      </c>
      <c r="C61" s="178">
        <f>SUM(D61:F61)</f>
        <v>561439.65</v>
      </c>
      <c r="D61" s="178">
        <v>0</v>
      </c>
      <c r="E61" s="178">
        <v>0</v>
      </c>
      <c r="F61" s="178">
        <v>561439.65</v>
      </c>
      <c r="G61" s="178">
        <v>0</v>
      </c>
      <c r="H61" s="179">
        <f>SUM(I61:K61)</f>
        <v>561439.65</v>
      </c>
      <c r="I61" s="179">
        <v>0</v>
      </c>
      <c r="J61" s="179">
        <v>0</v>
      </c>
      <c r="K61" s="179">
        <v>561439.65</v>
      </c>
      <c r="L61" s="179">
        <v>0</v>
      </c>
      <c r="M61" s="180">
        <f t="shared" si="1"/>
        <v>100</v>
      </c>
    </row>
    <row r="62" spans="1:13" s="181" customFormat="1" ht="47.1" customHeight="1" outlineLevel="6">
      <c r="A62" s="195" t="s">
        <v>498</v>
      </c>
      <c r="B62" s="196" t="s">
        <v>998</v>
      </c>
      <c r="C62" s="197">
        <f>SUM(D62:F62)</f>
        <v>27837174.52</v>
      </c>
      <c r="D62" s="197">
        <v>0</v>
      </c>
      <c r="E62" s="197">
        <v>26445315.789999999</v>
      </c>
      <c r="F62" s="197">
        <v>1391858.73</v>
      </c>
      <c r="G62" s="197">
        <v>0</v>
      </c>
      <c r="H62" s="197">
        <f>SUM(I62:K62)</f>
        <v>0</v>
      </c>
      <c r="I62" s="197">
        <v>0</v>
      </c>
      <c r="J62" s="197">
        <v>0</v>
      </c>
      <c r="K62" s="197">
        <v>0</v>
      </c>
      <c r="L62" s="197">
        <v>0</v>
      </c>
      <c r="M62" s="180">
        <f t="shared" si="1"/>
        <v>0</v>
      </c>
    </row>
    <row r="63" spans="1:13" s="188" customFormat="1" ht="64.349999999999994" customHeight="1" outlineLevel="6">
      <c r="A63" s="172" t="s">
        <v>999</v>
      </c>
      <c r="B63" s="173" t="s">
        <v>1000</v>
      </c>
      <c r="C63" s="174">
        <f t="shared" ref="C63:L63" si="24">SUM(C64)</f>
        <v>895659</v>
      </c>
      <c r="D63" s="174">
        <f t="shared" si="24"/>
        <v>0</v>
      </c>
      <c r="E63" s="174">
        <f t="shared" si="24"/>
        <v>0</v>
      </c>
      <c r="F63" s="174">
        <f t="shared" si="24"/>
        <v>895659</v>
      </c>
      <c r="G63" s="174">
        <f t="shared" si="24"/>
        <v>0</v>
      </c>
      <c r="H63" s="174">
        <f t="shared" si="24"/>
        <v>786706.99</v>
      </c>
      <c r="I63" s="174">
        <f t="shared" si="24"/>
        <v>0</v>
      </c>
      <c r="J63" s="174">
        <f t="shared" si="24"/>
        <v>0</v>
      </c>
      <c r="K63" s="174">
        <f t="shared" si="24"/>
        <v>786706.99</v>
      </c>
      <c r="L63" s="174">
        <f t="shared" si="24"/>
        <v>0</v>
      </c>
      <c r="M63" s="175">
        <f t="shared" si="1"/>
        <v>87.835547903833927</v>
      </c>
    </row>
    <row r="64" spans="1:13" s="181" customFormat="1" ht="60.75" customHeight="1" outlineLevel="6">
      <c r="A64" s="176" t="s">
        <v>1001</v>
      </c>
      <c r="B64" s="182" t="s">
        <v>504</v>
      </c>
      <c r="C64" s="178">
        <f>SUM(D64:F64)</f>
        <v>895659</v>
      </c>
      <c r="D64" s="178">
        <v>0</v>
      </c>
      <c r="E64" s="178">
        <v>0</v>
      </c>
      <c r="F64" s="178">
        <v>895659</v>
      </c>
      <c r="G64" s="178">
        <v>0</v>
      </c>
      <c r="H64" s="179">
        <f>SUM(I64:K64)</f>
        <v>786706.99</v>
      </c>
      <c r="I64" s="179">
        <v>0</v>
      </c>
      <c r="J64" s="179">
        <v>0</v>
      </c>
      <c r="K64" s="179">
        <v>786706.99</v>
      </c>
      <c r="L64" s="179">
        <v>0</v>
      </c>
      <c r="M64" s="180">
        <f t="shared" si="1"/>
        <v>87.835547903833927</v>
      </c>
    </row>
    <row r="65" spans="1:13" ht="76.349999999999994" customHeight="1" outlineLevel="6">
      <c r="A65" s="198" t="s">
        <v>1002</v>
      </c>
      <c r="B65" s="173" t="s">
        <v>762</v>
      </c>
      <c r="C65" s="174">
        <f t="shared" ref="C65:L67" si="25">SUM(C66)</f>
        <v>6008984.8900000006</v>
      </c>
      <c r="D65" s="174">
        <f t="shared" si="25"/>
        <v>3667543.22</v>
      </c>
      <c r="E65" s="174">
        <f t="shared" si="25"/>
        <v>861741.8</v>
      </c>
      <c r="F65" s="174">
        <f t="shared" si="25"/>
        <v>1450592.96</v>
      </c>
      <c r="G65" s="174">
        <f t="shared" si="25"/>
        <v>29106.91</v>
      </c>
      <c r="H65" s="174">
        <f t="shared" si="25"/>
        <v>5972844.5900000008</v>
      </c>
      <c r="I65" s="174">
        <f t="shared" si="25"/>
        <v>3667543.22</v>
      </c>
      <c r="J65" s="174">
        <f t="shared" si="25"/>
        <v>861741.8</v>
      </c>
      <c r="K65" s="174">
        <f t="shared" si="25"/>
        <v>1414452.66</v>
      </c>
      <c r="L65" s="174">
        <f t="shared" si="25"/>
        <v>29106.91</v>
      </c>
      <c r="M65" s="175">
        <f t="shared" si="1"/>
        <v>99.398562308583209</v>
      </c>
    </row>
    <row r="66" spans="1:13" ht="74.650000000000006" customHeight="1" outlineLevel="6">
      <c r="A66" s="198" t="s">
        <v>1003</v>
      </c>
      <c r="B66" s="173" t="s">
        <v>1004</v>
      </c>
      <c r="C66" s="174">
        <f t="shared" si="25"/>
        <v>6008984.8900000006</v>
      </c>
      <c r="D66" s="174">
        <f t="shared" si="25"/>
        <v>3667543.22</v>
      </c>
      <c r="E66" s="174">
        <f t="shared" si="25"/>
        <v>861741.8</v>
      </c>
      <c r="F66" s="174">
        <f t="shared" si="25"/>
        <v>1450592.96</v>
      </c>
      <c r="G66" s="174">
        <f t="shared" si="25"/>
        <v>29106.91</v>
      </c>
      <c r="H66" s="174">
        <f t="shared" si="25"/>
        <v>5972844.5900000008</v>
      </c>
      <c r="I66" s="174">
        <f t="shared" si="25"/>
        <v>3667543.22</v>
      </c>
      <c r="J66" s="174">
        <f t="shared" si="25"/>
        <v>861741.8</v>
      </c>
      <c r="K66" s="174">
        <f t="shared" si="25"/>
        <v>1414452.66</v>
      </c>
      <c r="L66" s="174">
        <f t="shared" si="25"/>
        <v>29106.91</v>
      </c>
      <c r="M66" s="175">
        <f t="shared" si="1"/>
        <v>99.398562308583209</v>
      </c>
    </row>
    <row r="67" spans="1:13" ht="46.5" hidden="1" customHeight="1" outlineLevel="6">
      <c r="A67" s="198" t="s">
        <v>1005</v>
      </c>
      <c r="B67" s="173" t="s">
        <v>1006</v>
      </c>
      <c r="C67" s="174">
        <f t="shared" si="25"/>
        <v>6008984.8900000006</v>
      </c>
      <c r="D67" s="174">
        <f t="shared" si="25"/>
        <v>3667543.22</v>
      </c>
      <c r="E67" s="174">
        <f t="shared" si="25"/>
        <v>861741.8</v>
      </c>
      <c r="F67" s="174">
        <f t="shared" si="25"/>
        <v>1450592.96</v>
      </c>
      <c r="G67" s="174">
        <f t="shared" si="25"/>
        <v>29106.91</v>
      </c>
      <c r="H67" s="174">
        <f t="shared" si="25"/>
        <v>5972844.5900000008</v>
      </c>
      <c r="I67" s="174">
        <f t="shared" si="25"/>
        <v>3667543.22</v>
      </c>
      <c r="J67" s="174">
        <f t="shared" si="25"/>
        <v>861741.8</v>
      </c>
      <c r="K67" s="174">
        <f t="shared" si="25"/>
        <v>1414452.66</v>
      </c>
      <c r="L67" s="174">
        <f t="shared" si="25"/>
        <v>29106.91</v>
      </c>
      <c r="M67" s="175">
        <f t="shared" si="1"/>
        <v>99.398562308583209</v>
      </c>
    </row>
    <row r="68" spans="1:13" ht="46.5" customHeight="1" outlineLevel="6">
      <c r="A68" s="198" t="s">
        <v>1007</v>
      </c>
      <c r="B68" s="173" t="s">
        <v>1008</v>
      </c>
      <c r="C68" s="174">
        <f t="shared" ref="C68:L68" si="26">SUM(C69:C70)</f>
        <v>6008984.8900000006</v>
      </c>
      <c r="D68" s="174">
        <f t="shared" si="26"/>
        <v>3667543.22</v>
      </c>
      <c r="E68" s="174">
        <f t="shared" si="26"/>
        <v>861741.8</v>
      </c>
      <c r="F68" s="174">
        <f t="shared" si="26"/>
        <v>1450592.96</v>
      </c>
      <c r="G68" s="174">
        <f t="shared" si="26"/>
        <v>29106.91</v>
      </c>
      <c r="H68" s="174">
        <f t="shared" si="26"/>
        <v>5972844.5900000008</v>
      </c>
      <c r="I68" s="174">
        <f t="shared" si="26"/>
        <v>3667543.22</v>
      </c>
      <c r="J68" s="174">
        <f t="shared" si="26"/>
        <v>861741.8</v>
      </c>
      <c r="K68" s="174">
        <f t="shared" si="26"/>
        <v>1414452.66</v>
      </c>
      <c r="L68" s="174">
        <f t="shared" si="26"/>
        <v>29106.91</v>
      </c>
      <c r="M68" s="175">
        <f t="shared" si="1"/>
        <v>99.398562308583209</v>
      </c>
    </row>
    <row r="69" spans="1:13" ht="36.950000000000003" customHeight="1" outlineLevel="6">
      <c r="A69" s="199" t="s">
        <v>1009</v>
      </c>
      <c r="B69" s="182" t="s">
        <v>535</v>
      </c>
      <c r="C69" s="178">
        <f>SUM(D69:F69)</f>
        <v>4450071.4300000006</v>
      </c>
      <c r="D69" s="178">
        <v>3667543.22</v>
      </c>
      <c r="E69" s="178">
        <v>37045.89</v>
      </c>
      <c r="F69" s="178">
        <v>745482.32</v>
      </c>
      <c r="G69" s="178">
        <v>0</v>
      </c>
      <c r="H69" s="179">
        <f>SUM(I69:K69)</f>
        <v>4450071.4300000006</v>
      </c>
      <c r="I69" s="178">
        <v>3667543.22</v>
      </c>
      <c r="J69" s="178">
        <v>37045.89</v>
      </c>
      <c r="K69" s="178">
        <v>745482.32</v>
      </c>
      <c r="L69" s="179">
        <v>0</v>
      </c>
      <c r="M69" s="180">
        <f t="shared" si="1"/>
        <v>100</v>
      </c>
    </row>
    <row r="70" spans="1:13" ht="155.44999999999999" customHeight="1" outlineLevel="6">
      <c r="A70" s="200" t="s">
        <v>1010</v>
      </c>
      <c r="B70" s="182" t="s">
        <v>537</v>
      </c>
      <c r="C70" s="178">
        <f>SUM(D70:G70)</f>
        <v>1558913.46</v>
      </c>
      <c r="D70" s="178">
        <v>0</v>
      </c>
      <c r="E70" s="178">
        <v>824695.91</v>
      </c>
      <c r="F70" s="178">
        <v>705110.64</v>
      </c>
      <c r="G70" s="178">
        <v>29106.91</v>
      </c>
      <c r="H70" s="179">
        <f>SUM(I70:L70)</f>
        <v>1522773.16</v>
      </c>
      <c r="I70" s="179">
        <v>0</v>
      </c>
      <c r="J70" s="179">
        <v>824695.91</v>
      </c>
      <c r="K70" s="179">
        <v>668970.34</v>
      </c>
      <c r="L70" s="179">
        <v>29106.91</v>
      </c>
      <c r="M70" s="180">
        <f t="shared" si="1"/>
        <v>97.681699406200522</v>
      </c>
    </row>
    <row r="71" spans="1:13" ht="57" customHeight="1" outlineLevel="6">
      <c r="A71" s="172" t="s">
        <v>1011</v>
      </c>
      <c r="B71" s="173" t="s">
        <v>800</v>
      </c>
      <c r="C71" s="174">
        <f t="shared" ref="C71:L73" si="27">SUM(C72)</f>
        <v>0</v>
      </c>
      <c r="D71" s="174">
        <f t="shared" si="27"/>
        <v>0</v>
      </c>
      <c r="E71" s="174">
        <f t="shared" si="27"/>
        <v>0</v>
      </c>
      <c r="F71" s="174">
        <f t="shared" si="27"/>
        <v>0</v>
      </c>
      <c r="G71" s="174">
        <f t="shared" si="27"/>
        <v>0</v>
      </c>
      <c r="H71" s="201">
        <f t="shared" si="27"/>
        <v>0</v>
      </c>
      <c r="I71" s="201">
        <f t="shared" si="27"/>
        <v>0</v>
      </c>
      <c r="J71" s="201">
        <f t="shared" si="27"/>
        <v>0</v>
      </c>
      <c r="K71" s="201">
        <f t="shared" si="27"/>
        <v>0</v>
      </c>
      <c r="L71" s="201">
        <f t="shared" si="27"/>
        <v>0</v>
      </c>
      <c r="M71" s="175" t="e">
        <f t="shared" si="1"/>
        <v>#DIV/0!</v>
      </c>
    </row>
    <row r="72" spans="1:13" ht="22.9" customHeight="1" outlineLevel="6">
      <c r="A72" s="172" t="s">
        <v>977</v>
      </c>
      <c r="B72" s="173" t="s">
        <v>801</v>
      </c>
      <c r="C72" s="174">
        <f t="shared" si="27"/>
        <v>0</v>
      </c>
      <c r="D72" s="174">
        <f t="shared" si="27"/>
        <v>0</v>
      </c>
      <c r="E72" s="174">
        <f t="shared" si="27"/>
        <v>0</v>
      </c>
      <c r="F72" s="174">
        <f t="shared" si="27"/>
        <v>0</v>
      </c>
      <c r="G72" s="174">
        <f t="shared" si="27"/>
        <v>0</v>
      </c>
      <c r="H72" s="174">
        <f t="shared" si="27"/>
        <v>0</v>
      </c>
      <c r="I72" s="174">
        <f t="shared" si="27"/>
        <v>0</v>
      </c>
      <c r="J72" s="174">
        <f t="shared" si="27"/>
        <v>0</v>
      </c>
      <c r="K72" s="174">
        <f t="shared" si="27"/>
        <v>0</v>
      </c>
      <c r="L72" s="174">
        <f t="shared" si="27"/>
        <v>0</v>
      </c>
      <c r="M72" s="175" t="e">
        <f t="shared" si="1"/>
        <v>#DIV/0!</v>
      </c>
    </row>
    <row r="73" spans="1:13" ht="44.85" customHeight="1" outlineLevel="6">
      <c r="A73" s="184" t="s">
        <v>1012</v>
      </c>
      <c r="B73" s="173" t="s">
        <v>803</v>
      </c>
      <c r="C73" s="174">
        <f>SUM(D73:F73)</f>
        <v>0</v>
      </c>
      <c r="D73" s="174">
        <f t="shared" si="27"/>
        <v>0</v>
      </c>
      <c r="E73" s="174">
        <f t="shared" si="27"/>
        <v>0</v>
      </c>
      <c r="F73" s="174">
        <f t="shared" si="27"/>
        <v>0</v>
      </c>
      <c r="G73" s="174">
        <f t="shared" si="27"/>
        <v>0</v>
      </c>
      <c r="H73" s="174">
        <f t="shared" si="27"/>
        <v>0</v>
      </c>
      <c r="I73" s="174">
        <f t="shared" si="27"/>
        <v>0</v>
      </c>
      <c r="J73" s="174">
        <f t="shared" si="27"/>
        <v>0</v>
      </c>
      <c r="K73" s="174">
        <f t="shared" si="27"/>
        <v>0</v>
      </c>
      <c r="L73" s="174">
        <f t="shared" si="27"/>
        <v>0</v>
      </c>
      <c r="M73" s="175" t="e">
        <f t="shared" si="1"/>
        <v>#DIV/0!</v>
      </c>
    </row>
    <row r="74" spans="1:13" ht="49.15" customHeight="1" outlineLevel="6">
      <c r="A74" s="202" t="s">
        <v>1013</v>
      </c>
      <c r="B74" s="182" t="s">
        <v>1014</v>
      </c>
      <c r="C74" s="178">
        <f>SUM(D74:F74)</f>
        <v>0</v>
      </c>
      <c r="D74" s="178">
        <v>0</v>
      </c>
      <c r="E74" s="178">
        <v>0</v>
      </c>
      <c r="F74" s="178">
        <v>0</v>
      </c>
      <c r="G74" s="178">
        <v>0</v>
      </c>
      <c r="H74" s="179">
        <f>SUM(I74:K74)</f>
        <v>0</v>
      </c>
      <c r="I74" s="179">
        <v>0</v>
      </c>
      <c r="J74" s="179">
        <v>0</v>
      </c>
      <c r="K74" s="179">
        <v>0</v>
      </c>
      <c r="L74" s="179">
        <v>0</v>
      </c>
      <c r="M74" s="180" t="e">
        <f t="shared" si="1"/>
        <v>#DIV/0!</v>
      </c>
    </row>
    <row r="75" spans="1:13" ht="57" customHeight="1" outlineLevel="1">
      <c r="A75" s="172" t="s">
        <v>1015</v>
      </c>
      <c r="B75" s="173" t="s">
        <v>836</v>
      </c>
      <c r="C75" s="174">
        <f t="shared" ref="C75:L75" si="28">SUM(C76)</f>
        <v>72136.3</v>
      </c>
      <c r="D75" s="174">
        <f t="shared" si="28"/>
        <v>0</v>
      </c>
      <c r="E75" s="174">
        <f t="shared" si="28"/>
        <v>0</v>
      </c>
      <c r="F75" s="174">
        <f t="shared" si="28"/>
        <v>72136.3</v>
      </c>
      <c r="G75" s="174">
        <f t="shared" si="28"/>
        <v>0</v>
      </c>
      <c r="H75" s="174">
        <f t="shared" si="28"/>
        <v>72136.3</v>
      </c>
      <c r="I75" s="174">
        <f t="shared" si="28"/>
        <v>0</v>
      </c>
      <c r="J75" s="174">
        <f t="shared" si="28"/>
        <v>0</v>
      </c>
      <c r="K75" s="174">
        <f t="shared" si="28"/>
        <v>72136.3</v>
      </c>
      <c r="L75" s="174">
        <f t="shared" si="28"/>
        <v>0</v>
      </c>
      <c r="M75" s="175">
        <f t="shared" si="1"/>
        <v>100</v>
      </c>
    </row>
    <row r="76" spans="1:13" ht="28.5" customHeight="1" outlineLevel="2">
      <c r="A76" s="172" t="s">
        <v>1016</v>
      </c>
      <c r="B76" s="173" t="s">
        <v>1017</v>
      </c>
      <c r="C76" s="174">
        <f t="shared" ref="C76:L76" si="29">SUM(C77+C79)</f>
        <v>72136.3</v>
      </c>
      <c r="D76" s="174">
        <f t="shared" si="29"/>
        <v>0</v>
      </c>
      <c r="E76" s="174">
        <f t="shared" si="29"/>
        <v>0</v>
      </c>
      <c r="F76" s="174">
        <f t="shared" si="29"/>
        <v>72136.3</v>
      </c>
      <c r="G76" s="174">
        <f t="shared" si="29"/>
        <v>0</v>
      </c>
      <c r="H76" s="174">
        <f t="shared" si="29"/>
        <v>72136.3</v>
      </c>
      <c r="I76" s="174">
        <f t="shared" si="29"/>
        <v>0</v>
      </c>
      <c r="J76" s="174">
        <f t="shared" si="29"/>
        <v>0</v>
      </c>
      <c r="K76" s="174">
        <f t="shared" si="29"/>
        <v>72136.3</v>
      </c>
      <c r="L76" s="174">
        <f t="shared" si="29"/>
        <v>0</v>
      </c>
      <c r="M76" s="175">
        <f t="shared" si="1"/>
        <v>100</v>
      </c>
    </row>
    <row r="77" spans="1:13" ht="44.85" customHeight="1" outlineLevel="4">
      <c r="A77" s="172" t="s">
        <v>1018</v>
      </c>
      <c r="B77" s="173" t="s">
        <v>839</v>
      </c>
      <c r="C77" s="174">
        <f t="shared" ref="C77:L77" si="30">SUM(C78)</f>
        <v>13860</v>
      </c>
      <c r="D77" s="174">
        <f t="shared" si="30"/>
        <v>0</v>
      </c>
      <c r="E77" s="174">
        <f t="shared" si="30"/>
        <v>0</v>
      </c>
      <c r="F77" s="174">
        <f t="shared" si="30"/>
        <v>13860</v>
      </c>
      <c r="G77" s="174">
        <f t="shared" si="30"/>
        <v>0</v>
      </c>
      <c r="H77" s="174">
        <f t="shared" si="30"/>
        <v>13860</v>
      </c>
      <c r="I77" s="174">
        <f t="shared" si="30"/>
        <v>0</v>
      </c>
      <c r="J77" s="174">
        <f t="shared" si="30"/>
        <v>0</v>
      </c>
      <c r="K77" s="174">
        <f t="shared" si="30"/>
        <v>13860</v>
      </c>
      <c r="L77" s="174">
        <f t="shared" si="30"/>
        <v>0</v>
      </c>
      <c r="M77" s="175">
        <f t="shared" si="1"/>
        <v>100</v>
      </c>
    </row>
    <row r="78" spans="1:13" ht="48.2" customHeight="1" outlineLevel="6">
      <c r="A78" s="176" t="s">
        <v>1019</v>
      </c>
      <c r="B78" s="182" t="s">
        <v>1020</v>
      </c>
      <c r="C78" s="178">
        <f>SUM(D78:F78)</f>
        <v>13860</v>
      </c>
      <c r="D78" s="178">
        <v>0</v>
      </c>
      <c r="E78" s="178">
        <v>0</v>
      </c>
      <c r="F78" s="178">
        <v>13860</v>
      </c>
      <c r="G78" s="178">
        <v>0</v>
      </c>
      <c r="H78" s="179">
        <f>SUM(I78:K78)</f>
        <v>13860</v>
      </c>
      <c r="I78" s="179">
        <v>0</v>
      </c>
      <c r="J78" s="179">
        <v>0</v>
      </c>
      <c r="K78" s="179">
        <v>13860</v>
      </c>
      <c r="L78" s="179">
        <v>0</v>
      </c>
      <c r="M78" s="180">
        <f t="shared" si="1"/>
        <v>100</v>
      </c>
    </row>
    <row r="79" spans="1:13" ht="57" customHeight="1" outlineLevel="4">
      <c r="A79" s="172" t="s">
        <v>1021</v>
      </c>
      <c r="B79" s="173" t="s">
        <v>843</v>
      </c>
      <c r="C79" s="174">
        <f t="shared" ref="C79:L79" si="31">SUM(C80:C81)</f>
        <v>58276.3</v>
      </c>
      <c r="D79" s="174">
        <f t="shared" si="31"/>
        <v>0</v>
      </c>
      <c r="E79" s="174">
        <f t="shared" si="31"/>
        <v>0</v>
      </c>
      <c r="F79" s="174">
        <f t="shared" si="31"/>
        <v>58276.3</v>
      </c>
      <c r="G79" s="174">
        <f t="shared" si="31"/>
        <v>0</v>
      </c>
      <c r="H79" s="174">
        <f t="shared" si="31"/>
        <v>58276.3</v>
      </c>
      <c r="I79" s="174">
        <f t="shared" si="31"/>
        <v>0</v>
      </c>
      <c r="J79" s="174">
        <f t="shared" si="31"/>
        <v>0</v>
      </c>
      <c r="K79" s="174">
        <f t="shared" si="31"/>
        <v>58276.3</v>
      </c>
      <c r="L79" s="174">
        <f t="shared" si="31"/>
        <v>0</v>
      </c>
      <c r="M79" s="175">
        <f t="shared" si="1"/>
        <v>100</v>
      </c>
    </row>
    <row r="80" spans="1:13" s="181" customFormat="1" ht="87.2" customHeight="1" outlineLevel="6">
      <c r="A80" s="176" t="s">
        <v>1022</v>
      </c>
      <c r="B80" s="182" t="s">
        <v>1023</v>
      </c>
      <c r="C80" s="178">
        <f>SUM(D80:F80)</f>
        <v>35826.300000000003</v>
      </c>
      <c r="D80" s="178">
        <v>0</v>
      </c>
      <c r="E80" s="178">
        <v>0</v>
      </c>
      <c r="F80" s="178">
        <v>35826.300000000003</v>
      </c>
      <c r="G80" s="178">
        <v>0</v>
      </c>
      <c r="H80" s="179">
        <f>SUM(I80:K80)</f>
        <v>35826.300000000003</v>
      </c>
      <c r="I80" s="179">
        <v>0</v>
      </c>
      <c r="J80" s="179">
        <v>0</v>
      </c>
      <c r="K80" s="179">
        <v>35826.300000000003</v>
      </c>
      <c r="L80" s="179">
        <v>0</v>
      </c>
      <c r="M80" s="180">
        <f t="shared" si="1"/>
        <v>100</v>
      </c>
    </row>
    <row r="81" spans="1:256" s="181" customFormat="1" ht="58.5" customHeight="1" outlineLevel="6">
      <c r="A81" s="176" t="s">
        <v>1024</v>
      </c>
      <c r="B81" s="182" t="s">
        <v>1025</v>
      </c>
      <c r="C81" s="178">
        <f>SUM(D81:F81)</f>
        <v>22450</v>
      </c>
      <c r="D81" s="178">
        <v>0</v>
      </c>
      <c r="E81" s="178">
        <v>0</v>
      </c>
      <c r="F81" s="178">
        <v>22450</v>
      </c>
      <c r="G81" s="178">
        <v>0</v>
      </c>
      <c r="H81" s="179">
        <f>SUM(I81:K81)</f>
        <v>22450</v>
      </c>
      <c r="I81" s="179">
        <v>0</v>
      </c>
      <c r="J81" s="179">
        <v>0</v>
      </c>
      <c r="K81" s="179">
        <v>22450</v>
      </c>
      <c r="L81" s="179">
        <v>0</v>
      </c>
      <c r="M81" s="180">
        <f t="shared" si="1"/>
        <v>100</v>
      </c>
    </row>
    <row r="82" spans="1:256" ht="77.25" customHeight="1" outlineLevel="1">
      <c r="A82" s="172" t="s">
        <v>1026</v>
      </c>
      <c r="B82" s="173" t="s">
        <v>853</v>
      </c>
      <c r="C82" s="174">
        <f t="shared" ref="C82:L82" si="32">SUM(C83)</f>
        <v>2346662.29</v>
      </c>
      <c r="D82" s="174">
        <f t="shared" si="32"/>
        <v>0</v>
      </c>
      <c r="E82" s="174">
        <f t="shared" si="32"/>
        <v>0</v>
      </c>
      <c r="F82" s="174">
        <f t="shared" si="32"/>
        <v>2346662.29</v>
      </c>
      <c r="G82" s="174">
        <f t="shared" si="32"/>
        <v>0</v>
      </c>
      <c r="H82" s="174">
        <f t="shared" si="32"/>
        <v>2338234.9700000002</v>
      </c>
      <c r="I82" s="174">
        <f t="shared" si="32"/>
        <v>0</v>
      </c>
      <c r="J82" s="174">
        <f t="shared" si="32"/>
        <v>0</v>
      </c>
      <c r="K82" s="174">
        <f t="shared" si="32"/>
        <v>2338234.9700000002</v>
      </c>
      <c r="L82" s="174">
        <f t="shared" si="32"/>
        <v>0</v>
      </c>
      <c r="M82" s="175">
        <f t="shared" si="1"/>
        <v>99.640880580221875</v>
      </c>
    </row>
    <row r="83" spans="1:256" ht="28.7" customHeight="1" outlineLevel="1">
      <c r="A83" s="198" t="s">
        <v>1027</v>
      </c>
      <c r="B83" s="194" t="s">
        <v>854</v>
      </c>
      <c r="C83" s="174">
        <f t="shared" ref="C83:L83" si="33">SUM(C84+C88)</f>
        <v>2346662.29</v>
      </c>
      <c r="D83" s="174">
        <f t="shared" si="33"/>
        <v>0</v>
      </c>
      <c r="E83" s="174">
        <f t="shared" si="33"/>
        <v>0</v>
      </c>
      <c r="F83" s="174">
        <f t="shared" si="33"/>
        <v>2346662.29</v>
      </c>
      <c r="G83" s="174">
        <f t="shared" si="33"/>
        <v>0</v>
      </c>
      <c r="H83" s="174">
        <f t="shared" si="33"/>
        <v>2338234.9700000002</v>
      </c>
      <c r="I83" s="174">
        <f t="shared" si="33"/>
        <v>0</v>
      </c>
      <c r="J83" s="174">
        <f t="shared" si="33"/>
        <v>0</v>
      </c>
      <c r="K83" s="174">
        <f t="shared" si="33"/>
        <v>2338234.9700000002</v>
      </c>
      <c r="L83" s="174">
        <f t="shared" si="33"/>
        <v>0</v>
      </c>
      <c r="M83" s="175">
        <f t="shared" si="1"/>
        <v>99.640880580221875</v>
      </c>
    </row>
    <row r="84" spans="1:256" ht="50.1" customHeight="1" outlineLevel="1">
      <c r="A84" s="198" t="s">
        <v>1028</v>
      </c>
      <c r="B84" s="194" t="s">
        <v>856</v>
      </c>
      <c r="C84" s="174">
        <f t="shared" ref="C84:L84" si="34">SUM(C85:C87)</f>
        <v>2276662.29</v>
      </c>
      <c r="D84" s="174">
        <f t="shared" si="34"/>
        <v>0</v>
      </c>
      <c r="E84" s="174">
        <f t="shared" si="34"/>
        <v>0</v>
      </c>
      <c r="F84" s="174">
        <f t="shared" si="34"/>
        <v>2276662.29</v>
      </c>
      <c r="G84" s="174">
        <f t="shared" si="34"/>
        <v>0</v>
      </c>
      <c r="H84" s="174">
        <f t="shared" si="34"/>
        <v>2268234.9700000002</v>
      </c>
      <c r="I84" s="174">
        <f t="shared" si="34"/>
        <v>0</v>
      </c>
      <c r="J84" s="174">
        <f t="shared" si="34"/>
        <v>0</v>
      </c>
      <c r="K84" s="174">
        <f t="shared" si="34"/>
        <v>2268234.9700000002</v>
      </c>
      <c r="L84" s="174">
        <f t="shared" si="34"/>
        <v>0</v>
      </c>
      <c r="M84" s="175">
        <f t="shared" si="1"/>
        <v>99.62983881988049</v>
      </c>
    </row>
    <row r="85" spans="1:256" ht="62.25" customHeight="1" outlineLevel="1">
      <c r="A85" s="176" t="s">
        <v>177</v>
      </c>
      <c r="B85" s="182" t="s">
        <v>486</v>
      </c>
      <c r="C85" s="178">
        <f>SUM(D85:F85)</f>
        <v>367596.2</v>
      </c>
      <c r="D85" s="178">
        <v>0</v>
      </c>
      <c r="E85" s="178">
        <v>0</v>
      </c>
      <c r="F85" s="178">
        <v>367596.2</v>
      </c>
      <c r="G85" s="178">
        <v>0</v>
      </c>
      <c r="H85" s="178">
        <f>SUM(I85:K85)</f>
        <v>367596.2</v>
      </c>
      <c r="I85" s="178">
        <v>0</v>
      </c>
      <c r="J85" s="178">
        <v>0</v>
      </c>
      <c r="K85" s="178">
        <v>367596.2</v>
      </c>
      <c r="L85" s="178">
        <v>0</v>
      </c>
      <c r="M85" s="180">
        <f t="shared" si="1"/>
        <v>100</v>
      </c>
    </row>
    <row r="86" spans="1:256" ht="73.900000000000006" customHeight="1" outlineLevel="1">
      <c r="A86" s="176" t="s">
        <v>1029</v>
      </c>
      <c r="B86" s="182" t="s">
        <v>488</v>
      </c>
      <c r="C86" s="178">
        <f>SUM(D86:F86)</f>
        <v>15000</v>
      </c>
      <c r="D86" s="178">
        <v>0</v>
      </c>
      <c r="E86" s="178">
        <v>0</v>
      </c>
      <c r="F86" s="178">
        <v>15000</v>
      </c>
      <c r="G86" s="178">
        <v>0</v>
      </c>
      <c r="H86" s="178">
        <f>SUM(I86:K86)</f>
        <v>15000</v>
      </c>
      <c r="I86" s="178">
        <v>0</v>
      </c>
      <c r="J86" s="178">
        <v>0</v>
      </c>
      <c r="K86" s="178">
        <v>15000</v>
      </c>
      <c r="L86" s="178">
        <v>0</v>
      </c>
      <c r="M86" s="180">
        <f t="shared" si="1"/>
        <v>100</v>
      </c>
    </row>
    <row r="87" spans="1:256" s="181" customFormat="1" ht="37.9" customHeight="1" outlineLevel="1">
      <c r="A87" s="176" t="s">
        <v>584</v>
      </c>
      <c r="B87" s="182" t="s">
        <v>490</v>
      </c>
      <c r="C87" s="178">
        <f>SUM(D87:F87)</f>
        <v>1894066.09</v>
      </c>
      <c r="D87" s="178">
        <v>0</v>
      </c>
      <c r="E87" s="178">
        <v>0</v>
      </c>
      <c r="F87" s="178">
        <v>1894066.09</v>
      </c>
      <c r="G87" s="178">
        <v>0</v>
      </c>
      <c r="H87" s="178">
        <f>SUM(I87:K87)</f>
        <v>1885638.77</v>
      </c>
      <c r="I87" s="178">
        <v>0</v>
      </c>
      <c r="J87" s="178">
        <v>0</v>
      </c>
      <c r="K87" s="178">
        <v>1885638.77</v>
      </c>
      <c r="L87" s="178">
        <v>0</v>
      </c>
      <c r="M87" s="180">
        <f t="shared" si="1"/>
        <v>99.555067268006468</v>
      </c>
    </row>
    <row r="88" spans="1:256" ht="46.5" customHeight="1" outlineLevel="4">
      <c r="A88" s="172" t="s">
        <v>1030</v>
      </c>
      <c r="B88" s="173" t="s">
        <v>864</v>
      </c>
      <c r="C88" s="174">
        <f>SUM(C89:C90)</f>
        <v>70000</v>
      </c>
      <c r="D88" s="174">
        <f>SUM(D89)</f>
        <v>0</v>
      </c>
      <c r="E88" s="174">
        <f>SUM(E89)</f>
        <v>0</v>
      </c>
      <c r="F88" s="174">
        <f t="shared" ref="F88:L88" si="35">SUM(F89:F90)</f>
        <v>70000</v>
      </c>
      <c r="G88" s="174">
        <f t="shared" si="35"/>
        <v>0</v>
      </c>
      <c r="H88" s="174">
        <f t="shared" si="35"/>
        <v>70000</v>
      </c>
      <c r="I88" s="174">
        <f t="shared" si="35"/>
        <v>0</v>
      </c>
      <c r="J88" s="174">
        <f t="shared" si="35"/>
        <v>0</v>
      </c>
      <c r="K88" s="174">
        <f t="shared" si="35"/>
        <v>70000</v>
      </c>
      <c r="L88" s="174">
        <f t="shared" si="35"/>
        <v>0</v>
      </c>
      <c r="M88" s="175">
        <f t="shared" si="1"/>
        <v>100</v>
      </c>
    </row>
    <row r="89" spans="1:256" ht="48.2" customHeight="1" outlineLevel="5">
      <c r="A89" s="176" t="s">
        <v>1031</v>
      </c>
      <c r="B89" s="182" t="s">
        <v>480</v>
      </c>
      <c r="C89" s="178">
        <f>SUM(D89:F89)</f>
        <v>60000</v>
      </c>
      <c r="D89" s="178">
        <v>0</v>
      </c>
      <c r="E89" s="178">
        <v>0</v>
      </c>
      <c r="F89" s="178">
        <v>60000</v>
      </c>
      <c r="G89" s="178">
        <v>0</v>
      </c>
      <c r="H89" s="179">
        <f>SUM(I89:K89)</f>
        <v>60000</v>
      </c>
      <c r="I89" s="179">
        <v>0</v>
      </c>
      <c r="J89" s="179">
        <v>0</v>
      </c>
      <c r="K89" s="179">
        <v>60000</v>
      </c>
      <c r="L89" s="179">
        <v>0</v>
      </c>
      <c r="M89" s="180">
        <f t="shared" si="1"/>
        <v>100</v>
      </c>
    </row>
    <row r="90" spans="1:256" ht="52.7" customHeight="1" outlineLevel="5">
      <c r="A90" s="203" t="s">
        <v>161</v>
      </c>
      <c r="B90" s="182" t="s">
        <v>482</v>
      </c>
      <c r="C90" s="178">
        <f>SUM(D90:F90)</f>
        <v>10000</v>
      </c>
      <c r="D90" s="178">
        <v>0</v>
      </c>
      <c r="E90" s="178">
        <v>0</v>
      </c>
      <c r="F90" s="178">
        <v>10000</v>
      </c>
      <c r="G90" s="178">
        <v>0</v>
      </c>
      <c r="H90" s="179">
        <f>SUM(I90:K90)</f>
        <v>10000</v>
      </c>
      <c r="I90" s="179">
        <v>0</v>
      </c>
      <c r="J90" s="179">
        <v>0</v>
      </c>
      <c r="K90" s="179">
        <v>10000</v>
      </c>
      <c r="L90" s="179">
        <v>0</v>
      </c>
      <c r="M90" s="180">
        <f t="shared" si="1"/>
        <v>100</v>
      </c>
    </row>
    <row r="91" spans="1:256" s="188" customFormat="1" ht="52.7" customHeight="1" outlineLevel="5">
      <c r="A91" s="204" t="s">
        <v>1032</v>
      </c>
      <c r="B91" s="173" t="s">
        <v>908</v>
      </c>
      <c r="C91" s="174">
        <f t="shared" ref="C91:L93" si="36">SUM(C92)</f>
        <v>100000</v>
      </c>
      <c r="D91" s="174">
        <f t="shared" si="36"/>
        <v>0</v>
      </c>
      <c r="E91" s="174">
        <f t="shared" si="36"/>
        <v>0</v>
      </c>
      <c r="F91" s="174">
        <f t="shared" si="36"/>
        <v>100000</v>
      </c>
      <c r="G91" s="174">
        <f t="shared" si="36"/>
        <v>0</v>
      </c>
      <c r="H91" s="174">
        <f t="shared" si="36"/>
        <v>100000</v>
      </c>
      <c r="I91" s="174">
        <f t="shared" si="36"/>
        <v>0</v>
      </c>
      <c r="J91" s="174">
        <f t="shared" si="36"/>
        <v>0</v>
      </c>
      <c r="K91" s="174">
        <f t="shared" si="36"/>
        <v>100000</v>
      </c>
      <c r="L91" s="174">
        <f t="shared" si="36"/>
        <v>0</v>
      </c>
      <c r="M91" s="175">
        <f t="shared" si="1"/>
        <v>100</v>
      </c>
      <c r="IV91" s="205"/>
    </row>
    <row r="92" spans="1:256" s="188" customFormat="1" ht="21.2" customHeight="1" outlineLevel="5">
      <c r="A92" s="206" t="s">
        <v>1033</v>
      </c>
      <c r="B92" s="173" t="s">
        <v>913</v>
      </c>
      <c r="C92" s="174">
        <f t="shared" si="36"/>
        <v>100000</v>
      </c>
      <c r="D92" s="174">
        <f t="shared" si="36"/>
        <v>0</v>
      </c>
      <c r="E92" s="174">
        <f t="shared" si="36"/>
        <v>0</v>
      </c>
      <c r="F92" s="174">
        <f t="shared" si="36"/>
        <v>100000</v>
      </c>
      <c r="G92" s="174">
        <f t="shared" si="36"/>
        <v>0</v>
      </c>
      <c r="H92" s="174">
        <f t="shared" si="36"/>
        <v>100000</v>
      </c>
      <c r="I92" s="174">
        <f t="shared" si="36"/>
        <v>0</v>
      </c>
      <c r="J92" s="174">
        <f t="shared" si="36"/>
        <v>0</v>
      </c>
      <c r="K92" s="174">
        <f t="shared" si="36"/>
        <v>100000</v>
      </c>
      <c r="L92" s="174">
        <f t="shared" si="36"/>
        <v>0</v>
      </c>
      <c r="M92" s="175">
        <f t="shared" si="1"/>
        <v>100</v>
      </c>
      <c r="IV92" s="205"/>
    </row>
    <row r="93" spans="1:256" s="188" customFormat="1" ht="52.7" customHeight="1" outlineLevel="5">
      <c r="A93" s="207" t="s">
        <v>1034</v>
      </c>
      <c r="B93" s="173" t="s">
        <v>915</v>
      </c>
      <c r="C93" s="174">
        <f t="shared" si="36"/>
        <v>100000</v>
      </c>
      <c r="D93" s="174">
        <f t="shared" si="36"/>
        <v>0</v>
      </c>
      <c r="E93" s="174">
        <f t="shared" si="36"/>
        <v>0</v>
      </c>
      <c r="F93" s="174">
        <f t="shared" si="36"/>
        <v>100000</v>
      </c>
      <c r="G93" s="174">
        <f t="shared" si="36"/>
        <v>0</v>
      </c>
      <c r="H93" s="174">
        <f t="shared" si="36"/>
        <v>100000</v>
      </c>
      <c r="I93" s="174">
        <f t="shared" si="36"/>
        <v>0</v>
      </c>
      <c r="J93" s="174">
        <f t="shared" si="36"/>
        <v>0</v>
      </c>
      <c r="K93" s="174">
        <f t="shared" si="36"/>
        <v>100000</v>
      </c>
      <c r="L93" s="174">
        <f t="shared" si="36"/>
        <v>0</v>
      </c>
      <c r="M93" s="175">
        <f t="shared" si="1"/>
        <v>100</v>
      </c>
      <c r="IV93" s="205"/>
    </row>
    <row r="94" spans="1:256" s="181" customFormat="1" ht="52.7" customHeight="1" outlineLevel="5">
      <c r="A94" s="208" t="s">
        <v>1035</v>
      </c>
      <c r="B94" s="182" t="s">
        <v>570</v>
      </c>
      <c r="C94" s="178">
        <f>SUM(D94:G94)</f>
        <v>100000</v>
      </c>
      <c r="D94" s="178">
        <v>0</v>
      </c>
      <c r="E94" s="178">
        <v>0</v>
      </c>
      <c r="F94" s="178">
        <v>100000</v>
      </c>
      <c r="G94" s="178">
        <v>0</v>
      </c>
      <c r="H94" s="179">
        <f>SUM(I94:L94)</f>
        <v>100000</v>
      </c>
      <c r="I94" s="179">
        <v>0</v>
      </c>
      <c r="J94" s="179">
        <v>0</v>
      </c>
      <c r="K94" s="179">
        <v>100000</v>
      </c>
      <c r="L94" s="179">
        <v>0</v>
      </c>
      <c r="M94" s="180">
        <f t="shared" si="1"/>
        <v>100</v>
      </c>
      <c r="IV94" s="209"/>
    </row>
    <row r="95" spans="1:256" ht="23.25" customHeight="1" outlineLevel="5">
      <c r="A95" s="384" t="s">
        <v>918</v>
      </c>
      <c r="B95" s="384"/>
      <c r="C95" s="210">
        <f t="shared" ref="C95:L95" si="37">SUM(C82+C75+C71+C65+C47+C30+C7+C91)</f>
        <v>103584312.37</v>
      </c>
      <c r="D95" s="210">
        <f t="shared" si="37"/>
        <v>3680975.5500000003</v>
      </c>
      <c r="E95" s="210">
        <f t="shared" si="37"/>
        <v>37683237.43</v>
      </c>
      <c r="F95" s="210">
        <f t="shared" si="37"/>
        <v>62190992.479999997</v>
      </c>
      <c r="G95" s="210">
        <f t="shared" si="37"/>
        <v>29106.91</v>
      </c>
      <c r="H95" s="210">
        <f t="shared" si="37"/>
        <v>70229427.830000013</v>
      </c>
      <c r="I95" s="210">
        <f t="shared" si="37"/>
        <v>3680975.5500000003</v>
      </c>
      <c r="J95" s="210">
        <f t="shared" si="37"/>
        <v>8543921.629999999</v>
      </c>
      <c r="K95" s="210">
        <f t="shared" si="37"/>
        <v>57975423.740000002</v>
      </c>
      <c r="L95" s="210">
        <f t="shared" si="37"/>
        <v>29106.91</v>
      </c>
      <c r="M95" s="175">
        <f t="shared" si="1"/>
        <v>67.799289509344462</v>
      </c>
    </row>
    <row r="96" spans="1:256" ht="25.7" customHeight="1" outlineLevel="5">
      <c r="A96" s="211" t="s">
        <v>919</v>
      </c>
      <c r="B96" s="212"/>
      <c r="C96" s="213">
        <f t="shared" ref="C96:L96" si="38">SUM(C95/C106*100)</f>
        <v>98.375503664162053</v>
      </c>
      <c r="D96" s="213">
        <f t="shared" si="38"/>
        <v>91.403177338079203</v>
      </c>
      <c r="E96" s="213">
        <f t="shared" si="38"/>
        <v>100</v>
      </c>
      <c r="F96" s="213">
        <f t="shared" si="38"/>
        <v>97.853364408892475</v>
      </c>
      <c r="G96" s="213">
        <f t="shared" si="38"/>
        <v>100</v>
      </c>
      <c r="H96" s="213">
        <f t="shared" si="38"/>
        <v>97.622307470987053</v>
      </c>
      <c r="I96" s="213">
        <f t="shared" si="38"/>
        <v>91.403177338079203</v>
      </c>
      <c r="J96" s="213">
        <f t="shared" si="38"/>
        <v>100</v>
      </c>
      <c r="K96" s="213">
        <f t="shared" si="38"/>
        <v>97.700864713219062</v>
      </c>
      <c r="L96" s="213">
        <f t="shared" si="38"/>
        <v>100</v>
      </c>
      <c r="M96" s="180">
        <f t="shared" si="1"/>
        <v>99.234366112374602</v>
      </c>
    </row>
    <row r="97" spans="1:256" s="188" customFormat="1" ht="58.9" customHeight="1">
      <c r="A97" s="184" t="s">
        <v>1036</v>
      </c>
      <c r="B97" s="214" t="s">
        <v>921</v>
      </c>
      <c r="C97" s="174">
        <f t="shared" ref="C97:L97" si="39">SUM(C98)</f>
        <v>1364300.54</v>
      </c>
      <c r="D97" s="174">
        <f t="shared" si="39"/>
        <v>0</v>
      </c>
      <c r="E97" s="174">
        <f t="shared" si="39"/>
        <v>0</v>
      </c>
      <c r="F97" s="174">
        <f t="shared" si="39"/>
        <v>1364300.54</v>
      </c>
      <c r="G97" s="174">
        <f t="shared" si="39"/>
        <v>0</v>
      </c>
      <c r="H97" s="174">
        <f t="shared" si="39"/>
        <v>1364300.54</v>
      </c>
      <c r="I97" s="174">
        <f t="shared" si="39"/>
        <v>0</v>
      </c>
      <c r="J97" s="174">
        <f t="shared" si="39"/>
        <v>0</v>
      </c>
      <c r="K97" s="174">
        <f t="shared" si="39"/>
        <v>1364300.54</v>
      </c>
      <c r="L97" s="174">
        <f t="shared" si="39"/>
        <v>0</v>
      </c>
      <c r="M97" s="175">
        <f t="shared" si="1"/>
        <v>100</v>
      </c>
      <c r="IV97" s="205"/>
    </row>
    <row r="98" spans="1:256" s="188" customFormat="1" ht="30.95" customHeight="1">
      <c r="A98" s="184" t="s">
        <v>1037</v>
      </c>
      <c r="B98" s="214" t="s">
        <v>923</v>
      </c>
      <c r="C98" s="174">
        <f t="shared" ref="C98:L98" si="40">SUM(C99:C101)</f>
        <v>1364300.54</v>
      </c>
      <c r="D98" s="174">
        <f t="shared" si="40"/>
        <v>0</v>
      </c>
      <c r="E98" s="174">
        <f t="shared" si="40"/>
        <v>0</v>
      </c>
      <c r="F98" s="174">
        <f t="shared" si="40"/>
        <v>1364300.54</v>
      </c>
      <c r="G98" s="174">
        <f t="shared" si="40"/>
        <v>0</v>
      </c>
      <c r="H98" s="174">
        <f t="shared" si="40"/>
        <v>1364300.54</v>
      </c>
      <c r="I98" s="174">
        <f t="shared" si="40"/>
        <v>0</v>
      </c>
      <c r="J98" s="174">
        <f t="shared" si="40"/>
        <v>0</v>
      </c>
      <c r="K98" s="174">
        <f t="shared" si="40"/>
        <v>1364300.54</v>
      </c>
      <c r="L98" s="174">
        <f t="shared" si="40"/>
        <v>0</v>
      </c>
      <c r="M98" s="175">
        <f t="shared" si="1"/>
        <v>100</v>
      </c>
      <c r="IV98" s="205"/>
    </row>
    <row r="99" spans="1:256" s="181" customFormat="1" ht="61.5" customHeight="1">
      <c r="A99" s="215" t="s">
        <v>1038</v>
      </c>
      <c r="B99" s="216" t="s">
        <v>1039</v>
      </c>
      <c r="C99" s="178">
        <f>SUM(D99:F99)</f>
        <v>216000</v>
      </c>
      <c r="D99" s="178">
        <v>0</v>
      </c>
      <c r="E99" s="178">
        <v>0</v>
      </c>
      <c r="F99" s="178">
        <v>216000</v>
      </c>
      <c r="G99" s="178">
        <v>0</v>
      </c>
      <c r="H99" s="178">
        <f>SUM(I99:K99)</f>
        <v>216000</v>
      </c>
      <c r="I99" s="178">
        <v>0</v>
      </c>
      <c r="J99" s="178">
        <v>0</v>
      </c>
      <c r="K99" s="178">
        <v>216000</v>
      </c>
      <c r="L99" s="178">
        <v>0</v>
      </c>
      <c r="M99" s="180">
        <f t="shared" si="1"/>
        <v>100</v>
      </c>
    </row>
    <row r="100" spans="1:256" s="181" customFormat="1" ht="40.15" customHeight="1">
      <c r="A100" s="203" t="s">
        <v>1040</v>
      </c>
      <c r="B100" s="216" t="s">
        <v>466</v>
      </c>
      <c r="C100" s="178">
        <f>SUM(D100:F100)</f>
        <v>75000</v>
      </c>
      <c r="D100" s="178">
        <v>0</v>
      </c>
      <c r="E100" s="178">
        <v>0</v>
      </c>
      <c r="F100" s="178">
        <v>75000</v>
      </c>
      <c r="G100" s="178">
        <v>0</v>
      </c>
      <c r="H100" s="178">
        <f>SUM(I100:K100)</f>
        <v>75000</v>
      </c>
      <c r="I100" s="178">
        <v>0</v>
      </c>
      <c r="J100" s="178">
        <v>0</v>
      </c>
      <c r="K100" s="178">
        <v>75000</v>
      </c>
      <c r="L100" s="178">
        <v>0</v>
      </c>
      <c r="M100" s="180">
        <f t="shared" si="1"/>
        <v>100</v>
      </c>
    </row>
    <row r="101" spans="1:256" s="181" customFormat="1" ht="68.25" customHeight="1">
      <c r="A101" s="203" t="s">
        <v>1041</v>
      </c>
      <c r="B101" s="216" t="s">
        <v>516</v>
      </c>
      <c r="C101" s="178">
        <f>SUM(D101:F101)</f>
        <v>1073300.54</v>
      </c>
      <c r="D101" s="178">
        <v>0</v>
      </c>
      <c r="E101" s="178">
        <v>0</v>
      </c>
      <c r="F101" s="178">
        <v>1073300.54</v>
      </c>
      <c r="G101" s="178">
        <v>0</v>
      </c>
      <c r="H101" s="178">
        <f>SUM(I101:K101)</f>
        <v>1073300.54</v>
      </c>
      <c r="I101" s="178">
        <v>0</v>
      </c>
      <c r="J101" s="178">
        <v>0</v>
      </c>
      <c r="K101" s="178">
        <v>1073300.54</v>
      </c>
      <c r="L101" s="178">
        <v>0</v>
      </c>
      <c r="M101" s="180">
        <f t="shared" si="1"/>
        <v>100</v>
      </c>
    </row>
    <row r="102" spans="1:256" s="188" customFormat="1" ht="41.25" customHeight="1" outlineLevel="1">
      <c r="A102" s="172" t="s">
        <v>1042</v>
      </c>
      <c r="B102" s="173" t="s">
        <v>1043</v>
      </c>
      <c r="C102" s="174">
        <f t="shared" ref="C102:L102" si="41">SUM(C103)</f>
        <v>346210</v>
      </c>
      <c r="D102" s="174">
        <f t="shared" si="41"/>
        <v>346210</v>
      </c>
      <c r="E102" s="174">
        <f t="shared" si="41"/>
        <v>0</v>
      </c>
      <c r="F102" s="174">
        <f t="shared" si="41"/>
        <v>0</v>
      </c>
      <c r="G102" s="174">
        <f t="shared" si="41"/>
        <v>0</v>
      </c>
      <c r="H102" s="174">
        <f t="shared" si="41"/>
        <v>346210</v>
      </c>
      <c r="I102" s="174">
        <f t="shared" si="41"/>
        <v>346210</v>
      </c>
      <c r="J102" s="174">
        <f t="shared" si="41"/>
        <v>0</v>
      </c>
      <c r="K102" s="174">
        <f t="shared" si="41"/>
        <v>0</v>
      </c>
      <c r="L102" s="174">
        <f t="shared" si="41"/>
        <v>0</v>
      </c>
      <c r="M102" s="175">
        <f t="shared" si="1"/>
        <v>100</v>
      </c>
      <c r="IV102" s="205"/>
    </row>
    <row r="103" spans="1:256" ht="31.7" customHeight="1" outlineLevel="2">
      <c r="A103" s="172" t="s">
        <v>1044</v>
      </c>
      <c r="B103" s="173" t="s">
        <v>1045</v>
      </c>
      <c r="C103" s="174">
        <f t="shared" ref="C103:L103" si="42">SUM(C104:C104)</f>
        <v>346210</v>
      </c>
      <c r="D103" s="174">
        <f t="shared" si="42"/>
        <v>346210</v>
      </c>
      <c r="E103" s="174">
        <f t="shared" si="42"/>
        <v>0</v>
      </c>
      <c r="F103" s="174">
        <f t="shared" si="42"/>
        <v>0</v>
      </c>
      <c r="G103" s="174">
        <f t="shared" si="42"/>
        <v>0</v>
      </c>
      <c r="H103" s="174">
        <f t="shared" si="42"/>
        <v>346210</v>
      </c>
      <c r="I103" s="174">
        <f t="shared" si="42"/>
        <v>346210</v>
      </c>
      <c r="J103" s="174">
        <f t="shared" si="42"/>
        <v>0</v>
      </c>
      <c r="K103" s="174">
        <f t="shared" si="42"/>
        <v>0</v>
      </c>
      <c r="L103" s="174">
        <f t="shared" si="42"/>
        <v>0</v>
      </c>
      <c r="M103" s="175">
        <f t="shared" si="1"/>
        <v>100</v>
      </c>
    </row>
    <row r="104" spans="1:256" s="181" customFormat="1" ht="59.65" customHeight="1" outlineLevel="6">
      <c r="A104" s="176" t="s">
        <v>1046</v>
      </c>
      <c r="B104" s="177" t="s">
        <v>452</v>
      </c>
      <c r="C104" s="178">
        <f>SUM(D104:F104)</f>
        <v>346210</v>
      </c>
      <c r="D104" s="178">
        <v>346210</v>
      </c>
      <c r="E104" s="178">
        <v>0</v>
      </c>
      <c r="F104" s="217">
        <v>0</v>
      </c>
      <c r="G104" s="217">
        <v>0</v>
      </c>
      <c r="H104" s="179">
        <f>SUM(I104:K104)</f>
        <v>346210</v>
      </c>
      <c r="I104" s="179">
        <v>346210</v>
      </c>
      <c r="J104" s="179">
        <v>0</v>
      </c>
      <c r="K104" s="179">
        <v>0</v>
      </c>
      <c r="L104" s="179">
        <v>0</v>
      </c>
      <c r="M104" s="180">
        <f t="shared" si="1"/>
        <v>100</v>
      </c>
    </row>
    <row r="105" spans="1:256" s="181" customFormat="1" ht="47.85" customHeight="1" outlineLevel="6">
      <c r="A105" s="379" t="s">
        <v>936</v>
      </c>
      <c r="B105" s="379"/>
      <c r="C105" s="174">
        <f t="shared" ref="C105:L105" si="43">SUM(C97+C102)</f>
        <v>1710510.54</v>
      </c>
      <c r="D105" s="174">
        <f t="shared" si="43"/>
        <v>346210</v>
      </c>
      <c r="E105" s="174">
        <f t="shared" si="43"/>
        <v>0</v>
      </c>
      <c r="F105" s="174">
        <f t="shared" si="43"/>
        <v>1364300.54</v>
      </c>
      <c r="G105" s="174">
        <f t="shared" si="43"/>
        <v>0</v>
      </c>
      <c r="H105" s="174">
        <f t="shared" si="43"/>
        <v>1710510.54</v>
      </c>
      <c r="I105" s="174">
        <f t="shared" si="43"/>
        <v>346210</v>
      </c>
      <c r="J105" s="174">
        <f t="shared" si="43"/>
        <v>0</v>
      </c>
      <c r="K105" s="174">
        <f t="shared" si="43"/>
        <v>1364300.54</v>
      </c>
      <c r="L105" s="174">
        <f t="shared" si="43"/>
        <v>0</v>
      </c>
      <c r="M105" s="175">
        <f t="shared" si="1"/>
        <v>100</v>
      </c>
    </row>
    <row r="106" spans="1:256" s="188" customFormat="1" ht="18.399999999999999" customHeight="1">
      <c r="A106" s="380" t="s">
        <v>1047</v>
      </c>
      <c r="B106" s="380"/>
      <c r="C106" s="218">
        <f t="shared" ref="C106:L106" si="44">SUM(C95+C105)</f>
        <v>105294822.91000001</v>
      </c>
      <c r="D106" s="218">
        <f t="shared" si="44"/>
        <v>4027185.5500000003</v>
      </c>
      <c r="E106" s="218">
        <f t="shared" si="44"/>
        <v>37683237.43</v>
      </c>
      <c r="F106" s="218">
        <f t="shared" si="44"/>
        <v>63555293.019999996</v>
      </c>
      <c r="G106" s="218">
        <f t="shared" si="44"/>
        <v>29106.91</v>
      </c>
      <c r="H106" s="218">
        <f t="shared" si="44"/>
        <v>71939938.37000002</v>
      </c>
      <c r="I106" s="218">
        <f t="shared" si="44"/>
        <v>4027185.5500000003</v>
      </c>
      <c r="J106" s="218">
        <f t="shared" si="44"/>
        <v>8543921.629999999</v>
      </c>
      <c r="K106" s="218">
        <f t="shared" si="44"/>
        <v>59339724.280000001</v>
      </c>
      <c r="L106" s="218">
        <f t="shared" si="44"/>
        <v>29106.91</v>
      </c>
      <c r="M106" s="219">
        <f t="shared" si="1"/>
        <v>68.322388871378948</v>
      </c>
      <c r="IV106" s="205"/>
    </row>
    <row r="107" spans="1:256" ht="12.75" customHeight="1">
      <c r="A107" s="220"/>
      <c r="B107" s="221"/>
      <c r="C107" s="222"/>
      <c r="D107" s="222"/>
      <c r="E107" s="222"/>
      <c r="M107" s="223"/>
    </row>
    <row r="108" spans="1:256">
      <c r="M108" s="223"/>
    </row>
    <row r="109" spans="1:256">
      <c r="M109" s="223"/>
    </row>
    <row r="110" spans="1:256">
      <c r="M110" s="223"/>
    </row>
    <row r="111" spans="1:256">
      <c r="M111" s="223"/>
    </row>
    <row r="112" spans="1:256">
      <c r="M112" s="219"/>
    </row>
    <row r="113" spans="13:13">
      <c r="M113" s="219"/>
    </row>
    <row r="114" spans="13:13">
      <c r="M114" s="219"/>
    </row>
    <row r="115" spans="13:13">
      <c r="M115" s="219"/>
    </row>
    <row r="116" spans="13:13">
      <c r="M116" s="223"/>
    </row>
    <row r="117" spans="13:13">
      <c r="M117" s="219"/>
    </row>
    <row r="118" spans="13:13">
      <c r="M118" s="219"/>
    </row>
    <row r="119" spans="13:13">
      <c r="M119" s="219"/>
    </row>
    <row r="120" spans="13:13">
      <c r="M120" s="219"/>
    </row>
    <row r="121" spans="13:13">
      <c r="M121" s="223"/>
    </row>
    <row r="122" spans="13:13">
      <c r="M122" s="223"/>
    </row>
    <row r="123" spans="13:13">
      <c r="M123" s="223"/>
    </row>
    <row r="124" spans="13:13">
      <c r="M124" s="223"/>
    </row>
    <row r="125" spans="13:13">
      <c r="M125" s="223"/>
    </row>
    <row r="126" spans="13:13">
      <c r="M126" s="223"/>
    </row>
    <row r="127" spans="13:13">
      <c r="M127" s="224"/>
    </row>
    <row r="128" spans="13:13">
      <c r="M128" s="224"/>
    </row>
    <row r="129" spans="13:13">
      <c r="M129" s="219"/>
    </row>
    <row r="130" spans="13:13">
      <c r="M130" s="219"/>
    </row>
    <row r="131" spans="13:13">
      <c r="M131" s="223"/>
    </row>
    <row r="132" spans="13:13">
      <c r="M132" s="219"/>
    </row>
    <row r="133" spans="13:13">
      <c r="M133" s="219"/>
    </row>
    <row r="134" spans="13:13">
      <c r="M134" s="219"/>
    </row>
    <row r="135" spans="13:13">
      <c r="M135" s="223"/>
    </row>
    <row r="136" spans="13:13">
      <c r="M136" s="223"/>
    </row>
    <row r="137" spans="13:13">
      <c r="M137" s="219"/>
    </row>
    <row r="138" spans="13:13">
      <c r="M138" s="219"/>
    </row>
    <row r="139" spans="13:13">
      <c r="M139" s="223"/>
    </row>
    <row r="140" spans="13:13">
      <c r="M140" s="219"/>
    </row>
    <row r="141" spans="13:13">
      <c r="M141" s="219"/>
    </row>
  </sheetData>
  <sheetProtection selectLockedCells="1" selectUnlockedCells="1"/>
  <mergeCells count="14">
    <mergeCell ref="A105:B105"/>
    <mergeCell ref="A106:B106"/>
    <mergeCell ref="M4:M6"/>
    <mergeCell ref="C5:C6"/>
    <mergeCell ref="D5:G5"/>
    <mergeCell ref="H5:H6"/>
    <mergeCell ref="I5:L5"/>
    <mergeCell ref="A95:B95"/>
    <mergeCell ref="A2:K2"/>
    <mergeCell ref="A3:E3"/>
    <mergeCell ref="A4:A6"/>
    <mergeCell ref="B4:B6"/>
    <mergeCell ref="C4:G4"/>
    <mergeCell ref="H4:L4"/>
  </mergeCells>
  <pageMargins left="0.78740157480314965" right="0.19685039370078741" top="0.39370078740157483" bottom="0.19685039370078741" header="0" footer="0"/>
  <pageSetup paperSize="9" scale="65" firstPageNumber="0" fitToHeight="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dimension ref="A1:HG73"/>
  <sheetViews>
    <sheetView zoomScale="90" zoomScaleNormal="90" workbookViewId="0">
      <pane xSplit="2" ySplit="6" topLeftCell="C7" activePane="bottomRight" state="frozen"/>
      <selection pane="topRight" activeCell="C1" sqref="C1"/>
      <selection pane="bottomLeft" activeCell="A74" sqref="A74"/>
      <selection pane="bottomRight" activeCell="I73" sqref="I73"/>
    </sheetView>
  </sheetViews>
  <sheetFormatPr defaultColWidth="9" defaultRowHeight="15.75"/>
  <cols>
    <col min="1" max="1" width="46" style="293" customWidth="1"/>
    <col min="2" max="2" width="11.28515625" style="293" customWidth="1"/>
    <col min="3" max="4" width="13.42578125" style="293" customWidth="1"/>
    <col min="5" max="5" width="12.42578125" style="293" customWidth="1"/>
    <col min="6" max="6" width="13.42578125" style="293" customWidth="1"/>
    <col min="7" max="7" width="11.7109375" style="293" customWidth="1"/>
    <col min="8" max="8" width="11.85546875" style="293" customWidth="1"/>
    <col min="9" max="9" width="10.7109375" style="293" customWidth="1"/>
    <col min="10" max="10" width="12" style="293" customWidth="1"/>
    <col min="11" max="11" width="10.5703125" style="293" customWidth="1"/>
    <col min="12" max="12" width="11.28515625" style="293" customWidth="1"/>
    <col min="13" max="13" width="12.5703125" style="293" customWidth="1"/>
    <col min="14" max="14" width="10.28515625" style="293" customWidth="1"/>
    <col min="15" max="15" width="10.5703125" style="293" customWidth="1"/>
    <col min="16" max="16" width="10.7109375" style="293" customWidth="1"/>
    <col min="17" max="17" width="10.42578125" style="293" customWidth="1"/>
    <col min="18" max="18" width="10.7109375" style="293" customWidth="1"/>
    <col min="19" max="19" width="11" style="293" customWidth="1"/>
    <col min="20" max="20" width="10.85546875" style="293" customWidth="1"/>
    <col min="21" max="22" width="9.140625" style="293" customWidth="1"/>
    <col min="23" max="23" width="16.85546875" style="293" customWidth="1"/>
    <col min="24" max="24" width="16.42578125" style="293" customWidth="1"/>
    <col min="25" max="200" width="9.140625" style="293" customWidth="1"/>
    <col min="201" max="256" width="9" style="183"/>
    <col min="257" max="257" width="46" style="183" customWidth="1"/>
    <col min="258" max="258" width="11.28515625" style="183" customWidth="1"/>
    <col min="259" max="260" width="13.42578125" style="183" customWidth="1"/>
    <col min="261" max="261" width="12.42578125" style="183" customWidth="1"/>
    <col min="262" max="262" width="13.42578125" style="183" customWidth="1"/>
    <col min="263" max="263" width="11.7109375" style="183" customWidth="1"/>
    <col min="264" max="264" width="11.85546875" style="183" customWidth="1"/>
    <col min="265" max="265" width="10.7109375" style="183" customWidth="1"/>
    <col min="266" max="266" width="12" style="183" customWidth="1"/>
    <col min="267" max="267" width="10.5703125" style="183" customWidth="1"/>
    <col min="268" max="268" width="11.28515625" style="183" customWidth="1"/>
    <col min="269" max="269" width="12.5703125" style="183" customWidth="1"/>
    <col min="270" max="270" width="10.28515625" style="183" customWidth="1"/>
    <col min="271" max="271" width="10.5703125" style="183" customWidth="1"/>
    <col min="272" max="272" width="10.7109375" style="183" customWidth="1"/>
    <col min="273" max="273" width="10.42578125" style="183" customWidth="1"/>
    <col min="274" max="274" width="10.7109375" style="183" customWidth="1"/>
    <col min="275" max="275" width="11" style="183" customWidth="1"/>
    <col min="276" max="276" width="10.85546875" style="183" customWidth="1"/>
    <col min="277" max="278" width="9.140625" style="183" customWidth="1"/>
    <col min="279" max="279" width="16.85546875" style="183" customWidth="1"/>
    <col min="280" max="280" width="16.42578125" style="183" customWidth="1"/>
    <col min="281" max="456" width="9.140625" style="183" customWidth="1"/>
    <col min="457" max="512" width="9" style="183"/>
    <col min="513" max="513" width="46" style="183" customWidth="1"/>
    <col min="514" max="514" width="11.28515625" style="183" customWidth="1"/>
    <col min="515" max="516" width="13.42578125" style="183" customWidth="1"/>
    <col min="517" max="517" width="12.42578125" style="183" customWidth="1"/>
    <col min="518" max="518" width="13.42578125" style="183" customWidth="1"/>
    <col min="519" max="519" width="11.7109375" style="183" customWidth="1"/>
    <col min="520" max="520" width="11.85546875" style="183" customWidth="1"/>
    <col min="521" max="521" width="10.7109375" style="183" customWidth="1"/>
    <col min="522" max="522" width="12" style="183" customWidth="1"/>
    <col min="523" max="523" width="10.5703125" style="183" customWidth="1"/>
    <col min="524" max="524" width="11.28515625" style="183" customWidth="1"/>
    <col min="525" max="525" width="12.5703125" style="183" customWidth="1"/>
    <col min="526" max="526" width="10.28515625" style="183" customWidth="1"/>
    <col min="527" max="527" width="10.5703125" style="183" customWidth="1"/>
    <col min="528" max="528" width="10.7109375" style="183" customWidth="1"/>
    <col min="529" max="529" width="10.42578125" style="183" customWidth="1"/>
    <col min="530" max="530" width="10.7109375" style="183" customWidth="1"/>
    <col min="531" max="531" width="11" style="183" customWidth="1"/>
    <col min="532" max="532" width="10.85546875" style="183" customWidth="1"/>
    <col min="533" max="534" width="9.140625" style="183" customWidth="1"/>
    <col min="535" max="535" width="16.85546875" style="183" customWidth="1"/>
    <col min="536" max="536" width="16.42578125" style="183" customWidth="1"/>
    <col min="537" max="712" width="9.140625" style="183" customWidth="1"/>
    <col min="713" max="768" width="9" style="183"/>
    <col min="769" max="769" width="46" style="183" customWidth="1"/>
    <col min="770" max="770" width="11.28515625" style="183" customWidth="1"/>
    <col min="771" max="772" width="13.42578125" style="183" customWidth="1"/>
    <col min="773" max="773" width="12.42578125" style="183" customWidth="1"/>
    <col min="774" max="774" width="13.42578125" style="183" customWidth="1"/>
    <col min="775" max="775" width="11.7109375" style="183" customWidth="1"/>
    <col min="776" max="776" width="11.85546875" style="183" customWidth="1"/>
    <col min="777" max="777" width="10.7109375" style="183" customWidth="1"/>
    <col min="778" max="778" width="12" style="183" customWidth="1"/>
    <col min="779" max="779" width="10.5703125" style="183" customWidth="1"/>
    <col min="780" max="780" width="11.28515625" style="183" customWidth="1"/>
    <col min="781" max="781" width="12.5703125" style="183" customWidth="1"/>
    <col min="782" max="782" width="10.28515625" style="183" customWidth="1"/>
    <col min="783" max="783" width="10.5703125" style="183" customWidth="1"/>
    <col min="784" max="784" width="10.7109375" style="183" customWidth="1"/>
    <col min="785" max="785" width="10.42578125" style="183" customWidth="1"/>
    <col min="786" max="786" width="10.7109375" style="183" customWidth="1"/>
    <col min="787" max="787" width="11" style="183" customWidth="1"/>
    <col min="788" max="788" width="10.85546875" style="183" customWidth="1"/>
    <col min="789" max="790" width="9.140625" style="183" customWidth="1"/>
    <col min="791" max="791" width="16.85546875" style="183" customWidth="1"/>
    <col min="792" max="792" width="16.42578125" style="183" customWidth="1"/>
    <col min="793" max="968" width="9.140625" style="183" customWidth="1"/>
    <col min="969" max="1024" width="9" style="183"/>
    <col min="1025" max="1025" width="46" style="183" customWidth="1"/>
    <col min="1026" max="1026" width="11.28515625" style="183" customWidth="1"/>
    <col min="1027" max="1028" width="13.42578125" style="183" customWidth="1"/>
    <col min="1029" max="1029" width="12.42578125" style="183" customWidth="1"/>
    <col min="1030" max="1030" width="13.42578125" style="183" customWidth="1"/>
    <col min="1031" max="1031" width="11.7109375" style="183" customWidth="1"/>
    <col min="1032" max="1032" width="11.85546875" style="183" customWidth="1"/>
    <col min="1033" max="1033" width="10.7109375" style="183" customWidth="1"/>
    <col min="1034" max="1034" width="12" style="183" customWidth="1"/>
    <col min="1035" max="1035" width="10.5703125" style="183" customWidth="1"/>
    <col min="1036" max="1036" width="11.28515625" style="183" customWidth="1"/>
    <col min="1037" max="1037" width="12.5703125" style="183" customWidth="1"/>
    <col min="1038" max="1038" width="10.28515625" style="183" customWidth="1"/>
    <col min="1039" max="1039" width="10.5703125" style="183" customWidth="1"/>
    <col min="1040" max="1040" width="10.7109375" style="183" customWidth="1"/>
    <col min="1041" max="1041" width="10.42578125" style="183" customWidth="1"/>
    <col min="1042" max="1042" width="10.7109375" style="183" customWidth="1"/>
    <col min="1043" max="1043" width="11" style="183" customWidth="1"/>
    <col min="1044" max="1044" width="10.85546875" style="183" customWidth="1"/>
    <col min="1045" max="1046" width="9.140625" style="183" customWidth="1"/>
    <col min="1047" max="1047" width="16.85546875" style="183" customWidth="1"/>
    <col min="1048" max="1048" width="16.42578125" style="183" customWidth="1"/>
    <col min="1049" max="1224" width="9.140625" style="183" customWidth="1"/>
    <col min="1225" max="1280" width="9" style="183"/>
    <col min="1281" max="1281" width="46" style="183" customWidth="1"/>
    <col min="1282" max="1282" width="11.28515625" style="183" customWidth="1"/>
    <col min="1283" max="1284" width="13.42578125" style="183" customWidth="1"/>
    <col min="1285" max="1285" width="12.42578125" style="183" customWidth="1"/>
    <col min="1286" max="1286" width="13.42578125" style="183" customWidth="1"/>
    <col min="1287" max="1287" width="11.7109375" style="183" customWidth="1"/>
    <col min="1288" max="1288" width="11.85546875" style="183" customWidth="1"/>
    <col min="1289" max="1289" width="10.7109375" style="183" customWidth="1"/>
    <col min="1290" max="1290" width="12" style="183" customWidth="1"/>
    <col min="1291" max="1291" width="10.5703125" style="183" customWidth="1"/>
    <col min="1292" max="1292" width="11.28515625" style="183" customWidth="1"/>
    <col min="1293" max="1293" width="12.5703125" style="183" customWidth="1"/>
    <col min="1294" max="1294" width="10.28515625" style="183" customWidth="1"/>
    <col min="1295" max="1295" width="10.5703125" style="183" customWidth="1"/>
    <col min="1296" max="1296" width="10.7109375" style="183" customWidth="1"/>
    <col min="1297" max="1297" width="10.42578125" style="183" customWidth="1"/>
    <col min="1298" max="1298" width="10.7109375" style="183" customWidth="1"/>
    <col min="1299" max="1299" width="11" style="183" customWidth="1"/>
    <col min="1300" max="1300" width="10.85546875" style="183" customWidth="1"/>
    <col min="1301" max="1302" width="9.140625" style="183" customWidth="1"/>
    <col min="1303" max="1303" width="16.85546875" style="183" customWidth="1"/>
    <col min="1304" max="1304" width="16.42578125" style="183" customWidth="1"/>
    <col min="1305" max="1480" width="9.140625" style="183" customWidth="1"/>
    <col min="1481" max="1536" width="9" style="183"/>
    <col min="1537" max="1537" width="46" style="183" customWidth="1"/>
    <col min="1538" max="1538" width="11.28515625" style="183" customWidth="1"/>
    <col min="1539" max="1540" width="13.42578125" style="183" customWidth="1"/>
    <col min="1541" max="1541" width="12.42578125" style="183" customWidth="1"/>
    <col min="1542" max="1542" width="13.42578125" style="183" customWidth="1"/>
    <col min="1543" max="1543" width="11.7109375" style="183" customWidth="1"/>
    <col min="1544" max="1544" width="11.85546875" style="183" customWidth="1"/>
    <col min="1545" max="1545" width="10.7109375" style="183" customWidth="1"/>
    <col min="1546" max="1546" width="12" style="183" customWidth="1"/>
    <col min="1547" max="1547" width="10.5703125" style="183" customWidth="1"/>
    <col min="1548" max="1548" width="11.28515625" style="183" customWidth="1"/>
    <col min="1549" max="1549" width="12.5703125" style="183" customWidth="1"/>
    <col min="1550" max="1550" width="10.28515625" style="183" customWidth="1"/>
    <col min="1551" max="1551" width="10.5703125" style="183" customWidth="1"/>
    <col min="1552" max="1552" width="10.7109375" style="183" customWidth="1"/>
    <col min="1553" max="1553" width="10.42578125" style="183" customWidth="1"/>
    <col min="1554" max="1554" width="10.7109375" style="183" customWidth="1"/>
    <col min="1555" max="1555" width="11" style="183" customWidth="1"/>
    <col min="1556" max="1556" width="10.85546875" style="183" customWidth="1"/>
    <col min="1557" max="1558" width="9.140625" style="183" customWidth="1"/>
    <col min="1559" max="1559" width="16.85546875" style="183" customWidth="1"/>
    <col min="1560" max="1560" width="16.42578125" style="183" customWidth="1"/>
    <col min="1561" max="1736" width="9.140625" style="183" customWidth="1"/>
    <col min="1737" max="1792" width="9" style="183"/>
    <col min="1793" max="1793" width="46" style="183" customWidth="1"/>
    <col min="1794" max="1794" width="11.28515625" style="183" customWidth="1"/>
    <col min="1795" max="1796" width="13.42578125" style="183" customWidth="1"/>
    <col min="1797" max="1797" width="12.42578125" style="183" customWidth="1"/>
    <col min="1798" max="1798" width="13.42578125" style="183" customWidth="1"/>
    <col min="1799" max="1799" width="11.7109375" style="183" customWidth="1"/>
    <col min="1800" max="1800" width="11.85546875" style="183" customWidth="1"/>
    <col min="1801" max="1801" width="10.7109375" style="183" customWidth="1"/>
    <col min="1802" max="1802" width="12" style="183" customWidth="1"/>
    <col min="1803" max="1803" width="10.5703125" style="183" customWidth="1"/>
    <col min="1804" max="1804" width="11.28515625" style="183" customWidth="1"/>
    <col min="1805" max="1805" width="12.5703125" style="183" customWidth="1"/>
    <col min="1806" max="1806" width="10.28515625" style="183" customWidth="1"/>
    <col min="1807" max="1807" width="10.5703125" style="183" customWidth="1"/>
    <col min="1808" max="1808" width="10.7109375" style="183" customWidth="1"/>
    <col min="1809" max="1809" width="10.42578125" style="183" customWidth="1"/>
    <col min="1810" max="1810" width="10.7109375" style="183" customWidth="1"/>
    <col min="1811" max="1811" width="11" style="183" customWidth="1"/>
    <col min="1812" max="1812" width="10.85546875" style="183" customWidth="1"/>
    <col min="1813" max="1814" width="9.140625" style="183" customWidth="1"/>
    <col min="1815" max="1815" width="16.85546875" style="183" customWidth="1"/>
    <col min="1816" max="1816" width="16.42578125" style="183" customWidth="1"/>
    <col min="1817" max="1992" width="9.140625" style="183" customWidth="1"/>
    <col min="1993" max="2048" width="9" style="183"/>
    <col min="2049" max="2049" width="46" style="183" customWidth="1"/>
    <col min="2050" max="2050" width="11.28515625" style="183" customWidth="1"/>
    <col min="2051" max="2052" width="13.42578125" style="183" customWidth="1"/>
    <col min="2053" max="2053" width="12.42578125" style="183" customWidth="1"/>
    <col min="2054" max="2054" width="13.42578125" style="183" customWidth="1"/>
    <col min="2055" max="2055" width="11.7109375" style="183" customWidth="1"/>
    <col min="2056" max="2056" width="11.85546875" style="183" customWidth="1"/>
    <col min="2057" max="2057" width="10.7109375" style="183" customWidth="1"/>
    <col min="2058" max="2058" width="12" style="183" customWidth="1"/>
    <col min="2059" max="2059" width="10.5703125" style="183" customWidth="1"/>
    <col min="2060" max="2060" width="11.28515625" style="183" customWidth="1"/>
    <col min="2061" max="2061" width="12.5703125" style="183" customWidth="1"/>
    <col min="2062" max="2062" width="10.28515625" style="183" customWidth="1"/>
    <col min="2063" max="2063" width="10.5703125" style="183" customWidth="1"/>
    <col min="2064" max="2064" width="10.7109375" style="183" customWidth="1"/>
    <col min="2065" max="2065" width="10.42578125" style="183" customWidth="1"/>
    <col min="2066" max="2066" width="10.7109375" style="183" customWidth="1"/>
    <col min="2067" max="2067" width="11" style="183" customWidth="1"/>
    <col min="2068" max="2068" width="10.85546875" style="183" customWidth="1"/>
    <col min="2069" max="2070" width="9.140625" style="183" customWidth="1"/>
    <col min="2071" max="2071" width="16.85546875" style="183" customWidth="1"/>
    <col min="2072" max="2072" width="16.42578125" style="183" customWidth="1"/>
    <col min="2073" max="2248" width="9.140625" style="183" customWidth="1"/>
    <col min="2249" max="2304" width="9" style="183"/>
    <col min="2305" max="2305" width="46" style="183" customWidth="1"/>
    <col min="2306" max="2306" width="11.28515625" style="183" customWidth="1"/>
    <col min="2307" max="2308" width="13.42578125" style="183" customWidth="1"/>
    <col min="2309" max="2309" width="12.42578125" style="183" customWidth="1"/>
    <col min="2310" max="2310" width="13.42578125" style="183" customWidth="1"/>
    <col min="2311" max="2311" width="11.7109375" style="183" customWidth="1"/>
    <col min="2312" max="2312" width="11.85546875" style="183" customWidth="1"/>
    <col min="2313" max="2313" width="10.7109375" style="183" customWidth="1"/>
    <col min="2314" max="2314" width="12" style="183" customWidth="1"/>
    <col min="2315" max="2315" width="10.5703125" style="183" customWidth="1"/>
    <col min="2316" max="2316" width="11.28515625" style="183" customWidth="1"/>
    <col min="2317" max="2317" width="12.5703125" style="183" customWidth="1"/>
    <col min="2318" max="2318" width="10.28515625" style="183" customWidth="1"/>
    <col min="2319" max="2319" width="10.5703125" style="183" customWidth="1"/>
    <col min="2320" max="2320" width="10.7109375" style="183" customWidth="1"/>
    <col min="2321" max="2321" width="10.42578125" style="183" customWidth="1"/>
    <col min="2322" max="2322" width="10.7109375" style="183" customWidth="1"/>
    <col min="2323" max="2323" width="11" style="183" customWidth="1"/>
    <col min="2324" max="2324" width="10.85546875" style="183" customWidth="1"/>
    <col min="2325" max="2326" width="9.140625" style="183" customWidth="1"/>
    <col min="2327" max="2327" width="16.85546875" style="183" customWidth="1"/>
    <col min="2328" max="2328" width="16.42578125" style="183" customWidth="1"/>
    <col min="2329" max="2504" width="9.140625" style="183" customWidth="1"/>
    <col min="2505" max="2560" width="9" style="183"/>
    <col min="2561" max="2561" width="46" style="183" customWidth="1"/>
    <col min="2562" max="2562" width="11.28515625" style="183" customWidth="1"/>
    <col min="2563" max="2564" width="13.42578125" style="183" customWidth="1"/>
    <col min="2565" max="2565" width="12.42578125" style="183" customWidth="1"/>
    <col min="2566" max="2566" width="13.42578125" style="183" customWidth="1"/>
    <col min="2567" max="2567" width="11.7109375" style="183" customWidth="1"/>
    <col min="2568" max="2568" width="11.85546875" style="183" customWidth="1"/>
    <col min="2569" max="2569" width="10.7109375" style="183" customWidth="1"/>
    <col min="2570" max="2570" width="12" style="183" customWidth="1"/>
    <col min="2571" max="2571" width="10.5703125" style="183" customWidth="1"/>
    <col min="2572" max="2572" width="11.28515625" style="183" customWidth="1"/>
    <col min="2573" max="2573" width="12.5703125" style="183" customWidth="1"/>
    <col min="2574" max="2574" width="10.28515625" style="183" customWidth="1"/>
    <col min="2575" max="2575" width="10.5703125" style="183" customWidth="1"/>
    <col min="2576" max="2576" width="10.7109375" style="183" customWidth="1"/>
    <col min="2577" max="2577" width="10.42578125" style="183" customWidth="1"/>
    <col min="2578" max="2578" width="10.7109375" style="183" customWidth="1"/>
    <col min="2579" max="2579" width="11" style="183" customWidth="1"/>
    <col min="2580" max="2580" width="10.85546875" style="183" customWidth="1"/>
    <col min="2581" max="2582" width="9.140625" style="183" customWidth="1"/>
    <col min="2583" max="2583" width="16.85546875" style="183" customWidth="1"/>
    <col min="2584" max="2584" width="16.42578125" style="183" customWidth="1"/>
    <col min="2585" max="2760" width="9.140625" style="183" customWidth="1"/>
    <col min="2761" max="2816" width="9" style="183"/>
    <col min="2817" max="2817" width="46" style="183" customWidth="1"/>
    <col min="2818" max="2818" width="11.28515625" style="183" customWidth="1"/>
    <col min="2819" max="2820" width="13.42578125" style="183" customWidth="1"/>
    <col min="2821" max="2821" width="12.42578125" style="183" customWidth="1"/>
    <col min="2822" max="2822" width="13.42578125" style="183" customWidth="1"/>
    <col min="2823" max="2823" width="11.7109375" style="183" customWidth="1"/>
    <col min="2824" max="2824" width="11.85546875" style="183" customWidth="1"/>
    <col min="2825" max="2825" width="10.7109375" style="183" customWidth="1"/>
    <col min="2826" max="2826" width="12" style="183" customWidth="1"/>
    <col min="2827" max="2827" width="10.5703125" style="183" customWidth="1"/>
    <col min="2828" max="2828" width="11.28515625" style="183" customWidth="1"/>
    <col min="2829" max="2829" width="12.5703125" style="183" customWidth="1"/>
    <col min="2830" max="2830" width="10.28515625" style="183" customWidth="1"/>
    <col min="2831" max="2831" width="10.5703125" style="183" customWidth="1"/>
    <col min="2832" max="2832" width="10.7109375" style="183" customWidth="1"/>
    <col min="2833" max="2833" width="10.42578125" style="183" customWidth="1"/>
    <col min="2834" max="2834" width="10.7109375" style="183" customWidth="1"/>
    <col min="2835" max="2835" width="11" style="183" customWidth="1"/>
    <col min="2836" max="2836" width="10.85546875" style="183" customWidth="1"/>
    <col min="2837" max="2838" width="9.140625" style="183" customWidth="1"/>
    <col min="2839" max="2839" width="16.85546875" style="183" customWidth="1"/>
    <col min="2840" max="2840" width="16.42578125" style="183" customWidth="1"/>
    <col min="2841" max="3016" width="9.140625" style="183" customWidth="1"/>
    <col min="3017" max="3072" width="9" style="183"/>
    <col min="3073" max="3073" width="46" style="183" customWidth="1"/>
    <col min="3074" max="3074" width="11.28515625" style="183" customWidth="1"/>
    <col min="3075" max="3076" width="13.42578125" style="183" customWidth="1"/>
    <col min="3077" max="3077" width="12.42578125" style="183" customWidth="1"/>
    <col min="3078" max="3078" width="13.42578125" style="183" customWidth="1"/>
    <col min="3079" max="3079" width="11.7109375" style="183" customWidth="1"/>
    <col min="3080" max="3080" width="11.85546875" style="183" customWidth="1"/>
    <col min="3081" max="3081" width="10.7109375" style="183" customWidth="1"/>
    <col min="3082" max="3082" width="12" style="183" customWidth="1"/>
    <col min="3083" max="3083" width="10.5703125" style="183" customWidth="1"/>
    <col min="3084" max="3084" width="11.28515625" style="183" customWidth="1"/>
    <col min="3085" max="3085" width="12.5703125" style="183" customWidth="1"/>
    <col min="3086" max="3086" width="10.28515625" style="183" customWidth="1"/>
    <col min="3087" max="3087" width="10.5703125" style="183" customWidth="1"/>
    <col min="3088" max="3088" width="10.7109375" style="183" customWidth="1"/>
    <col min="3089" max="3089" width="10.42578125" style="183" customWidth="1"/>
    <col min="3090" max="3090" width="10.7109375" style="183" customWidth="1"/>
    <col min="3091" max="3091" width="11" style="183" customWidth="1"/>
    <col min="3092" max="3092" width="10.85546875" style="183" customWidth="1"/>
    <col min="3093" max="3094" width="9.140625" style="183" customWidth="1"/>
    <col min="3095" max="3095" width="16.85546875" style="183" customWidth="1"/>
    <col min="3096" max="3096" width="16.42578125" style="183" customWidth="1"/>
    <col min="3097" max="3272" width="9.140625" style="183" customWidth="1"/>
    <col min="3273" max="3328" width="9" style="183"/>
    <col min="3329" max="3329" width="46" style="183" customWidth="1"/>
    <col min="3330" max="3330" width="11.28515625" style="183" customWidth="1"/>
    <col min="3331" max="3332" width="13.42578125" style="183" customWidth="1"/>
    <col min="3333" max="3333" width="12.42578125" style="183" customWidth="1"/>
    <col min="3334" max="3334" width="13.42578125" style="183" customWidth="1"/>
    <col min="3335" max="3335" width="11.7109375" style="183" customWidth="1"/>
    <col min="3336" max="3336" width="11.85546875" style="183" customWidth="1"/>
    <col min="3337" max="3337" width="10.7109375" style="183" customWidth="1"/>
    <col min="3338" max="3338" width="12" style="183" customWidth="1"/>
    <col min="3339" max="3339" width="10.5703125" style="183" customWidth="1"/>
    <col min="3340" max="3340" width="11.28515625" style="183" customWidth="1"/>
    <col min="3341" max="3341" width="12.5703125" style="183" customWidth="1"/>
    <col min="3342" max="3342" width="10.28515625" style="183" customWidth="1"/>
    <col min="3343" max="3343" width="10.5703125" style="183" customWidth="1"/>
    <col min="3344" max="3344" width="10.7109375" style="183" customWidth="1"/>
    <col min="3345" max="3345" width="10.42578125" style="183" customWidth="1"/>
    <col min="3346" max="3346" width="10.7109375" style="183" customWidth="1"/>
    <col min="3347" max="3347" width="11" style="183" customWidth="1"/>
    <col min="3348" max="3348" width="10.85546875" style="183" customWidth="1"/>
    <col min="3349" max="3350" width="9.140625" style="183" customWidth="1"/>
    <col min="3351" max="3351" width="16.85546875" style="183" customWidth="1"/>
    <col min="3352" max="3352" width="16.42578125" style="183" customWidth="1"/>
    <col min="3353" max="3528" width="9.140625" style="183" customWidth="1"/>
    <col min="3529" max="3584" width="9" style="183"/>
    <col min="3585" max="3585" width="46" style="183" customWidth="1"/>
    <col min="3586" max="3586" width="11.28515625" style="183" customWidth="1"/>
    <col min="3587" max="3588" width="13.42578125" style="183" customWidth="1"/>
    <col min="3589" max="3589" width="12.42578125" style="183" customWidth="1"/>
    <col min="3590" max="3590" width="13.42578125" style="183" customWidth="1"/>
    <col min="3591" max="3591" width="11.7109375" style="183" customWidth="1"/>
    <col min="3592" max="3592" width="11.85546875" style="183" customWidth="1"/>
    <col min="3593" max="3593" width="10.7109375" style="183" customWidth="1"/>
    <col min="3594" max="3594" width="12" style="183" customWidth="1"/>
    <col min="3595" max="3595" width="10.5703125" style="183" customWidth="1"/>
    <col min="3596" max="3596" width="11.28515625" style="183" customWidth="1"/>
    <col min="3597" max="3597" width="12.5703125" style="183" customWidth="1"/>
    <col min="3598" max="3598" width="10.28515625" style="183" customWidth="1"/>
    <col min="3599" max="3599" width="10.5703125" style="183" customWidth="1"/>
    <col min="3600" max="3600" width="10.7109375" style="183" customWidth="1"/>
    <col min="3601" max="3601" width="10.42578125" style="183" customWidth="1"/>
    <col min="3602" max="3602" width="10.7109375" style="183" customWidth="1"/>
    <col min="3603" max="3603" width="11" style="183" customWidth="1"/>
    <col min="3604" max="3604" width="10.85546875" style="183" customWidth="1"/>
    <col min="3605" max="3606" width="9.140625" style="183" customWidth="1"/>
    <col min="3607" max="3607" width="16.85546875" style="183" customWidth="1"/>
    <col min="3608" max="3608" width="16.42578125" style="183" customWidth="1"/>
    <col min="3609" max="3784" width="9.140625" style="183" customWidth="1"/>
    <col min="3785" max="3840" width="9" style="183"/>
    <col min="3841" max="3841" width="46" style="183" customWidth="1"/>
    <col min="3842" max="3842" width="11.28515625" style="183" customWidth="1"/>
    <col min="3843" max="3844" width="13.42578125" style="183" customWidth="1"/>
    <col min="3845" max="3845" width="12.42578125" style="183" customWidth="1"/>
    <col min="3846" max="3846" width="13.42578125" style="183" customWidth="1"/>
    <col min="3847" max="3847" width="11.7109375" style="183" customWidth="1"/>
    <col min="3848" max="3848" width="11.85546875" style="183" customWidth="1"/>
    <col min="3849" max="3849" width="10.7109375" style="183" customWidth="1"/>
    <col min="3850" max="3850" width="12" style="183" customWidth="1"/>
    <col min="3851" max="3851" width="10.5703125" style="183" customWidth="1"/>
    <col min="3852" max="3852" width="11.28515625" style="183" customWidth="1"/>
    <col min="3853" max="3853" width="12.5703125" style="183" customWidth="1"/>
    <col min="3854" max="3854" width="10.28515625" style="183" customWidth="1"/>
    <col min="3855" max="3855" width="10.5703125" style="183" customWidth="1"/>
    <col min="3856" max="3856" width="10.7109375" style="183" customWidth="1"/>
    <col min="3857" max="3857" width="10.42578125" style="183" customWidth="1"/>
    <col min="3858" max="3858" width="10.7109375" style="183" customWidth="1"/>
    <col min="3859" max="3859" width="11" style="183" customWidth="1"/>
    <col min="3860" max="3860" width="10.85546875" style="183" customWidth="1"/>
    <col min="3861" max="3862" width="9.140625" style="183" customWidth="1"/>
    <col min="3863" max="3863" width="16.85546875" style="183" customWidth="1"/>
    <col min="3864" max="3864" width="16.42578125" style="183" customWidth="1"/>
    <col min="3865" max="4040" width="9.140625" style="183" customWidth="1"/>
    <col min="4041" max="4096" width="9" style="183"/>
    <col min="4097" max="4097" width="46" style="183" customWidth="1"/>
    <col min="4098" max="4098" width="11.28515625" style="183" customWidth="1"/>
    <col min="4099" max="4100" width="13.42578125" style="183" customWidth="1"/>
    <col min="4101" max="4101" width="12.42578125" style="183" customWidth="1"/>
    <col min="4102" max="4102" width="13.42578125" style="183" customWidth="1"/>
    <col min="4103" max="4103" width="11.7109375" style="183" customWidth="1"/>
    <col min="4104" max="4104" width="11.85546875" style="183" customWidth="1"/>
    <col min="4105" max="4105" width="10.7109375" style="183" customWidth="1"/>
    <col min="4106" max="4106" width="12" style="183" customWidth="1"/>
    <col min="4107" max="4107" width="10.5703125" style="183" customWidth="1"/>
    <col min="4108" max="4108" width="11.28515625" style="183" customWidth="1"/>
    <col min="4109" max="4109" width="12.5703125" style="183" customWidth="1"/>
    <col min="4110" max="4110" width="10.28515625" style="183" customWidth="1"/>
    <col min="4111" max="4111" width="10.5703125" style="183" customWidth="1"/>
    <col min="4112" max="4112" width="10.7109375" style="183" customWidth="1"/>
    <col min="4113" max="4113" width="10.42578125" style="183" customWidth="1"/>
    <col min="4114" max="4114" width="10.7109375" style="183" customWidth="1"/>
    <col min="4115" max="4115" width="11" style="183" customWidth="1"/>
    <col min="4116" max="4116" width="10.85546875" style="183" customWidth="1"/>
    <col min="4117" max="4118" width="9.140625" style="183" customWidth="1"/>
    <col min="4119" max="4119" width="16.85546875" style="183" customWidth="1"/>
    <col min="4120" max="4120" width="16.42578125" style="183" customWidth="1"/>
    <col min="4121" max="4296" width="9.140625" style="183" customWidth="1"/>
    <col min="4297" max="4352" width="9" style="183"/>
    <col min="4353" max="4353" width="46" style="183" customWidth="1"/>
    <col min="4354" max="4354" width="11.28515625" style="183" customWidth="1"/>
    <col min="4355" max="4356" width="13.42578125" style="183" customWidth="1"/>
    <col min="4357" max="4357" width="12.42578125" style="183" customWidth="1"/>
    <col min="4358" max="4358" width="13.42578125" style="183" customWidth="1"/>
    <col min="4359" max="4359" width="11.7109375" style="183" customWidth="1"/>
    <col min="4360" max="4360" width="11.85546875" style="183" customWidth="1"/>
    <col min="4361" max="4361" width="10.7109375" style="183" customWidth="1"/>
    <col min="4362" max="4362" width="12" style="183" customWidth="1"/>
    <col min="4363" max="4363" width="10.5703125" style="183" customWidth="1"/>
    <col min="4364" max="4364" width="11.28515625" style="183" customWidth="1"/>
    <col min="4365" max="4365" width="12.5703125" style="183" customWidth="1"/>
    <col min="4366" max="4366" width="10.28515625" style="183" customWidth="1"/>
    <col min="4367" max="4367" width="10.5703125" style="183" customWidth="1"/>
    <col min="4368" max="4368" width="10.7109375" style="183" customWidth="1"/>
    <col min="4369" max="4369" width="10.42578125" style="183" customWidth="1"/>
    <col min="4370" max="4370" width="10.7109375" style="183" customWidth="1"/>
    <col min="4371" max="4371" width="11" style="183" customWidth="1"/>
    <col min="4372" max="4372" width="10.85546875" style="183" customWidth="1"/>
    <col min="4373" max="4374" width="9.140625" style="183" customWidth="1"/>
    <col min="4375" max="4375" width="16.85546875" style="183" customWidth="1"/>
    <col min="4376" max="4376" width="16.42578125" style="183" customWidth="1"/>
    <col min="4377" max="4552" width="9.140625" style="183" customWidth="1"/>
    <col min="4553" max="4608" width="9" style="183"/>
    <col min="4609" max="4609" width="46" style="183" customWidth="1"/>
    <col min="4610" max="4610" width="11.28515625" style="183" customWidth="1"/>
    <col min="4611" max="4612" width="13.42578125" style="183" customWidth="1"/>
    <col min="4613" max="4613" width="12.42578125" style="183" customWidth="1"/>
    <col min="4614" max="4614" width="13.42578125" style="183" customWidth="1"/>
    <col min="4615" max="4615" width="11.7109375" style="183" customWidth="1"/>
    <col min="4616" max="4616" width="11.85546875" style="183" customWidth="1"/>
    <col min="4617" max="4617" width="10.7109375" style="183" customWidth="1"/>
    <col min="4618" max="4618" width="12" style="183" customWidth="1"/>
    <col min="4619" max="4619" width="10.5703125" style="183" customWidth="1"/>
    <col min="4620" max="4620" width="11.28515625" style="183" customWidth="1"/>
    <col min="4621" max="4621" width="12.5703125" style="183" customWidth="1"/>
    <col min="4622" max="4622" width="10.28515625" style="183" customWidth="1"/>
    <col min="4623" max="4623" width="10.5703125" style="183" customWidth="1"/>
    <col min="4624" max="4624" width="10.7109375" style="183" customWidth="1"/>
    <col min="4625" max="4625" width="10.42578125" style="183" customWidth="1"/>
    <col min="4626" max="4626" width="10.7109375" style="183" customWidth="1"/>
    <col min="4627" max="4627" width="11" style="183" customWidth="1"/>
    <col min="4628" max="4628" width="10.85546875" style="183" customWidth="1"/>
    <col min="4629" max="4630" width="9.140625" style="183" customWidth="1"/>
    <col min="4631" max="4631" width="16.85546875" style="183" customWidth="1"/>
    <col min="4632" max="4632" width="16.42578125" style="183" customWidth="1"/>
    <col min="4633" max="4808" width="9.140625" style="183" customWidth="1"/>
    <col min="4809" max="4864" width="9" style="183"/>
    <col min="4865" max="4865" width="46" style="183" customWidth="1"/>
    <col min="4866" max="4866" width="11.28515625" style="183" customWidth="1"/>
    <col min="4867" max="4868" width="13.42578125" style="183" customWidth="1"/>
    <col min="4869" max="4869" width="12.42578125" style="183" customWidth="1"/>
    <col min="4870" max="4870" width="13.42578125" style="183" customWidth="1"/>
    <col min="4871" max="4871" width="11.7109375" style="183" customWidth="1"/>
    <col min="4872" max="4872" width="11.85546875" style="183" customWidth="1"/>
    <col min="4873" max="4873" width="10.7109375" style="183" customWidth="1"/>
    <col min="4874" max="4874" width="12" style="183" customWidth="1"/>
    <col min="4875" max="4875" width="10.5703125" style="183" customWidth="1"/>
    <col min="4876" max="4876" width="11.28515625" style="183" customWidth="1"/>
    <col min="4877" max="4877" width="12.5703125" style="183" customWidth="1"/>
    <col min="4878" max="4878" width="10.28515625" style="183" customWidth="1"/>
    <col min="4879" max="4879" width="10.5703125" style="183" customWidth="1"/>
    <col min="4880" max="4880" width="10.7109375" style="183" customWidth="1"/>
    <col min="4881" max="4881" width="10.42578125" style="183" customWidth="1"/>
    <col min="4882" max="4882" width="10.7109375" style="183" customWidth="1"/>
    <col min="4883" max="4883" width="11" style="183" customWidth="1"/>
    <col min="4884" max="4884" width="10.85546875" style="183" customWidth="1"/>
    <col min="4885" max="4886" width="9.140625" style="183" customWidth="1"/>
    <col min="4887" max="4887" width="16.85546875" style="183" customWidth="1"/>
    <col min="4888" max="4888" width="16.42578125" style="183" customWidth="1"/>
    <col min="4889" max="5064" width="9.140625" style="183" customWidth="1"/>
    <col min="5065" max="5120" width="9" style="183"/>
    <col min="5121" max="5121" width="46" style="183" customWidth="1"/>
    <col min="5122" max="5122" width="11.28515625" style="183" customWidth="1"/>
    <col min="5123" max="5124" width="13.42578125" style="183" customWidth="1"/>
    <col min="5125" max="5125" width="12.42578125" style="183" customWidth="1"/>
    <col min="5126" max="5126" width="13.42578125" style="183" customWidth="1"/>
    <col min="5127" max="5127" width="11.7109375" style="183" customWidth="1"/>
    <col min="5128" max="5128" width="11.85546875" style="183" customWidth="1"/>
    <col min="5129" max="5129" width="10.7109375" style="183" customWidth="1"/>
    <col min="5130" max="5130" width="12" style="183" customWidth="1"/>
    <col min="5131" max="5131" width="10.5703125" style="183" customWidth="1"/>
    <col min="5132" max="5132" width="11.28515625" style="183" customWidth="1"/>
    <col min="5133" max="5133" width="12.5703125" style="183" customWidth="1"/>
    <col min="5134" max="5134" width="10.28515625" style="183" customWidth="1"/>
    <col min="5135" max="5135" width="10.5703125" style="183" customWidth="1"/>
    <col min="5136" max="5136" width="10.7109375" style="183" customWidth="1"/>
    <col min="5137" max="5137" width="10.42578125" style="183" customWidth="1"/>
    <col min="5138" max="5138" width="10.7109375" style="183" customWidth="1"/>
    <col min="5139" max="5139" width="11" style="183" customWidth="1"/>
    <col min="5140" max="5140" width="10.85546875" style="183" customWidth="1"/>
    <col min="5141" max="5142" width="9.140625" style="183" customWidth="1"/>
    <col min="5143" max="5143" width="16.85546875" style="183" customWidth="1"/>
    <col min="5144" max="5144" width="16.42578125" style="183" customWidth="1"/>
    <col min="5145" max="5320" width="9.140625" style="183" customWidth="1"/>
    <col min="5321" max="5376" width="9" style="183"/>
    <col min="5377" max="5377" width="46" style="183" customWidth="1"/>
    <col min="5378" max="5378" width="11.28515625" style="183" customWidth="1"/>
    <col min="5379" max="5380" width="13.42578125" style="183" customWidth="1"/>
    <col min="5381" max="5381" width="12.42578125" style="183" customWidth="1"/>
    <col min="5382" max="5382" width="13.42578125" style="183" customWidth="1"/>
    <col min="5383" max="5383" width="11.7109375" style="183" customWidth="1"/>
    <col min="5384" max="5384" width="11.85546875" style="183" customWidth="1"/>
    <col min="5385" max="5385" width="10.7109375" style="183" customWidth="1"/>
    <col min="5386" max="5386" width="12" style="183" customWidth="1"/>
    <col min="5387" max="5387" width="10.5703125" style="183" customWidth="1"/>
    <col min="5388" max="5388" width="11.28515625" style="183" customWidth="1"/>
    <col min="5389" max="5389" width="12.5703125" style="183" customWidth="1"/>
    <col min="5390" max="5390" width="10.28515625" style="183" customWidth="1"/>
    <col min="5391" max="5391" width="10.5703125" style="183" customWidth="1"/>
    <col min="5392" max="5392" width="10.7109375" style="183" customWidth="1"/>
    <col min="5393" max="5393" width="10.42578125" style="183" customWidth="1"/>
    <col min="5394" max="5394" width="10.7109375" style="183" customWidth="1"/>
    <col min="5395" max="5395" width="11" style="183" customWidth="1"/>
    <col min="5396" max="5396" width="10.85546875" style="183" customWidth="1"/>
    <col min="5397" max="5398" width="9.140625" style="183" customWidth="1"/>
    <col min="5399" max="5399" width="16.85546875" style="183" customWidth="1"/>
    <col min="5400" max="5400" width="16.42578125" style="183" customWidth="1"/>
    <col min="5401" max="5576" width="9.140625" style="183" customWidth="1"/>
    <col min="5577" max="5632" width="9" style="183"/>
    <col min="5633" max="5633" width="46" style="183" customWidth="1"/>
    <col min="5634" max="5634" width="11.28515625" style="183" customWidth="1"/>
    <col min="5635" max="5636" width="13.42578125" style="183" customWidth="1"/>
    <col min="5637" max="5637" width="12.42578125" style="183" customWidth="1"/>
    <col min="5638" max="5638" width="13.42578125" style="183" customWidth="1"/>
    <col min="5639" max="5639" width="11.7109375" style="183" customWidth="1"/>
    <col min="5640" max="5640" width="11.85546875" style="183" customWidth="1"/>
    <col min="5641" max="5641" width="10.7109375" style="183" customWidth="1"/>
    <col min="5642" max="5642" width="12" style="183" customWidth="1"/>
    <col min="5643" max="5643" width="10.5703125" style="183" customWidth="1"/>
    <col min="5644" max="5644" width="11.28515625" style="183" customWidth="1"/>
    <col min="5645" max="5645" width="12.5703125" style="183" customWidth="1"/>
    <col min="5646" max="5646" width="10.28515625" style="183" customWidth="1"/>
    <col min="5647" max="5647" width="10.5703125" style="183" customWidth="1"/>
    <col min="5648" max="5648" width="10.7109375" style="183" customWidth="1"/>
    <col min="5649" max="5649" width="10.42578125" style="183" customWidth="1"/>
    <col min="5650" max="5650" width="10.7109375" style="183" customWidth="1"/>
    <col min="5651" max="5651" width="11" style="183" customWidth="1"/>
    <col min="5652" max="5652" width="10.85546875" style="183" customWidth="1"/>
    <col min="5653" max="5654" width="9.140625" style="183" customWidth="1"/>
    <col min="5655" max="5655" width="16.85546875" style="183" customWidth="1"/>
    <col min="5656" max="5656" width="16.42578125" style="183" customWidth="1"/>
    <col min="5657" max="5832" width="9.140625" style="183" customWidth="1"/>
    <col min="5833" max="5888" width="9" style="183"/>
    <col min="5889" max="5889" width="46" style="183" customWidth="1"/>
    <col min="5890" max="5890" width="11.28515625" style="183" customWidth="1"/>
    <col min="5891" max="5892" width="13.42578125" style="183" customWidth="1"/>
    <col min="5893" max="5893" width="12.42578125" style="183" customWidth="1"/>
    <col min="5894" max="5894" width="13.42578125" style="183" customWidth="1"/>
    <col min="5895" max="5895" width="11.7109375" style="183" customWidth="1"/>
    <col min="5896" max="5896" width="11.85546875" style="183" customWidth="1"/>
    <col min="5897" max="5897" width="10.7109375" style="183" customWidth="1"/>
    <col min="5898" max="5898" width="12" style="183" customWidth="1"/>
    <col min="5899" max="5899" width="10.5703125" style="183" customWidth="1"/>
    <col min="5900" max="5900" width="11.28515625" style="183" customWidth="1"/>
    <col min="5901" max="5901" width="12.5703125" style="183" customWidth="1"/>
    <col min="5902" max="5902" width="10.28515625" style="183" customWidth="1"/>
    <col min="5903" max="5903" width="10.5703125" style="183" customWidth="1"/>
    <col min="5904" max="5904" width="10.7109375" style="183" customWidth="1"/>
    <col min="5905" max="5905" width="10.42578125" style="183" customWidth="1"/>
    <col min="5906" max="5906" width="10.7109375" style="183" customWidth="1"/>
    <col min="5907" max="5907" width="11" style="183" customWidth="1"/>
    <col min="5908" max="5908" width="10.85546875" style="183" customWidth="1"/>
    <col min="5909" max="5910" width="9.140625" style="183" customWidth="1"/>
    <col min="5911" max="5911" width="16.85546875" style="183" customWidth="1"/>
    <col min="5912" max="5912" width="16.42578125" style="183" customWidth="1"/>
    <col min="5913" max="6088" width="9.140625" style="183" customWidth="1"/>
    <col min="6089" max="6144" width="9" style="183"/>
    <col min="6145" max="6145" width="46" style="183" customWidth="1"/>
    <col min="6146" max="6146" width="11.28515625" style="183" customWidth="1"/>
    <col min="6147" max="6148" width="13.42578125" style="183" customWidth="1"/>
    <col min="6149" max="6149" width="12.42578125" style="183" customWidth="1"/>
    <col min="6150" max="6150" width="13.42578125" style="183" customWidth="1"/>
    <col min="6151" max="6151" width="11.7109375" style="183" customWidth="1"/>
    <col min="6152" max="6152" width="11.85546875" style="183" customWidth="1"/>
    <col min="6153" max="6153" width="10.7109375" style="183" customWidth="1"/>
    <col min="6154" max="6154" width="12" style="183" customWidth="1"/>
    <col min="6155" max="6155" width="10.5703125" style="183" customWidth="1"/>
    <col min="6156" max="6156" width="11.28515625" style="183" customWidth="1"/>
    <col min="6157" max="6157" width="12.5703125" style="183" customWidth="1"/>
    <col min="6158" max="6158" width="10.28515625" style="183" customWidth="1"/>
    <col min="6159" max="6159" width="10.5703125" style="183" customWidth="1"/>
    <col min="6160" max="6160" width="10.7109375" style="183" customWidth="1"/>
    <col min="6161" max="6161" width="10.42578125" style="183" customWidth="1"/>
    <col min="6162" max="6162" width="10.7109375" style="183" customWidth="1"/>
    <col min="6163" max="6163" width="11" style="183" customWidth="1"/>
    <col min="6164" max="6164" width="10.85546875" style="183" customWidth="1"/>
    <col min="6165" max="6166" width="9.140625" style="183" customWidth="1"/>
    <col min="6167" max="6167" width="16.85546875" style="183" customWidth="1"/>
    <col min="6168" max="6168" width="16.42578125" style="183" customWidth="1"/>
    <col min="6169" max="6344" width="9.140625" style="183" customWidth="1"/>
    <col min="6345" max="6400" width="9" style="183"/>
    <col min="6401" max="6401" width="46" style="183" customWidth="1"/>
    <col min="6402" max="6402" width="11.28515625" style="183" customWidth="1"/>
    <col min="6403" max="6404" width="13.42578125" style="183" customWidth="1"/>
    <col min="6405" max="6405" width="12.42578125" style="183" customWidth="1"/>
    <col min="6406" max="6406" width="13.42578125" style="183" customWidth="1"/>
    <col min="6407" max="6407" width="11.7109375" style="183" customWidth="1"/>
    <col min="6408" max="6408" width="11.85546875" style="183" customWidth="1"/>
    <col min="6409" max="6409" width="10.7109375" style="183" customWidth="1"/>
    <col min="6410" max="6410" width="12" style="183" customWidth="1"/>
    <col min="6411" max="6411" width="10.5703125" style="183" customWidth="1"/>
    <col min="6412" max="6412" width="11.28515625" style="183" customWidth="1"/>
    <col min="6413" max="6413" width="12.5703125" style="183" customWidth="1"/>
    <col min="6414" max="6414" width="10.28515625" style="183" customWidth="1"/>
    <col min="6415" max="6415" width="10.5703125" style="183" customWidth="1"/>
    <col min="6416" max="6416" width="10.7109375" style="183" customWidth="1"/>
    <col min="6417" max="6417" width="10.42578125" style="183" customWidth="1"/>
    <col min="6418" max="6418" width="10.7109375" style="183" customWidth="1"/>
    <col min="6419" max="6419" width="11" style="183" customWidth="1"/>
    <col min="6420" max="6420" width="10.85546875" style="183" customWidth="1"/>
    <col min="6421" max="6422" width="9.140625" style="183" customWidth="1"/>
    <col min="6423" max="6423" width="16.85546875" style="183" customWidth="1"/>
    <col min="6424" max="6424" width="16.42578125" style="183" customWidth="1"/>
    <col min="6425" max="6600" width="9.140625" style="183" customWidth="1"/>
    <col min="6601" max="6656" width="9" style="183"/>
    <col min="6657" max="6657" width="46" style="183" customWidth="1"/>
    <col min="6658" max="6658" width="11.28515625" style="183" customWidth="1"/>
    <col min="6659" max="6660" width="13.42578125" style="183" customWidth="1"/>
    <col min="6661" max="6661" width="12.42578125" style="183" customWidth="1"/>
    <col min="6662" max="6662" width="13.42578125" style="183" customWidth="1"/>
    <col min="6663" max="6663" width="11.7109375" style="183" customWidth="1"/>
    <col min="6664" max="6664" width="11.85546875" style="183" customWidth="1"/>
    <col min="6665" max="6665" width="10.7109375" style="183" customWidth="1"/>
    <col min="6666" max="6666" width="12" style="183" customWidth="1"/>
    <col min="6667" max="6667" width="10.5703125" style="183" customWidth="1"/>
    <col min="6668" max="6668" width="11.28515625" style="183" customWidth="1"/>
    <col min="6669" max="6669" width="12.5703125" style="183" customWidth="1"/>
    <col min="6670" max="6670" width="10.28515625" style="183" customWidth="1"/>
    <col min="6671" max="6671" width="10.5703125" style="183" customWidth="1"/>
    <col min="6672" max="6672" width="10.7109375" style="183" customWidth="1"/>
    <col min="6673" max="6673" width="10.42578125" style="183" customWidth="1"/>
    <col min="6674" max="6674" width="10.7109375" style="183" customWidth="1"/>
    <col min="6675" max="6675" width="11" style="183" customWidth="1"/>
    <col min="6676" max="6676" width="10.85546875" style="183" customWidth="1"/>
    <col min="6677" max="6678" width="9.140625" style="183" customWidth="1"/>
    <col min="6679" max="6679" width="16.85546875" style="183" customWidth="1"/>
    <col min="6680" max="6680" width="16.42578125" style="183" customWidth="1"/>
    <col min="6681" max="6856" width="9.140625" style="183" customWidth="1"/>
    <col min="6857" max="6912" width="9" style="183"/>
    <col min="6913" max="6913" width="46" style="183" customWidth="1"/>
    <col min="6914" max="6914" width="11.28515625" style="183" customWidth="1"/>
    <col min="6915" max="6916" width="13.42578125" style="183" customWidth="1"/>
    <col min="6917" max="6917" width="12.42578125" style="183" customWidth="1"/>
    <col min="6918" max="6918" width="13.42578125" style="183" customWidth="1"/>
    <col min="6919" max="6919" width="11.7109375" style="183" customWidth="1"/>
    <col min="6920" max="6920" width="11.85546875" style="183" customWidth="1"/>
    <col min="6921" max="6921" width="10.7109375" style="183" customWidth="1"/>
    <col min="6922" max="6922" width="12" style="183" customWidth="1"/>
    <col min="6923" max="6923" width="10.5703125" style="183" customWidth="1"/>
    <col min="6924" max="6924" width="11.28515625" style="183" customWidth="1"/>
    <col min="6925" max="6925" width="12.5703125" style="183" customWidth="1"/>
    <col min="6926" max="6926" width="10.28515625" style="183" customWidth="1"/>
    <col min="6927" max="6927" width="10.5703125" style="183" customWidth="1"/>
    <col min="6928" max="6928" width="10.7109375" style="183" customWidth="1"/>
    <col min="6929" max="6929" width="10.42578125" style="183" customWidth="1"/>
    <col min="6930" max="6930" width="10.7109375" style="183" customWidth="1"/>
    <col min="6931" max="6931" width="11" style="183" customWidth="1"/>
    <col min="6932" max="6932" width="10.85546875" style="183" customWidth="1"/>
    <col min="6933" max="6934" width="9.140625" style="183" customWidth="1"/>
    <col min="6935" max="6935" width="16.85546875" style="183" customWidth="1"/>
    <col min="6936" max="6936" width="16.42578125" style="183" customWidth="1"/>
    <col min="6937" max="7112" width="9.140625" style="183" customWidth="1"/>
    <col min="7113" max="7168" width="9" style="183"/>
    <col min="7169" max="7169" width="46" style="183" customWidth="1"/>
    <col min="7170" max="7170" width="11.28515625" style="183" customWidth="1"/>
    <col min="7171" max="7172" width="13.42578125" style="183" customWidth="1"/>
    <col min="7173" max="7173" width="12.42578125" style="183" customWidth="1"/>
    <col min="7174" max="7174" width="13.42578125" style="183" customWidth="1"/>
    <col min="7175" max="7175" width="11.7109375" style="183" customWidth="1"/>
    <col min="7176" max="7176" width="11.85546875" style="183" customWidth="1"/>
    <col min="7177" max="7177" width="10.7109375" style="183" customWidth="1"/>
    <col min="7178" max="7178" width="12" style="183" customWidth="1"/>
    <col min="7179" max="7179" width="10.5703125" style="183" customWidth="1"/>
    <col min="7180" max="7180" width="11.28515625" style="183" customWidth="1"/>
    <col min="7181" max="7181" width="12.5703125" style="183" customWidth="1"/>
    <col min="7182" max="7182" width="10.28515625" style="183" customWidth="1"/>
    <col min="7183" max="7183" width="10.5703125" style="183" customWidth="1"/>
    <col min="7184" max="7184" width="10.7109375" style="183" customWidth="1"/>
    <col min="7185" max="7185" width="10.42578125" style="183" customWidth="1"/>
    <col min="7186" max="7186" width="10.7109375" style="183" customWidth="1"/>
    <col min="7187" max="7187" width="11" style="183" customWidth="1"/>
    <col min="7188" max="7188" width="10.85546875" style="183" customWidth="1"/>
    <col min="7189" max="7190" width="9.140625" style="183" customWidth="1"/>
    <col min="7191" max="7191" width="16.85546875" style="183" customWidth="1"/>
    <col min="7192" max="7192" width="16.42578125" style="183" customWidth="1"/>
    <col min="7193" max="7368" width="9.140625" style="183" customWidth="1"/>
    <col min="7369" max="7424" width="9" style="183"/>
    <col min="7425" max="7425" width="46" style="183" customWidth="1"/>
    <col min="7426" max="7426" width="11.28515625" style="183" customWidth="1"/>
    <col min="7427" max="7428" width="13.42578125" style="183" customWidth="1"/>
    <col min="7429" max="7429" width="12.42578125" style="183" customWidth="1"/>
    <col min="7430" max="7430" width="13.42578125" style="183" customWidth="1"/>
    <col min="7431" max="7431" width="11.7109375" style="183" customWidth="1"/>
    <col min="7432" max="7432" width="11.85546875" style="183" customWidth="1"/>
    <col min="7433" max="7433" width="10.7109375" style="183" customWidth="1"/>
    <col min="7434" max="7434" width="12" style="183" customWidth="1"/>
    <col min="7435" max="7435" width="10.5703125" style="183" customWidth="1"/>
    <col min="7436" max="7436" width="11.28515625" style="183" customWidth="1"/>
    <col min="7437" max="7437" width="12.5703125" style="183" customWidth="1"/>
    <col min="7438" max="7438" width="10.28515625" style="183" customWidth="1"/>
    <col min="7439" max="7439" width="10.5703125" style="183" customWidth="1"/>
    <col min="7440" max="7440" width="10.7109375" style="183" customWidth="1"/>
    <col min="7441" max="7441" width="10.42578125" style="183" customWidth="1"/>
    <col min="7442" max="7442" width="10.7109375" style="183" customWidth="1"/>
    <col min="7443" max="7443" width="11" style="183" customWidth="1"/>
    <col min="7444" max="7444" width="10.85546875" style="183" customWidth="1"/>
    <col min="7445" max="7446" width="9.140625" style="183" customWidth="1"/>
    <col min="7447" max="7447" width="16.85546875" style="183" customWidth="1"/>
    <col min="7448" max="7448" width="16.42578125" style="183" customWidth="1"/>
    <col min="7449" max="7624" width="9.140625" style="183" customWidth="1"/>
    <col min="7625" max="7680" width="9" style="183"/>
    <col min="7681" max="7681" width="46" style="183" customWidth="1"/>
    <col min="7682" max="7682" width="11.28515625" style="183" customWidth="1"/>
    <col min="7683" max="7684" width="13.42578125" style="183" customWidth="1"/>
    <col min="7685" max="7685" width="12.42578125" style="183" customWidth="1"/>
    <col min="7686" max="7686" width="13.42578125" style="183" customWidth="1"/>
    <col min="7687" max="7687" width="11.7109375" style="183" customWidth="1"/>
    <col min="7688" max="7688" width="11.85546875" style="183" customWidth="1"/>
    <col min="7689" max="7689" width="10.7109375" style="183" customWidth="1"/>
    <col min="7690" max="7690" width="12" style="183" customWidth="1"/>
    <col min="7691" max="7691" width="10.5703125" style="183" customWidth="1"/>
    <col min="7692" max="7692" width="11.28515625" style="183" customWidth="1"/>
    <col min="7693" max="7693" width="12.5703125" style="183" customWidth="1"/>
    <col min="7694" max="7694" width="10.28515625" style="183" customWidth="1"/>
    <col min="7695" max="7695" width="10.5703125" style="183" customWidth="1"/>
    <col min="7696" max="7696" width="10.7109375" style="183" customWidth="1"/>
    <col min="7697" max="7697" width="10.42578125" style="183" customWidth="1"/>
    <col min="7698" max="7698" width="10.7109375" style="183" customWidth="1"/>
    <col min="7699" max="7699" width="11" style="183" customWidth="1"/>
    <col min="7700" max="7700" width="10.85546875" style="183" customWidth="1"/>
    <col min="7701" max="7702" width="9.140625" style="183" customWidth="1"/>
    <col min="7703" max="7703" width="16.85546875" style="183" customWidth="1"/>
    <col min="7704" max="7704" width="16.42578125" style="183" customWidth="1"/>
    <col min="7705" max="7880" width="9.140625" style="183" customWidth="1"/>
    <col min="7881" max="7936" width="9" style="183"/>
    <col min="7937" max="7937" width="46" style="183" customWidth="1"/>
    <col min="7938" max="7938" width="11.28515625" style="183" customWidth="1"/>
    <col min="7939" max="7940" width="13.42578125" style="183" customWidth="1"/>
    <col min="7941" max="7941" width="12.42578125" style="183" customWidth="1"/>
    <col min="7942" max="7942" width="13.42578125" style="183" customWidth="1"/>
    <col min="7943" max="7943" width="11.7109375" style="183" customWidth="1"/>
    <col min="7944" max="7944" width="11.85546875" style="183" customWidth="1"/>
    <col min="7945" max="7945" width="10.7109375" style="183" customWidth="1"/>
    <col min="7946" max="7946" width="12" style="183" customWidth="1"/>
    <col min="7947" max="7947" width="10.5703125" style="183" customWidth="1"/>
    <col min="7948" max="7948" width="11.28515625" style="183" customWidth="1"/>
    <col min="7949" max="7949" width="12.5703125" style="183" customWidth="1"/>
    <col min="7950" max="7950" width="10.28515625" style="183" customWidth="1"/>
    <col min="7951" max="7951" width="10.5703125" style="183" customWidth="1"/>
    <col min="7952" max="7952" width="10.7109375" style="183" customWidth="1"/>
    <col min="7953" max="7953" width="10.42578125" style="183" customWidth="1"/>
    <col min="7954" max="7954" width="10.7109375" style="183" customWidth="1"/>
    <col min="7955" max="7955" width="11" style="183" customWidth="1"/>
    <col min="7956" max="7956" width="10.85546875" style="183" customWidth="1"/>
    <col min="7957" max="7958" width="9.140625" style="183" customWidth="1"/>
    <col min="7959" max="7959" width="16.85546875" style="183" customWidth="1"/>
    <col min="7960" max="7960" width="16.42578125" style="183" customWidth="1"/>
    <col min="7961" max="8136" width="9.140625" style="183" customWidth="1"/>
    <col min="8137" max="8192" width="9" style="183"/>
    <col min="8193" max="8193" width="46" style="183" customWidth="1"/>
    <col min="8194" max="8194" width="11.28515625" style="183" customWidth="1"/>
    <col min="8195" max="8196" width="13.42578125" style="183" customWidth="1"/>
    <col min="8197" max="8197" width="12.42578125" style="183" customWidth="1"/>
    <col min="8198" max="8198" width="13.42578125" style="183" customWidth="1"/>
    <col min="8199" max="8199" width="11.7109375" style="183" customWidth="1"/>
    <col min="8200" max="8200" width="11.85546875" style="183" customWidth="1"/>
    <col min="8201" max="8201" width="10.7109375" style="183" customWidth="1"/>
    <col min="8202" max="8202" width="12" style="183" customWidth="1"/>
    <col min="8203" max="8203" width="10.5703125" style="183" customWidth="1"/>
    <col min="8204" max="8204" width="11.28515625" style="183" customWidth="1"/>
    <col min="8205" max="8205" width="12.5703125" style="183" customWidth="1"/>
    <col min="8206" max="8206" width="10.28515625" style="183" customWidth="1"/>
    <col min="8207" max="8207" width="10.5703125" style="183" customWidth="1"/>
    <col min="8208" max="8208" width="10.7109375" style="183" customWidth="1"/>
    <col min="8209" max="8209" width="10.42578125" style="183" customWidth="1"/>
    <col min="8210" max="8210" width="10.7109375" style="183" customWidth="1"/>
    <col min="8211" max="8211" width="11" style="183" customWidth="1"/>
    <col min="8212" max="8212" width="10.85546875" style="183" customWidth="1"/>
    <col min="8213" max="8214" width="9.140625" style="183" customWidth="1"/>
    <col min="8215" max="8215" width="16.85546875" style="183" customWidth="1"/>
    <col min="8216" max="8216" width="16.42578125" style="183" customWidth="1"/>
    <col min="8217" max="8392" width="9.140625" style="183" customWidth="1"/>
    <col min="8393" max="8448" width="9" style="183"/>
    <col min="8449" max="8449" width="46" style="183" customWidth="1"/>
    <col min="8450" max="8450" width="11.28515625" style="183" customWidth="1"/>
    <col min="8451" max="8452" width="13.42578125" style="183" customWidth="1"/>
    <col min="8453" max="8453" width="12.42578125" style="183" customWidth="1"/>
    <col min="8454" max="8454" width="13.42578125" style="183" customWidth="1"/>
    <col min="8455" max="8455" width="11.7109375" style="183" customWidth="1"/>
    <col min="8456" max="8456" width="11.85546875" style="183" customWidth="1"/>
    <col min="8457" max="8457" width="10.7109375" style="183" customWidth="1"/>
    <col min="8458" max="8458" width="12" style="183" customWidth="1"/>
    <col min="8459" max="8459" width="10.5703125" style="183" customWidth="1"/>
    <col min="8460" max="8460" width="11.28515625" style="183" customWidth="1"/>
    <col min="8461" max="8461" width="12.5703125" style="183" customWidth="1"/>
    <col min="8462" max="8462" width="10.28515625" style="183" customWidth="1"/>
    <col min="8463" max="8463" width="10.5703125" style="183" customWidth="1"/>
    <col min="8464" max="8464" width="10.7109375" style="183" customWidth="1"/>
    <col min="8465" max="8465" width="10.42578125" style="183" customWidth="1"/>
    <col min="8466" max="8466" width="10.7109375" style="183" customWidth="1"/>
    <col min="8467" max="8467" width="11" style="183" customWidth="1"/>
    <col min="8468" max="8468" width="10.85546875" style="183" customWidth="1"/>
    <col min="8469" max="8470" width="9.140625" style="183" customWidth="1"/>
    <col min="8471" max="8471" width="16.85546875" style="183" customWidth="1"/>
    <col min="8472" max="8472" width="16.42578125" style="183" customWidth="1"/>
    <col min="8473" max="8648" width="9.140625" style="183" customWidth="1"/>
    <col min="8649" max="8704" width="9" style="183"/>
    <col min="8705" max="8705" width="46" style="183" customWidth="1"/>
    <col min="8706" max="8706" width="11.28515625" style="183" customWidth="1"/>
    <col min="8707" max="8708" width="13.42578125" style="183" customWidth="1"/>
    <col min="8709" max="8709" width="12.42578125" style="183" customWidth="1"/>
    <col min="8710" max="8710" width="13.42578125" style="183" customWidth="1"/>
    <col min="8711" max="8711" width="11.7109375" style="183" customWidth="1"/>
    <col min="8712" max="8712" width="11.85546875" style="183" customWidth="1"/>
    <col min="8713" max="8713" width="10.7109375" style="183" customWidth="1"/>
    <col min="8714" max="8714" width="12" style="183" customWidth="1"/>
    <col min="8715" max="8715" width="10.5703125" style="183" customWidth="1"/>
    <col min="8716" max="8716" width="11.28515625" style="183" customWidth="1"/>
    <col min="8717" max="8717" width="12.5703125" style="183" customWidth="1"/>
    <col min="8718" max="8718" width="10.28515625" style="183" customWidth="1"/>
    <col min="8719" max="8719" width="10.5703125" style="183" customWidth="1"/>
    <col min="8720" max="8720" width="10.7109375" style="183" customWidth="1"/>
    <col min="8721" max="8721" width="10.42578125" style="183" customWidth="1"/>
    <col min="8722" max="8722" width="10.7109375" style="183" customWidth="1"/>
    <col min="8723" max="8723" width="11" style="183" customWidth="1"/>
    <col min="8724" max="8724" width="10.85546875" style="183" customWidth="1"/>
    <col min="8725" max="8726" width="9.140625" style="183" customWidth="1"/>
    <col min="8727" max="8727" width="16.85546875" style="183" customWidth="1"/>
    <col min="8728" max="8728" width="16.42578125" style="183" customWidth="1"/>
    <col min="8729" max="8904" width="9.140625" style="183" customWidth="1"/>
    <col min="8905" max="8960" width="9" style="183"/>
    <col min="8961" max="8961" width="46" style="183" customWidth="1"/>
    <col min="8962" max="8962" width="11.28515625" style="183" customWidth="1"/>
    <col min="8963" max="8964" width="13.42578125" style="183" customWidth="1"/>
    <col min="8965" max="8965" width="12.42578125" style="183" customWidth="1"/>
    <col min="8966" max="8966" width="13.42578125" style="183" customWidth="1"/>
    <col min="8967" max="8967" width="11.7109375" style="183" customWidth="1"/>
    <col min="8968" max="8968" width="11.85546875" style="183" customWidth="1"/>
    <col min="8969" max="8969" width="10.7109375" style="183" customWidth="1"/>
    <col min="8970" max="8970" width="12" style="183" customWidth="1"/>
    <col min="8971" max="8971" width="10.5703125" style="183" customWidth="1"/>
    <col min="8972" max="8972" width="11.28515625" style="183" customWidth="1"/>
    <col min="8973" max="8973" width="12.5703125" style="183" customWidth="1"/>
    <col min="8974" max="8974" width="10.28515625" style="183" customWidth="1"/>
    <col min="8975" max="8975" width="10.5703125" style="183" customWidth="1"/>
    <col min="8976" max="8976" width="10.7109375" style="183" customWidth="1"/>
    <col min="8977" max="8977" width="10.42578125" style="183" customWidth="1"/>
    <col min="8978" max="8978" width="10.7109375" style="183" customWidth="1"/>
    <col min="8979" max="8979" width="11" style="183" customWidth="1"/>
    <col min="8980" max="8980" width="10.85546875" style="183" customWidth="1"/>
    <col min="8981" max="8982" width="9.140625" style="183" customWidth="1"/>
    <col min="8983" max="8983" width="16.85546875" style="183" customWidth="1"/>
    <col min="8984" max="8984" width="16.42578125" style="183" customWidth="1"/>
    <col min="8985" max="9160" width="9.140625" style="183" customWidth="1"/>
    <col min="9161" max="9216" width="9" style="183"/>
    <col min="9217" max="9217" width="46" style="183" customWidth="1"/>
    <col min="9218" max="9218" width="11.28515625" style="183" customWidth="1"/>
    <col min="9219" max="9220" width="13.42578125" style="183" customWidth="1"/>
    <col min="9221" max="9221" width="12.42578125" style="183" customWidth="1"/>
    <col min="9222" max="9222" width="13.42578125" style="183" customWidth="1"/>
    <col min="9223" max="9223" width="11.7109375" style="183" customWidth="1"/>
    <col min="9224" max="9224" width="11.85546875" style="183" customWidth="1"/>
    <col min="9225" max="9225" width="10.7109375" style="183" customWidth="1"/>
    <col min="9226" max="9226" width="12" style="183" customWidth="1"/>
    <col min="9227" max="9227" width="10.5703125" style="183" customWidth="1"/>
    <col min="9228" max="9228" width="11.28515625" style="183" customWidth="1"/>
    <col min="9229" max="9229" width="12.5703125" style="183" customWidth="1"/>
    <col min="9230" max="9230" width="10.28515625" style="183" customWidth="1"/>
    <col min="9231" max="9231" width="10.5703125" style="183" customWidth="1"/>
    <col min="9232" max="9232" width="10.7109375" style="183" customWidth="1"/>
    <col min="9233" max="9233" width="10.42578125" style="183" customWidth="1"/>
    <col min="9234" max="9234" width="10.7109375" style="183" customWidth="1"/>
    <col min="9235" max="9235" width="11" style="183" customWidth="1"/>
    <col min="9236" max="9236" width="10.85546875" style="183" customWidth="1"/>
    <col min="9237" max="9238" width="9.140625" style="183" customWidth="1"/>
    <col min="9239" max="9239" width="16.85546875" style="183" customWidth="1"/>
    <col min="9240" max="9240" width="16.42578125" style="183" customWidth="1"/>
    <col min="9241" max="9416" width="9.140625" style="183" customWidth="1"/>
    <col min="9417" max="9472" width="9" style="183"/>
    <col min="9473" max="9473" width="46" style="183" customWidth="1"/>
    <col min="9474" max="9474" width="11.28515625" style="183" customWidth="1"/>
    <col min="9475" max="9476" width="13.42578125" style="183" customWidth="1"/>
    <col min="9477" max="9477" width="12.42578125" style="183" customWidth="1"/>
    <col min="9478" max="9478" width="13.42578125" style="183" customWidth="1"/>
    <col min="9479" max="9479" width="11.7109375" style="183" customWidth="1"/>
    <col min="9480" max="9480" width="11.85546875" style="183" customWidth="1"/>
    <col min="9481" max="9481" width="10.7109375" style="183" customWidth="1"/>
    <col min="9482" max="9482" width="12" style="183" customWidth="1"/>
    <col min="9483" max="9483" width="10.5703125" style="183" customWidth="1"/>
    <col min="9484" max="9484" width="11.28515625" style="183" customWidth="1"/>
    <col min="9485" max="9485" width="12.5703125" style="183" customWidth="1"/>
    <col min="9486" max="9486" width="10.28515625" style="183" customWidth="1"/>
    <col min="9487" max="9487" width="10.5703125" style="183" customWidth="1"/>
    <col min="9488" max="9488" width="10.7109375" style="183" customWidth="1"/>
    <col min="9489" max="9489" width="10.42578125" style="183" customWidth="1"/>
    <col min="9490" max="9490" width="10.7109375" style="183" customWidth="1"/>
    <col min="9491" max="9491" width="11" style="183" customWidth="1"/>
    <col min="9492" max="9492" width="10.85546875" style="183" customWidth="1"/>
    <col min="9493" max="9494" width="9.140625" style="183" customWidth="1"/>
    <col min="9495" max="9495" width="16.85546875" style="183" customWidth="1"/>
    <col min="9496" max="9496" width="16.42578125" style="183" customWidth="1"/>
    <col min="9497" max="9672" width="9.140625" style="183" customWidth="1"/>
    <col min="9673" max="9728" width="9" style="183"/>
    <col min="9729" max="9729" width="46" style="183" customWidth="1"/>
    <col min="9730" max="9730" width="11.28515625" style="183" customWidth="1"/>
    <col min="9731" max="9732" width="13.42578125" style="183" customWidth="1"/>
    <col min="9733" max="9733" width="12.42578125" style="183" customWidth="1"/>
    <col min="9734" max="9734" width="13.42578125" style="183" customWidth="1"/>
    <col min="9735" max="9735" width="11.7109375" style="183" customWidth="1"/>
    <col min="9736" max="9736" width="11.85546875" style="183" customWidth="1"/>
    <col min="9737" max="9737" width="10.7109375" style="183" customWidth="1"/>
    <col min="9738" max="9738" width="12" style="183" customWidth="1"/>
    <col min="9739" max="9739" width="10.5703125" style="183" customWidth="1"/>
    <col min="9740" max="9740" width="11.28515625" style="183" customWidth="1"/>
    <col min="9741" max="9741" width="12.5703125" style="183" customWidth="1"/>
    <col min="9742" max="9742" width="10.28515625" style="183" customWidth="1"/>
    <col min="9743" max="9743" width="10.5703125" style="183" customWidth="1"/>
    <col min="9744" max="9744" width="10.7109375" style="183" customWidth="1"/>
    <col min="9745" max="9745" width="10.42578125" style="183" customWidth="1"/>
    <col min="9746" max="9746" width="10.7109375" style="183" customWidth="1"/>
    <col min="9747" max="9747" width="11" style="183" customWidth="1"/>
    <col min="9748" max="9748" width="10.85546875" style="183" customWidth="1"/>
    <col min="9749" max="9750" width="9.140625" style="183" customWidth="1"/>
    <col min="9751" max="9751" width="16.85546875" style="183" customWidth="1"/>
    <col min="9752" max="9752" width="16.42578125" style="183" customWidth="1"/>
    <col min="9753" max="9928" width="9.140625" style="183" customWidth="1"/>
    <col min="9929" max="9984" width="9" style="183"/>
    <col min="9985" max="9985" width="46" style="183" customWidth="1"/>
    <col min="9986" max="9986" width="11.28515625" style="183" customWidth="1"/>
    <col min="9987" max="9988" width="13.42578125" style="183" customWidth="1"/>
    <col min="9989" max="9989" width="12.42578125" style="183" customWidth="1"/>
    <col min="9990" max="9990" width="13.42578125" style="183" customWidth="1"/>
    <col min="9991" max="9991" width="11.7109375" style="183" customWidth="1"/>
    <col min="9992" max="9992" width="11.85546875" style="183" customWidth="1"/>
    <col min="9993" max="9993" width="10.7109375" style="183" customWidth="1"/>
    <col min="9994" max="9994" width="12" style="183" customWidth="1"/>
    <col min="9995" max="9995" width="10.5703125" style="183" customWidth="1"/>
    <col min="9996" max="9996" width="11.28515625" style="183" customWidth="1"/>
    <col min="9997" max="9997" width="12.5703125" style="183" customWidth="1"/>
    <col min="9998" max="9998" width="10.28515625" style="183" customWidth="1"/>
    <col min="9999" max="9999" width="10.5703125" style="183" customWidth="1"/>
    <col min="10000" max="10000" width="10.7109375" style="183" customWidth="1"/>
    <col min="10001" max="10001" width="10.42578125" style="183" customWidth="1"/>
    <col min="10002" max="10002" width="10.7109375" style="183" customWidth="1"/>
    <col min="10003" max="10003" width="11" style="183" customWidth="1"/>
    <col min="10004" max="10004" width="10.85546875" style="183" customWidth="1"/>
    <col min="10005" max="10006" width="9.140625" style="183" customWidth="1"/>
    <col min="10007" max="10007" width="16.85546875" style="183" customWidth="1"/>
    <col min="10008" max="10008" width="16.42578125" style="183" customWidth="1"/>
    <col min="10009" max="10184" width="9.140625" style="183" customWidth="1"/>
    <col min="10185" max="10240" width="9" style="183"/>
    <col min="10241" max="10241" width="46" style="183" customWidth="1"/>
    <col min="10242" max="10242" width="11.28515625" style="183" customWidth="1"/>
    <col min="10243" max="10244" width="13.42578125" style="183" customWidth="1"/>
    <col min="10245" max="10245" width="12.42578125" style="183" customWidth="1"/>
    <col min="10246" max="10246" width="13.42578125" style="183" customWidth="1"/>
    <col min="10247" max="10247" width="11.7109375" style="183" customWidth="1"/>
    <col min="10248" max="10248" width="11.85546875" style="183" customWidth="1"/>
    <col min="10249" max="10249" width="10.7109375" style="183" customWidth="1"/>
    <col min="10250" max="10250" width="12" style="183" customWidth="1"/>
    <col min="10251" max="10251" width="10.5703125" style="183" customWidth="1"/>
    <col min="10252" max="10252" width="11.28515625" style="183" customWidth="1"/>
    <col min="10253" max="10253" width="12.5703125" style="183" customWidth="1"/>
    <col min="10254" max="10254" width="10.28515625" style="183" customWidth="1"/>
    <col min="10255" max="10255" width="10.5703125" style="183" customWidth="1"/>
    <col min="10256" max="10256" width="10.7109375" style="183" customWidth="1"/>
    <col min="10257" max="10257" width="10.42578125" style="183" customWidth="1"/>
    <col min="10258" max="10258" width="10.7109375" style="183" customWidth="1"/>
    <col min="10259" max="10259" width="11" style="183" customWidth="1"/>
    <col min="10260" max="10260" width="10.85546875" style="183" customWidth="1"/>
    <col min="10261" max="10262" width="9.140625" style="183" customWidth="1"/>
    <col min="10263" max="10263" width="16.85546875" style="183" customWidth="1"/>
    <col min="10264" max="10264" width="16.42578125" style="183" customWidth="1"/>
    <col min="10265" max="10440" width="9.140625" style="183" customWidth="1"/>
    <col min="10441" max="10496" width="9" style="183"/>
    <col min="10497" max="10497" width="46" style="183" customWidth="1"/>
    <col min="10498" max="10498" width="11.28515625" style="183" customWidth="1"/>
    <col min="10499" max="10500" width="13.42578125" style="183" customWidth="1"/>
    <col min="10501" max="10501" width="12.42578125" style="183" customWidth="1"/>
    <col min="10502" max="10502" width="13.42578125" style="183" customWidth="1"/>
    <col min="10503" max="10503" width="11.7109375" style="183" customWidth="1"/>
    <col min="10504" max="10504" width="11.85546875" style="183" customWidth="1"/>
    <col min="10505" max="10505" width="10.7109375" style="183" customWidth="1"/>
    <col min="10506" max="10506" width="12" style="183" customWidth="1"/>
    <col min="10507" max="10507" width="10.5703125" style="183" customWidth="1"/>
    <col min="10508" max="10508" width="11.28515625" style="183" customWidth="1"/>
    <col min="10509" max="10509" width="12.5703125" style="183" customWidth="1"/>
    <col min="10510" max="10510" width="10.28515625" style="183" customWidth="1"/>
    <col min="10511" max="10511" width="10.5703125" style="183" customWidth="1"/>
    <col min="10512" max="10512" width="10.7109375" style="183" customWidth="1"/>
    <col min="10513" max="10513" width="10.42578125" style="183" customWidth="1"/>
    <col min="10514" max="10514" width="10.7109375" style="183" customWidth="1"/>
    <col min="10515" max="10515" width="11" style="183" customWidth="1"/>
    <col min="10516" max="10516" width="10.85546875" style="183" customWidth="1"/>
    <col min="10517" max="10518" width="9.140625" style="183" customWidth="1"/>
    <col min="10519" max="10519" width="16.85546875" style="183" customWidth="1"/>
    <col min="10520" max="10520" width="16.42578125" style="183" customWidth="1"/>
    <col min="10521" max="10696" width="9.140625" style="183" customWidth="1"/>
    <col min="10697" max="10752" width="9" style="183"/>
    <col min="10753" max="10753" width="46" style="183" customWidth="1"/>
    <col min="10754" max="10754" width="11.28515625" style="183" customWidth="1"/>
    <col min="10755" max="10756" width="13.42578125" style="183" customWidth="1"/>
    <col min="10757" max="10757" width="12.42578125" style="183" customWidth="1"/>
    <col min="10758" max="10758" width="13.42578125" style="183" customWidth="1"/>
    <col min="10759" max="10759" width="11.7109375" style="183" customWidth="1"/>
    <col min="10760" max="10760" width="11.85546875" style="183" customWidth="1"/>
    <col min="10761" max="10761" width="10.7109375" style="183" customWidth="1"/>
    <col min="10762" max="10762" width="12" style="183" customWidth="1"/>
    <col min="10763" max="10763" width="10.5703125" style="183" customWidth="1"/>
    <col min="10764" max="10764" width="11.28515625" style="183" customWidth="1"/>
    <col min="10765" max="10765" width="12.5703125" style="183" customWidth="1"/>
    <col min="10766" max="10766" width="10.28515625" style="183" customWidth="1"/>
    <col min="10767" max="10767" width="10.5703125" style="183" customWidth="1"/>
    <col min="10768" max="10768" width="10.7109375" style="183" customWidth="1"/>
    <col min="10769" max="10769" width="10.42578125" style="183" customWidth="1"/>
    <col min="10770" max="10770" width="10.7109375" style="183" customWidth="1"/>
    <col min="10771" max="10771" width="11" style="183" customWidth="1"/>
    <col min="10772" max="10772" width="10.85546875" style="183" customWidth="1"/>
    <col min="10773" max="10774" width="9.140625" style="183" customWidth="1"/>
    <col min="10775" max="10775" width="16.85546875" style="183" customWidth="1"/>
    <col min="10776" max="10776" width="16.42578125" style="183" customWidth="1"/>
    <col min="10777" max="10952" width="9.140625" style="183" customWidth="1"/>
    <col min="10953" max="11008" width="9" style="183"/>
    <col min="11009" max="11009" width="46" style="183" customWidth="1"/>
    <col min="11010" max="11010" width="11.28515625" style="183" customWidth="1"/>
    <col min="11011" max="11012" width="13.42578125" style="183" customWidth="1"/>
    <col min="11013" max="11013" width="12.42578125" style="183" customWidth="1"/>
    <col min="11014" max="11014" width="13.42578125" style="183" customWidth="1"/>
    <col min="11015" max="11015" width="11.7109375" style="183" customWidth="1"/>
    <col min="11016" max="11016" width="11.85546875" style="183" customWidth="1"/>
    <col min="11017" max="11017" width="10.7109375" style="183" customWidth="1"/>
    <col min="11018" max="11018" width="12" style="183" customWidth="1"/>
    <col min="11019" max="11019" width="10.5703125" style="183" customWidth="1"/>
    <col min="11020" max="11020" width="11.28515625" style="183" customWidth="1"/>
    <col min="11021" max="11021" width="12.5703125" style="183" customWidth="1"/>
    <col min="11022" max="11022" width="10.28515625" style="183" customWidth="1"/>
    <col min="11023" max="11023" width="10.5703125" style="183" customWidth="1"/>
    <col min="11024" max="11024" width="10.7109375" style="183" customWidth="1"/>
    <col min="11025" max="11025" width="10.42578125" style="183" customWidth="1"/>
    <col min="11026" max="11026" width="10.7109375" style="183" customWidth="1"/>
    <col min="11027" max="11027" width="11" style="183" customWidth="1"/>
    <col min="11028" max="11028" width="10.85546875" style="183" customWidth="1"/>
    <col min="11029" max="11030" width="9.140625" style="183" customWidth="1"/>
    <col min="11031" max="11031" width="16.85546875" style="183" customWidth="1"/>
    <col min="11032" max="11032" width="16.42578125" style="183" customWidth="1"/>
    <col min="11033" max="11208" width="9.140625" style="183" customWidth="1"/>
    <col min="11209" max="11264" width="9" style="183"/>
    <col min="11265" max="11265" width="46" style="183" customWidth="1"/>
    <col min="11266" max="11266" width="11.28515625" style="183" customWidth="1"/>
    <col min="11267" max="11268" width="13.42578125" style="183" customWidth="1"/>
    <col min="11269" max="11269" width="12.42578125" style="183" customWidth="1"/>
    <col min="11270" max="11270" width="13.42578125" style="183" customWidth="1"/>
    <col min="11271" max="11271" width="11.7109375" style="183" customWidth="1"/>
    <col min="11272" max="11272" width="11.85546875" style="183" customWidth="1"/>
    <col min="11273" max="11273" width="10.7109375" style="183" customWidth="1"/>
    <col min="11274" max="11274" width="12" style="183" customWidth="1"/>
    <col min="11275" max="11275" width="10.5703125" style="183" customWidth="1"/>
    <col min="11276" max="11276" width="11.28515625" style="183" customWidth="1"/>
    <col min="11277" max="11277" width="12.5703125" style="183" customWidth="1"/>
    <col min="11278" max="11278" width="10.28515625" style="183" customWidth="1"/>
    <col min="11279" max="11279" width="10.5703125" style="183" customWidth="1"/>
    <col min="11280" max="11280" width="10.7109375" style="183" customWidth="1"/>
    <col min="11281" max="11281" width="10.42578125" style="183" customWidth="1"/>
    <col min="11282" max="11282" width="10.7109375" style="183" customWidth="1"/>
    <col min="11283" max="11283" width="11" style="183" customWidth="1"/>
    <col min="11284" max="11284" width="10.85546875" style="183" customWidth="1"/>
    <col min="11285" max="11286" width="9.140625" style="183" customWidth="1"/>
    <col min="11287" max="11287" width="16.85546875" style="183" customWidth="1"/>
    <col min="11288" max="11288" width="16.42578125" style="183" customWidth="1"/>
    <col min="11289" max="11464" width="9.140625" style="183" customWidth="1"/>
    <col min="11465" max="11520" width="9" style="183"/>
    <col min="11521" max="11521" width="46" style="183" customWidth="1"/>
    <col min="11522" max="11522" width="11.28515625" style="183" customWidth="1"/>
    <col min="11523" max="11524" width="13.42578125" style="183" customWidth="1"/>
    <col min="11525" max="11525" width="12.42578125" style="183" customWidth="1"/>
    <col min="11526" max="11526" width="13.42578125" style="183" customWidth="1"/>
    <col min="11527" max="11527" width="11.7109375" style="183" customWidth="1"/>
    <col min="11528" max="11528" width="11.85546875" style="183" customWidth="1"/>
    <col min="11529" max="11529" width="10.7109375" style="183" customWidth="1"/>
    <col min="11530" max="11530" width="12" style="183" customWidth="1"/>
    <col min="11531" max="11531" width="10.5703125" style="183" customWidth="1"/>
    <col min="11532" max="11532" width="11.28515625" style="183" customWidth="1"/>
    <col min="11533" max="11533" width="12.5703125" style="183" customWidth="1"/>
    <col min="11534" max="11534" width="10.28515625" style="183" customWidth="1"/>
    <col min="11535" max="11535" width="10.5703125" style="183" customWidth="1"/>
    <col min="11536" max="11536" width="10.7109375" style="183" customWidth="1"/>
    <col min="11537" max="11537" width="10.42578125" style="183" customWidth="1"/>
    <col min="11538" max="11538" width="10.7109375" style="183" customWidth="1"/>
    <col min="11539" max="11539" width="11" style="183" customWidth="1"/>
    <col min="11540" max="11540" width="10.85546875" style="183" customWidth="1"/>
    <col min="11541" max="11542" width="9.140625" style="183" customWidth="1"/>
    <col min="11543" max="11543" width="16.85546875" style="183" customWidth="1"/>
    <col min="11544" max="11544" width="16.42578125" style="183" customWidth="1"/>
    <col min="11545" max="11720" width="9.140625" style="183" customWidth="1"/>
    <col min="11721" max="11776" width="9" style="183"/>
    <col min="11777" max="11777" width="46" style="183" customWidth="1"/>
    <col min="11778" max="11778" width="11.28515625" style="183" customWidth="1"/>
    <col min="11779" max="11780" width="13.42578125" style="183" customWidth="1"/>
    <col min="11781" max="11781" width="12.42578125" style="183" customWidth="1"/>
    <col min="11782" max="11782" width="13.42578125" style="183" customWidth="1"/>
    <col min="11783" max="11783" width="11.7109375" style="183" customWidth="1"/>
    <col min="11784" max="11784" width="11.85546875" style="183" customWidth="1"/>
    <col min="11785" max="11785" width="10.7109375" style="183" customWidth="1"/>
    <col min="11786" max="11786" width="12" style="183" customWidth="1"/>
    <col min="11787" max="11787" width="10.5703125" style="183" customWidth="1"/>
    <col min="11788" max="11788" width="11.28515625" style="183" customWidth="1"/>
    <col min="11789" max="11789" width="12.5703125" style="183" customWidth="1"/>
    <col min="11790" max="11790" width="10.28515625" style="183" customWidth="1"/>
    <col min="11791" max="11791" width="10.5703125" style="183" customWidth="1"/>
    <col min="11792" max="11792" width="10.7109375" style="183" customWidth="1"/>
    <col min="11793" max="11793" width="10.42578125" style="183" customWidth="1"/>
    <col min="11794" max="11794" width="10.7109375" style="183" customWidth="1"/>
    <col min="11795" max="11795" width="11" style="183" customWidth="1"/>
    <col min="11796" max="11796" width="10.85546875" style="183" customWidth="1"/>
    <col min="11797" max="11798" width="9.140625" style="183" customWidth="1"/>
    <col min="11799" max="11799" width="16.85546875" style="183" customWidth="1"/>
    <col min="11800" max="11800" width="16.42578125" style="183" customWidth="1"/>
    <col min="11801" max="11976" width="9.140625" style="183" customWidth="1"/>
    <col min="11977" max="12032" width="9" style="183"/>
    <col min="12033" max="12033" width="46" style="183" customWidth="1"/>
    <col min="12034" max="12034" width="11.28515625" style="183" customWidth="1"/>
    <col min="12035" max="12036" width="13.42578125" style="183" customWidth="1"/>
    <col min="12037" max="12037" width="12.42578125" style="183" customWidth="1"/>
    <col min="12038" max="12038" width="13.42578125" style="183" customWidth="1"/>
    <col min="12039" max="12039" width="11.7109375" style="183" customWidth="1"/>
    <col min="12040" max="12040" width="11.85546875" style="183" customWidth="1"/>
    <col min="12041" max="12041" width="10.7109375" style="183" customWidth="1"/>
    <col min="12042" max="12042" width="12" style="183" customWidth="1"/>
    <col min="12043" max="12043" width="10.5703125" style="183" customWidth="1"/>
    <col min="12044" max="12044" width="11.28515625" style="183" customWidth="1"/>
    <col min="12045" max="12045" width="12.5703125" style="183" customWidth="1"/>
    <col min="12046" max="12046" width="10.28515625" style="183" customWidth="1"/>
    <col min="12047" max="12047" width="10.5703125" style="183" customWidth="1"/>
    <col min="12048" max="12048" width="10.7109375" style="183" customWidth="1"/>
    <col min="12049" max="12049" width="10.42578125" style="183" customWidth="1"/>
    <col min="12050" max="12050" width="10.7109375" style="183" customWidth="1"/>
    <col min="12051" max="12051" width="11" style="183" customWidth="1"/>
    <col min="12052" max="12052" width="10.85546875" style="183" customWidth="1"/>
    <col min="12053" max="12054" width="9.140625" style="183" customWidth="1"/>
    <col min="12055" max="12055" width="16.85546875" style="183" customWidth="1"/>
    <col min="12056" max="12056" width="16.42578125" style="183" customWidth="1"/>
    <col min="12057" max="12232" width="9.140625" style="183" customWidth="1"/>
    <col min="12233" max="12288" width="9" style="183"/>
    <col min="12289" max="12289" width="46" style="183" customWidth="1"/>
    <col min="12290" max="12290" width="11.28515625" style="183" customWidth="1"/>
    <col min="12291" max="12292" width="13.42578125" style="183" customWidth="1"/>
    <col min="12293" max="12293" width="12.42578125" style="183" customWidth="1"/>
    <col min="12294" max="12294" width="13.42578125" style="183" customWidth="1"/>
    <col min="12295" max="12295" width="11.7109375" style="183" customWidth="1"/>
    <col min="12296" max="12296" width="11.85546875" style="183" customWidth="1"/>
    <col min="12297" max="12297" width="10.7109375" style="183" customWidth="1"/>
    <col min="12298" max="12298" width="12" style="183" customWidth="1"/>
    <col min="12299" max="12299" width="10.5703125" style="183" customWidth="1"/>
    <col min="12300" max="12300" width="11.28515625" style="183" customWidth="1"/>
    <col min="12301" max="12301" width="12.5703125" style="183" customWidth="1"/>
    <col min="12302" max="12302" width="10.28515625" style="183" customWidth="1"/>
    <col min="12303" max="12303" width="10.5703125" style="183" customWidth="1"/>
    <col min="12304" max="12304" width="10.7109375" style="183" customWidth="1"/>
    <col min="12305" max="12305" width="10.42578125" style="183" customWidth="1"/>
    <col min="12306" max="12306" width="10.7109375" style="183" customWidth="1"/>
    <col min="12307" max="12307" width="11" style="183" customWidth="1"/>
    <col min="12308" max="12308" width="10.85546875" style="183" customWidth="1"/>
    <col min="12309" max="12310" width="9.140625" style="183" customWidth="1"/>
    <col min="12311" max="12311" width="16.85546875" style="183" customWidth="1"/>
    <col min="12312" max="12312" width="16.42578125" style="183" customWidth="1"/>
    <col min="12313" max="12488" width="9.140625" style="183" customWidth="1"/>
    <col min="12489" max="12544" width="9" style="183"/>
    <col min="12545" max="12545" width="46" style="183" customWidth="1"/>
    <col min="12546" max="12546" width="11.28515625" style="183" customWidth="1"/>
    <col min="12547" max="12548" width="13.42578125" style="183" customWidth="1"/>
    <col min="12549" max="12549" width="12.42578125" style="183" customWidth="1"/>
    <col min="12550" max="12550" width="13.42578125" style="183" customWidth="1"/>
    <col min="12551" max="12551" width="11.7109375" style="183" customWidth="1"/>
    <col min="12552" max="12552" width="11.85546875" style="183" customWidth="1"/>
    <col min="12553" max="12553" width="10.7109375" style="183" customWidth="1"/>
    <col min="12554" max="12554" width="12" style="183" customWidth="1"/>
    <col min="12555" max="12555" width="10.5703125" style="183" customWidth="1"/>
    <col min="12556" max="12556" width="11.28515625" style="183" customWidth="1"/>
    <col min="12557" max="12557" width="12.5703125" style="183" customWidth="1"/>
    <col min="12558" max="12558" width="10.28515625" style="183" customWidth="1"/>
    <col min="12559" max="12559" width="10.5703125" style="183" customWidth="1"/>
    <col min="12560" max="12560" width="10.7109375" style="183" customWidth="1"/>
    <col min="12561" max="12561" width="10.42578125" style="183" customWidth="1"/>
    <col min="12562" max="12562" width="10.7109375" style="183" customWidth="1"/>
    <col min="12563" max="12563" width="11" style="183" customWidth="1"/>
    <col min="12564" max="12564" width="10.85546875" style="183" customWidth="1"/>
    <col min="12565" max="12566" width="9.140625" style="183" customWidth="1"/>
    <col min="12567" max="12567" width="16.85546875" style="183" customWidth="1"/>
    <col min="12568" max="12568" width="16.42578125" style="183" customWidth="1"/>
    <col min="12569" max="12744" width="9.140625" style="183" customWidth="1"/>
    <col min="12745" max="12800" width="9" style="183"/>
    <col min="12801" max="12801" width="46" style="183" customWidth="1"/>
    <col min="12802" max="12802" width="11.28515625" style="183" customWidth="1"/>
    <col min="12803" max="12804" width="13.42578125" style="183" customWidth="1"/>
    <col min="12805" max="12805" width="12.42578125" style="183" customWidth="1"/>
    <col min="12806" max="12806" width="13.42578125" style="183" customWidth="1"/>
    <col min="12807" max="12807" width="11.7109375" style="183" customWidth="1"/>
    <col min="12808" max="12808" width="11.85546875" style="183" customWidth="1"/>
    <col min="12809" max="12809" width="10.7109375" style="183" customWidth="1"/>
    <col min="12810" max="12810" width="12" style="183" customWidth="1"/>
    <col min="12811" max="12811" width="10.5703125" style="183" customWidth="1"/>
    <col min="12812" max="12812" width="11.28515625" style="183" customWidth="1"/>
    <col min="12813" max="12813" width="12.5703125" style="183" customWidth="1"/>
    <col min="12814" max="12814" width="10.28515625" style="183" customWidth="1"/>
    <col min="12815" max="12815" width="10.5703125" style="183" customWidth="1"/>
    <col min="12816" max="12816" width="10.7109375" style="183" customWidth="1"/>
    <col min="12817" max="12817" width="10.42578125" style="183" customWidth="1"/>
    <col min="12818" max="12818" width="10.7109375" style="183" customWidth="1"/>
    <col min="12819" max="12819" width="11" style="183" customWidth="1"/>
    <col min="12820" max="12820" width="10.85546875" style="183" customWidth="1"/>
    <col min="12821" max="12822" width="9.140625" style="183" customWidth="1"/>
    <col min="12823" max="12823" width="16.85546875" style="183" customWidth="1"/>
    <col min="12824" max="12824" width="16.42578125" style="183" customWidth="1"/>
    <col min="12825" max="13000" width="9.140625" style="183" customWidth="1"/>
    <col min="13001" max="13056" width="9" style="183"/>
    <col min="13057" max="13057" width="46" style="183" customWidth="1"/>
    <col min="13058" max="13058" width="11.28515625" style="183" customWidth="1"/>
    <col min="13059" max="13060" width="13.42578125" style="183" customWidth="1"/>
    <col min="13061" max="13061" width="12.42578125" style="183" customWidth="1"/>
    <col min="13062" max="13062" width="13.42578125" style="183" customWidth="1"/>
    <col min="13063" max="13063" width="11.7109375" style="183" customWidth="1"/>
    <col min="13064" max="13064" width="11.85546875" style="183" customWidth="1"/>
    <col min="13065" max="13065" width="10.7109375" style="183" customWidth="1"/>
    <col min="13066" max="13066" width="12" style="183" customWidth="1"/>
    <col min="13067" max="13067" width="10.5703125" style="183" customWidth="1"/>
    <col min="13068" max="13068" width="11.28515625" style="183" customWidth="1"/>
    <col min="13069" max="13069" width="12.5703125" style="183" customWidth="1"/>
    <col min="13070" max="13070" width="10.28515625" style="183" customWidth="1"/>
    <col min="13071" max="13071" width="10.5703125" style="183" customWidth="1"/>
    <col min="13072" max="13072" width="10.7109375" style="183" customWidth="1"/>
    <col min="13073" max="13073" width="10.42578125" style="183" customWidth="1"/>
    <col min="13074" max="13074" width="10.7109375" style="183" customWidth="1"/>
    <col min="13075" max="13075" width="11" style="183" customWidth="1"/>
    <col min="13076" max="13076" width="10.85546875" style="183" customWidth="1"/>
    <col min="13077" max="13078" width="9.140625" style="183" customWidth="1"/>
    <col min="13079" max="13079" width="16.85546875" style="183" customWidth="1"/>
    <col min="13080" max="13080" width="16.42578125" style="183" customWidth="1"/>
    <col min="13081" max="13256" width="9.140625" style="183" customWidth="1"/>
    <col min="13257" max="13312" width="9" style="183"/>
    <col min="13313" max="13313" width="46" style="183" customWidth="1"/>
    <col min="13314" max="13314" width="11.28515625" style="183" customWidth="1"/>
    <col min="13315" max="13316" width="13.42578125" style="183" customWidth="1"/>
    <col min="13317" max="13317" width="12.42578125" style="183" customWidth="1"/>
    <col min="13318" max="13318" width="13.42578125" style="183" customWidth="1"/>
    <col min="13319" max="13319" width="11.7109375" style="183" customWidth="1"/>
    <col min="13320" max="13320" width="11.85546875" style="183" customWidth="1"/>
    <col min="13321" max="13321" width="10.7109375" style="183" customWidth="1"/>
    <col min="13322" max="13322" width="12" style="183" customWidth="1"/>
    <col min="13323" max="13323" width="10.5703125" style="183" customWidth="1"/>
    <col min="13324" max="13324" width="11.28515625" style="183" customWidth="1"/>
    <col min="13325" max="13325" width="12.5703125" style="183" customWidth="1"/>
    <col min="13326" max="13326" width="10.28515625" style="183" customWidth="1"/>
    <col min="13327" max="13327" width="10.5703125" style="183" customWidth="1"/>
    <col min="13328" max="13328" width="10.7109375" style="183" customWidth="1"/>
    <col min="13329" max="13329" width="10.42578125" style="183" customWidth="1"/>
    <col min="13330" max="13330" width="10.7109375" style="183" customWidth="1"/>
    <col min="13331" max="13331" width="11" style="183" customWidth="1"/>
    <col min="13332" max="13332" width="10.85546875" style="183" customWidth="1"/>
    <col min="13333" max="13334" width="9.140625" style="183" customWidth="1"/>
    <col min="13335" max="13335" width="16.85546875" style="183" customWidth="1"/>
    <col min="13336" max="13336" width="16.42578125" style="183" customWidth="1"/>
    <col min="13337" max="13512" width="9.140625" style="183" customWidth="1"/>
    <col min="13513" max="13568" width="9" style="183"/>
    <col min="13569" max="13569" width="46" style="183" customWidth="1"/>
    <col min="13570" max="13570" width="11.28515625" style="183" customWidth="1"/>
    <col min="13571" max="13572" width="13.42578125" style="183" customWidth="1"/>
    <col min="13573" max="13573" width="12.42578125" style="183" customWidth="1"/>
    <col min="13574" max="13574" width="13.42578125" style="183" customWidth="1"/>
    <col min="13575" max="13575" width="11.7109375" style="183" customWidth="1"/>
    <col min="13576" max="13576" width="11.85546875" style="183" customWidth="1"/>
    <col min="13577" max="13577" width="10.7109375" style="183" customWidth="1"/>
    <col min="13578" max="13578" width="12" style="183" customWidth="1"/>
    <col min="13579" max="13579" width="10.5703125" style="183" customWidth="1"/>
    <col min="13580" max="13580" width="11.28515625" style="183" customWidth="1"/>
    <col min="13581" max="13581" width="12.5703125" style="183" customWidth="1"/>
    <col min="13582" max="13582" width="10.28515625" style="183" customWidth="1"/>
    <col min="13583" max="13583" width="10.5703125" style="183" customWidth="1"/>
    <col min="13584" max="13584" width="10.7109375" style="183" customWidth="1"/>
    <col min="13585" max="13585" width="10.42578125" style="183" customWidth="1"/>
    <col min="13586" max="13586" width="10.7109375" style="183" customWidth="1"/>
    <col min="13587" max="13587" width="11" style="183" customWidth="1"/>
    <col min="13588" max="13588" width="10.85546875" style="183" customWidth="1"/>
    <col min="13589" max="13590" width="9.140625" style="183" customWidth="1"/>
    <col min="13591" max="13591" width="16.85546875" style="183" customWidth="1"/>
    <col min="13592" max="13592" width="16.42578125" style="183" customWidth="1"/>
    <col min="13593" max="13768" width="9.140625" style="183" customWidth="1"/>
    <col min="13769" max="13824" width="9" style="183"/>
    <col min="13825" max="13825" width="46" style="183" customWidth="1"/>
    <col min="13826" max="13826" width="11.28515625" style="183" customWidth="1"/>
    <col min="13827" max="13828" width="13.42578125" style="183" customWidth="1"/>
    <col min="13829" max="13829" width="12.42578125" style="183" customWidth="1"/>
    <col min="13830" max="13830" width="13.42578125" style="183" customWidth="1"/>
    <col min="13831" max="13831" width="11.7109375" style="183" customWidth="1"/>
    <col min="13832" max="13832" width="11.85546875" style="183" customWidth="1"/>
    <col min="13833" max="13833" width="10.7109375" style="183" customWidth="1"/>
    <col min="13834" max="13834" width="12" style="183" customWidth="1"/>
    <col min="13835" max="13835" width="10.5703125" style="183" customWidth="1"/>
    <col min="13836" max="13836" width="11.28515625" style="183" customWidth="1"/>
    <col min="13837" max="13837" width="12.5703125" style="183" customWidth="1"/>
    <col min="13838" max="13838" width="10.28515625" style="183" customWidth="1"/>
    <col min="13839" max="13839" width="10.5703125" style="183" customWidth="1"/>
    <col min="13840" max="13840" width="10.7109375" style="183" customWidth="1"/>
    <col min="13841" max="13841" width="10.42578125" style="183" customWidth="1"/>
    <col min="13842" max="13842" width="10.7109375" style="183" customWidth="1"/>
    <col min="13843" max="13843" width="11" style="183" customWidth="1"/>
    <col min="13844" max="13844" width="10.85546875" style="183" customWidth="1"/>
    <col min="13845" max="13846" width="9.140625" style="183" customWidth="1"/>
    <col min="13847" max="13847" width="16.85546875" style="183" customWidth="1"/>
    <col min="13848" max="13848" width="16.42578125" style="183" customWidth="1"/>
    <col min="13849" max="14024" width="9.140625" style="183" customWidth="1"/>
    <col min="14025" max="14080" width="9" style="183"/>
    <col min="14081" max="14081" width="46" style="183" customWidth="1"/>
    <col min="14082" max="14082" width="11.28515625" style="183" customWidth="1"/>
    <col min="14083" max="14084" width="13.42578125" style="183" customWidth="1"/>
    <col min="14085" max="14085" width="12.42578125" style="183" customWidth="1"/>
    <col min="14086" max="14086" width="13.42578125" style="183" customWidth="1"/>
    <col min="14087" max="14087" width="11.7109375" style="183" customWidth="1"/>
    <col min="14088" max="14088" width="11.85546875" style="183" customWidth="1"/>
    <col min="14089" max="14089" width="10.7109375" style="183" customWidth="1"/>
    <col min="14090" max="14090" width="12" style="183" customWidth="1"/>
    <col min="14091" max="14091" width="10.5703125" style="183" customWidth="1"/>
    <col min="14092" max="14092" width="11.28515625" style="183" customWidth="1"/>
    <col min="14093" max="14093" width="12.5703125" style="183" customWidth="1"/>
    <col min="14094" max="14094" width="10.28515625" style="183" customWidth="1"/>
    <col min="14095" max="14095" width="10.5703125" style="183" customWidth="1"/>
    <col min="14096" max="14096" width="10.7109375" style="183" customWidth="1"/>
    <col min="14097" max="14097" width="10.42578125" style="183" customWidth="1"/>
    <col min="14098" max="14098" width="10.7109375" style="183" customWidth="1"/>
    <col min="14099" max="14099" width="11" style="183" customWidth="1"/>
    <col min="14100" max="14100" width="10.85546875" style="183" customWidth="1"/>
    <col min="14101" max="14102" width="9.140625" style="183" customWidth="1"/>
    <col min="14103" max="14103" width="16.85546875" style="183" customWidth="1"/>
    <col min="14104" max="14104" width="16.42578125" style="183" customWidth="1"/>
    <col min="14105" max="14280" width="9.140625" style="183" customWidth="1"/>
    <col min="14281" max="14336" width="9" style="183"/>
    <col min="14337" max="14337" width="46" style="183" customWidth="1"/>
    <col min="14338" max="14338" width="11.28515625" style="183" customWidth="1"/>
    <col min="14339" max="14340" width="13.42578125" style="183" customWidth="1"/>
    <col min="14341" max="14341" width="12.42578125" style="183" customWidth="1"/>
    <col min="14342" max="14342" width="13.42578125" style="183" customWidth="1"/>
    <col min="14343" max="14343" width="11.7109375" style="183" customWidth="1"/>
    <col min="14344" max="14344" width="11.85546875" style="183" customWidth="1"/>
    <col min="14345" max="14345" width="10.7109375" style="183" customWidth="1"/>
    <col min="14346" max="14346" width="12" style="183" customWidth="1"/>
    <col min="14347" max="14347" width="10.5703125" style="183" customWidth="1"/>
    <col min="14348" max="14348" width="11.28515625" style="183" customWidth="1"/>
    <col min="14349" max="14349" width="12.5703125" style="183" customWidth="1"/>
    <col min="14350" max="14350" width="10.28515625" style="183" customWidth="1"/>
    <col min="14351" max="14351" width="10.5703125" style="183" customWidth="1"/>
    <col min="14352" max="14352" width="10.7109375" style="183" customWidth="1"/>
    <col min="14353" max="14353" width="10.42578125" style="183" customWidth="1"/>
    <col min="14354" max="14354" width="10.7109375" style="183" customWidth="1"/>
    <col min="14355" max="14355" width="11" style="183" customWidth="1"/>
    <col min="14356" max="14356" width="10.85546875" style="183" customWidth="1"/>
    <col min="14357" max="14358" width="9.140625" style="183" customWidth="1"/>
    <col min="14359" max="14359" width="16.85546875" style="183" customWidth="1"/>
    <col min="14360" max="14360" width="16.42578125" style="183" customWidth="1"/>
    <col min="14361" max="14536" width="9.140625" style="183" customWidth="1"/>
    <col min="14537" max="14592" width="9" style="183"/>
    <col min="14593" max="14593" width="46" style="183" customWidth="1"/>
    <col min="14594" max="14594" width="11.28515625" style="183" customWidth="1"/>
    <col min="14595" max="14596" width="13.42578125" style="183" customWidth="1"/>
    <col min="14597" max="14597" width="12.42578125" style="183" customWidth="1"/>
    <col min="14598" max="14598" width="13.42578125" style="183" customWidth="1"/>
    <col min="14599" max="14599" width="11.7109375" style="183" customWidth="1"/>
    <col min="14600" max="14600" width="11.85546875" style="183" customWidth="1"/>
    <col min="14601" max="14601" width="10.7109375" style="183" customWidth="1"/>
    <col min="14602" max="14602" width="12" style="183" customWidth="1"/>
    <col min="14603" max="14603" width="10.5703125" style="183" customWidth="1"/>
    <col min="14604" max="14604" width="11.28515625" style="183" customWidth="1"/>
    <col min="14605" max="14605" width="12.5703125" style="183" customWidth="1"/>
    <col min="14606" max="14606" width="10.28515625" style="183" customWidth="1"/>
    <col min="14607" max="14607" width="10.5703125" style="183" customWidth="1"/>
    <col min="14608" max="14608" width="10.7109375" style="183" customWidth="1"/>
    <col min="14609" max="14609" width="10.42578125" style="183" customWidth="1"/>
    <col min="14610" max="14610" width="10.7109375" style="183" customWidth="1"/>
    <col min="14611" max="14611" width="11" style="183" customWidth="1"/>
    <col min="14612" max="14612" width="10.85546875" style="183" customWidth="1"/>
    <col min="14613" max="14614" width="9.140625" style="183" customWidth="1"/>
    <col min="14615" max="14615" width="16.85546875" style="183" customWidth="1"/>
    <col min="14616" max="14616" width="16.42578125" style="183" customWidth="1"/>
    <col min="14617" max="14792" width="9.140625" style="183" customWidth="1"/>
    <col min="14793" max="14848" width="9" style="183"/>
    <col min="14849" max="14849" width="46" style="183" customWidth="1"/>
    <col min="14850" max="14850" width="11.28515625" style="183" customWidth="1"/>
    <col min="14851" max="14852" width="13.42578125" style="183" customWidth="1"/>
    <col min="14853" max="14853" width="12.42578125" style="183" customWidth="1"/>
    <col min="14854" max="14854" width="13.42578125" style="183" customWidth="1"/>
    <col min="14855" max="14855" width="11.7109375" style="183" customWidth="1"/>
    <col min="14856" max="14856" width="11.85546875" style="183" customWidth="1"/>
    <col min="14857" max="14857" width="10.7109375" style="183" customWidth="1"/>
    <col min="14858" max="14858" width="12" style="183" customWidth="1"/>
    <col min="14859" max="14859" width="10.5703125" style="183" customWidth="1"/>
    <col min="14860" max="14860" width="11.28515625" style="183" customWidth="1"/>
    <col min="14861" max="14861" width="12.5703125" style="183" customWidth="1"/>
    <col min="14862" max="14862" width="10.28515625" style="183" customWidth="1"/>
    <col min="14863" max="14863" width="10.5703125" style="183" customWidth="1"/>
    <col min="14864" max="14864" width="10.7109375" style="183" customWidth="1"/>
    <col min="14865" max="14865" width="10.42578125" style="183" customWidth="1"/>
    <col min="14866" max="14866" width="10.7109375" style="183" customWidth="1"/>
    <col min="14867" max="14867" width="11" style="183" customWidth="1"/>
    <col min="14868" max="14868" width="10.85546875" style="183" customWidth="1"/>
    <col min="14869" max="14870" width="9.140625" style="183" customWidth="1"/>
    <col min="14871" max="14871" width="16.85546875" style="183" customWidth="1"/>
    <col min="14872" max="14872" width="16.42578125" style="183" customWidth="1"/>
    <col min="14873" max="15048" width="9.140625" style="183" customWidth="1"/>
    <col min="15049" max="15104" width="9" style="183"/>
    <col min="15105" max="15105" width="46" style="183" customWidth="1"/>
    <col min="15106" max="15106" width="11.28515625" style="183" customWidth="1"/>
    <col min="15107" max="15108" width="13.42578125" style="183" customWidth="1"/>
    <col min="15109" max="15109" width="12.42578125" style="183" customWidth="1"/>
    <col min="15110" max="15110" width="13.42578125" style="183" customWidth="1"/>
    <col min="15111" max="15111" width="11.7109375" style="183" customWidth="1"/>
    <col min="15112" max="15112" width="11.85546875" style="183" customWidth="1"/>
    <col min="15113" max="15113" width="10.7109375" style="183" customWidth="1"/>
    <col min="15114" max="15114" width="12" style="183" customWidth="1"/>
    <col min="15115" max="15115" width="10.5703125" style="183" customWidth="1"/>
    <col min="15116" max="15116" width="11.28515625" style="183" customWidth="1"/>
    <col min="15117" max="15117" width="12.5703125" style="183" customWidth="1"/>
    <col min="15118" max="15118" width="10.28515625" style="183" customWidth="1"/>
    <col min="15119" max="15119" width="10.5703125" style="183" customWidth="1"/>
    <col min="15120" max="15120" width="10.7109375" style="183" customWidth="1"/>
    <col min="15121" max="15121" width="10.42578125" style="183" customWidth="1"/>
    <col min="15122" max="15122" width="10.7109375" style="183" customWidth="1"/>
    <col min="15123" max="15123" width="11" style="183" customWidth="1"/>
    <col min="15124" max="15124" width="10.85546875" style="183" customWidth="1"/>
    <col min="15125" max="15126" width="9.140625" style="183" customWidth="1"/>
    <col min="15127" max="15127" width="16.85546875" style="183" customWidth="1"/>
    <col min="15128" max="15128" width="16.42578125" style="183" customWidth="1"/>
    <col min="15129" max="15304" width="9.140625" style="183" customWidth="1"/>
    <col min="15305" max="15360" width="9" style="183"/>
    <col min="15361" max="15361" width="46" style="183" customWidth="1"/>
    <col min="15362" max="15362" width="11.28515625" style="183" customWidth="1"/>
    <col min="15363" max="15364" width="13.42578125" style="183" customWidth="1"/>
    <col min="15365" max="15365" width="12.42578125" style="183" customWidth="1"/>
    <col min="15366" max="15366" width="13.42578125" style="183" customWidth="1"/>
    <col min="15367" max="15367" width="11.7109375" style="183" customWidth="1"/>
    <col min="15368" max="15368" width="11.85546875" style="183" customWidth="1"/>
    <col min="15369" max="15369" width="10.7109375" style="183" customWidth="1"/>
    <col min="15370" max="15370" width="12" style="183" customWidth="1"/>
    <col min="15371" max="15371" width="10.5703125" style="183" customWidth="1"/>
    <col min="15372" max="15372" width="11.28515625" style="183" customWidth="1"/>
    <col min="15373" max="15373" width="12.5703125" style="183" customWidth="1"/>
    <col min="15374" max="15374" width="10.28515625" style="183" customWidth="1"/>
    <col min="15375" max="15375" width="10.5703125" style="183" customWidth="1"/>
    <col min="15376" max="15376" width="10.7109375" style="183" customWidth="1"/>
    <col min="15377" max="15377" width="10.42578125" style="183" customWidth="1"/>
    <col min="15378" max="15378" width="10.7109375" style="183" customWidth="1"/>
    <col min="15379" max="15379" width="11" style="183" customWidth="1"/>
    <col min="15380" max="15380" width="10.85546875" style="183" customWidth="1"/>
    <col min="15381" max="15382" width="9.140625" style="183" customWidth="1"/>
    <col min="15383" max="15383" width="16.85546875" style="183" customWidth="1"/>
    <col min="15384" max="15384" width="16.42578125" style="183" customWidth="1"/>
    <col min="15385" max="15560" width="9.140625" style="183" customWidth="1"/>
    <col min="15561" max="15616" width="9" style="183"/>
    <col min="15617" max="15617" width="46" style="183" customWidth="1"/>
    <col min="15618" max="15618" width="11.28515625" style="183" customWidth="1"/>
    <col min="15619" max="15620" width="13.42578125" style="183" customWidth="1"/>
    <col min="15621" max="15621" width="12.42578125" style="183" customWidth="1"/>
    <col min="15622" max="15622" width="13.42578125" style="183" customWidth="1"/>
    <col min="15623" max="15623" width="11.7109375" style="183" customWidth="1"/>
    <col min="15624" max="15624" width="11.85546875" style="183" customWidth="1"/>
    <col min="15625" max="15625" width="10.7109375" style="183" customWidth="1"/>
    <col min="15626" max="15626" width="12" style="183" customWidth="1"/>
    <col min="15627" max="15627" width="10.5703125" style="183" customWidth="1"/>
    <col min="15628" max="15628" width="11.28515625" style="183" customWidth="1"/>
    <col min="15629" max="15629" width="12.5703125" style="183" customWidth="1"/>
    <col min="15630" max="15630" width="10.28515625" style="183" customWidth="1"/>
    <col min="15631" max="15631" width="10.5703125" style="183" customWidth="1"/>
    <col min="15632" max="15632" width="10.7109375" style="183" customWidth="1"/>
    <col min="15633" max="15633" width="10.42578125" style="183" customWidth="1"/>
    <col min="15634" max="15634" width="10.7109375" style="183" customWidth="1"/>
    <col min="15635" max="15635" width="11" style="183" customWidth="1"/>
    <col min="15636" max="15636" width="10.85546875" style="183" customWidth="1"/>
    <col min="15637" max="15638" width="9.140625" style="183" customWidth="1"/>
    <col min="15639" max="15639" width="16.85546875" style="183" customWidth="1"/>
    <col min="15640" max="15640" width="16.42578125" style="183" customWidth="1"/>
    <col min="15641" max="15816" width="9.140625" style="183" customWidth="1"/>
    <col min="15817" max="15872" width="9" style="183"/>
    <col min="15873" max="15873" width="46" style="183" customWidth="1"/>
    <col min="15874" max="15874" width="11.28515625" style="183" customWidth="1"/>
    <col min="15875" max="15876" width="13.42578125" style="183" customWidth="1"/>
    <col min="15877" max="15877" width="12.42578125" style="183" customWidth="1"/>
    <col min="15878" max="15878" width="13.42578125" style="183" customWidth="1"/>
    <col min="15879" max="15879" width="11.7109375" style="183" customWidth="1"/>
    <col min="15880" max="15880" width="11.85546875" style="183" customWidth="1"/>
    <col min="15881" max="15881" width="10.7109375" style="183" customWidth="1"/>
    <col min="15882" max="15882" width="12" style="183" customWidth="1"/>
    <col min="15883" max="15883" width="10.5703125" style="183" customWidth="1"/>
    <col min="15884" max="15884" width="11.28515625" style="183" customWidth="1"/>
    <col min="15885" max="15885" width="12.5703125" style="183" customWidth="1"/>
    <col min="15886" max="15886" width="10.28515625" style="183" customWidth="1"/>
    <col min="15887" max="15887" width="10.5703125" style="183" customWidth="1"/>
    <col min="15888" max="15888" width="10.7109375" style="183" customWidth="1"/>
    <col min="15889" max="15889" width="10.42578125" style="183" customWidth="1"/>
    <col min="15890" max="15890" width="10.7109375" style="183" customWidth="1"/>
    <col min="15891" max="15891" width="11" style="183" customWidth="1"/>
    <col min="15892" max="15892" width="10.85546875" style="183" customWidth="1"/>
    <col min="15893" max="15894" width="9.140625" style="183" customWidth="1"/>
    <col min="15895" max="15895" width="16.85546875" style="183" customWidth="1"/>
    <col min="15896" max="15896" width="16.42578125" style="183" customWidth="1"/>
    <col min="15897" max="16072" width="9.140625" style="183" customWidth="1"/>
    <col min="16073" max="16128" width="9" style="183"/>
    <col min="16129" max="16129" width="46" style="183" customWidth="1"/>
    <col min="16130" max="16130" width="11.28515625" style="183" customWidth="1"/>
    <col min="16131" max="16132" width="13.42578125" style="183" customWidth="1"/>
    <col min="16133" max="16133" width="12.42578125" style="183" customWidth="1"/>
    <col min="16134" max="16134" width="13.42578125" style="183" customWidth="1"/>
    <col min="16135" max="16135" width="11.7109375" style="183" customWidth="1"/>
    <col min="16136" max="16136" width="11.85546875" style="183" customWidth="1"/>
    <col min="16137" max="16137" width="10.7109375" style="183" customWidth="1"/>
    <col min="16138" max="16138" width="12" style="183" customWidth="1"/>
    <col min="16139" max="16139" width="10.5703125" style="183" customWidth="1"/>
    <col min="16140" max="16140" width="11.28515625" style="183" customWidth="1"/>
    <col min="16141" max="16141" width="12.5703125" style="183" customWidth="1"/>
    <col min="16142" max="16142" width="10.28515625" style="183" customWidth="1"/>
    <col min="16143" max="16143" width="10.5703125" style="183" customWidth="1"/>
    <col min="16144" max="16144" width="10.7109375" style="183" customWidth="1"/>
    <col min="16145" max="16145" width="10.42578125" style="183" customWidth="1"/>
    <col min="16146" max="16146" width="10.7109375" style="183" customWidth="1"/>
    <col min="16147" max="16147" width="11" style="183" customWidth="1"/>
    <col min="16148" max="16148" width="10.85546875" style="183" customWidth="1"/>
    <col min="16149" max="16150" width="9.140625" style="183" customWidth="1"/>
    <col min="16151" max="16151" width="16.85546875" style="183" customWidth="1"/>
    <col min="16152" max="16152" width="16.42578125" style="183" customWidth="1"/>
    <col min="16153" max="16328" width="9.140625" style="183" customWidth="1"/>
    <col min="16329" max="16384" width="9" style="183"/>
  </cols>
  <sheetData>
    <row r="1" spans="1:215" s="304" customFormat="1" ht="45" customHeight="1">
      <c r="A1" s="389" t="s">
        <v>1101</v>
      </c>
      <c r="B1" s="389"/>
      <c r="C1" s="389"/>
      <c r="D1" s="389"/>
      <c r="E1" s="389"/>
      <c r="F1" s="389"/>
      <c r="G1" s="389"/>
      <c r="H1" s="389"/>
      <c r="I1" s="389"/>
      <c r="J1" s="389"/>
      <c r="K1" s="302"/>
      <c r="L1" s="303"/>
      <c r="M1" s="303"/>
      <c r="N1" s="303"/>
      <c r="O1" s="303"/>
      <c r="P1" s="303"/>
      <c r="Q1" s="303"/>
      <c r="R1" s="303"/>
      <c r="S1" s="303"/>
      <c r="T1" s="303"/>
      <c r="U1" s="303"/>
      <c r="V1" s="303"/>
      <c r="W1" s="303"/>
      <c r="X1" s="303"/>
      <c r="Y1" s="303"/>
      <c r="Z1" s="303"/>
      <c r="AA1" s="303"/>
      <c r="AB1" s="303"/>
      <c r="AC1" s="303"/>
      <c r="AD1" s="303"/>
      <c r="AE1" s="303"/>
      <c r="AF1" s="303"/>
      <c r="AG1" s="303"/>
      <c r="AH1" s="303"/>
      <c r="AI1" s="303"/>
      <c r="AJ1" s="303"/>
      <c r="AK1" s="303"/>
      <c r="AL1" s="303"/>
      <c r="AM1" s="303"/>
      <c r="AN1" s="303"/>
      <c r="AO1" s="303"/>
      <c r="AP1" s="303"/>
      <c r="AQ1" s="303"/>
      <c r="AR1" s="303"/>
      <c r="AS1" s="303"/>
      <c r="AT1" s="303"/>
      <c r="AU1" s="303"/>
      <c r="AV1" s="303"/>
      <c r="AW1" s="303"/>
      <c r="AX1" s="303"/>
      <c r="AY1" s="303"/>
      <c r="AZ1" s="303"/>
      <c r="BA1" s="303"/>
      <c r="BB1" s="303"/>
      <c r="BC1" s="303"/>
      <c r="BD1" s="303"/>
      <c r="BE1" s="303"/>
      <c r="BF1" s="303"/>
      <c r="BG1" s="303"/>
      <c r="BH1" s="303"/>
      <c r="BI1" s="303"/>
      <c r="BJ1" s="303"/>
      <c r="BK1" s="303"/>
      <c r="BL1" s="303"/>
      <c r="BM1" s="303"/>
      <c r="BN1" s="303"/>
      <c r="BO1" s="303"/>
      <c r="BP1" s="303"/>
      <c r="BQ1" s="303"/>
      <c r="BR1" s="303"/>
      <c r="BS1" s="303"/>
      <c r="BT1" s="303"/>
      <c r="BU1" s="303"/>
      <c r="BV1" s="303"/>
      <c r="BW1" s="303"/>
      <c r="BX1" s="303"/>
      <c r="BY1" s="303"/>
      <c r="BZ1" s="303"/>
      <c r="CA1" s="303"/>
      <c r="CB1" s="303"/>
      <c r="CC1" s="303"/>
      <c r="CD1" s="303"/>
      <c r="CE1" s="303"/>
      <c r="CF1" s="303"/>
      <c r="CG1" s="303"/>
      <c r="CH1" s="303"/>
      <c r="CI1" s="303"/>
      <c r="CJ1" s="303"/>
      <c r="CK1" s="303"/>
      <c r="CL1" s="303"/>
      <c r="CM1" s="303"/>
      <c r="CN1" s="303"/>
      <c r="CO1" s="303"/>
      <c r="CP1" s="303"/>
      <c r="CQ1" s="303"/>
      <c r="CR1" s="303"/>
      <c r="CS1" s="303"/>
      <c r="CT1" s="303"/>
      <c r="CU1" s="303"/>
      <c r="CV1" s="303"/>
      <c r="CW1" s="303"/>
      <c r="CX1" s="303"/>
      <c r="CY1" s="303"/>
      <c r="CZ1" s="303"/>
      <c r="DA1" s="303"/>
      <c r="DB1" s="303"/>
      <c r="DC1" s="303"/>
      <c r="DD1" s="303"/>
      <c r="DE1" s="303"/>
      <c r="DF1" s="303"/>
      <c r="DG1" s="303"/>
      <c r="DH1" s="303"/>
      <c r="DI1" s="303"/>
      <c r="DJ1" s="303"/>
      <c r="DK1" s="303"/>
      <c r="DL1" s="303"/>
      <c r="DM1" s="303"/>
      <c r="DN1" s="303"/>
      <c r="DO1" s="303"/>
      <c r="DP1" s="303"/>
      <c r="DQ1" s="303"/>
      <c r="DR1" s="303"/>
      <c r="DS1" s="303"/>
      <c r="DT1" s="303"/>
      <c r="DU1" s="303"/>
      <c r="DV1" s="303"/>
      <c r="DW1" s="303"/>
      <c r="DX1" s="303"/>
      <c r="DY1" s="303"/>
      <c r="DZ1" s="303"/>
      <c r="EA1" s="303"/>
      <c r="EB1" s="303"/>
      <c r="EC1" s="303"/>
      <c r="ED1" s="303"/>
      <c r="EE1" s="303"/>
      <c r="EF1" s="303"/>
      <c r="EG1" s="303"/>
      <c r="EH1" s="303"/>
      <c r="EI1" s="303"/>
      <c r="EJ1" s="303"/>
      <c r="EK1" s="303"/>
      <c r="EL1" s="303"/>
      <c r="EM1" s="303"/>
      <c r="EN1" s="303"/>
      <c r="EO1" s="303"/>
      <c r="EP1" s="303"/>
      <c r="EQ1" s="303"/>
      <c r="ER1" s="303"/>
      <c r="ES1" s="303"/>
      <c r="ET1" s="303"/>
      <c r="EU1" s="303"/>
      <c r="EV1" s="303"/>
      <c r="EW1" s="303"/>
      <c r="EX1" s="303"/>
      <c r="EY1" s="303"/>
      <c r="EZ1" s="303"/>
      <c r="FA1" s="303"/>
      <c r="FB1" s="303"/>
      <c r="FC1" s="303"/>
      <c r="FD1" s="303"/>
      <c r="FE1" s="303"/>
      <c r="FF1" s="303"/>
      <c r="FG1" s="303"/>
      <c r="FH1" s="303"/>
      <c r="FI1" s="303"/>
      <c r="FJ1" s="303"/>
      <c r="FK1" s="303"/>
      <c r="FL1" s="303"/>
      <c r="FM1" s="303"/>
      <c r="FN1" s="303"/>
      <c r="FO1" s="303"/>
      <c r="FP1" s="303"/>
      <c r="FQ1" s="303"/>
      <c r="FR1" s="303"/>
      <c r="FS1" s="303"/>
      <c r="FT1" s="303"/>
      <c r="FU1" s="303"/>
      <c r="FV1" s="303"/>
      <c r="FW1" s="303"/>
      <c r="FX1" s="303"/>
      <c r="FY1" s="303"/>
      <c r="FZ1" s="303"/>
      <c r="GA1" s="303"/>
      <c r="GB1" s="303"/>
      <c r="GC1" s="303"/>
      <c r="GD1" s="303"/>
      <c r="GE1" s="303"/>
      <c r="GF1" s="303"/>
      <c r="GG1" s="303"/>
      <c r="GH1" s="303"/>
      <c r="GI1" s="303"/>
      <c r="GJ1" s="303"/>
      <c r="GK1" s="303"/>
      <c r="GL1" s="303"/>
      <c r="GM1" s="303"/>
      <c r="GN1" s="303"/>
      <c r="GO1" s="303"/>
      <c r="GP1" s="303"/>
      <c r="GQ1" s="303"/>
      <c r="GR1" s="303"/>
    </row>
    <row r="2" spans="1:215" s="304" customFormat="1" ht="20.25">
      <c r="A2" s="305"/>
      <c r="B2" s="306"/>
      <c r="C2" s="306"/>
      <c r="D2" s="306"/>
      <c r="E2" s="306"/>
      <c r="F2" s="306"/>
      <c r="G2" s="306"/>
      <c r="H2" s="306"/>
      <c r="I2" s="306"/>
      <c r="J2" s="306"/>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c r="AO2" s="303"/>
      <c r="AP2" s="303"/>
      <c r="AQ2" s="303"/>
      <c r="AR2" s="303"/>
      <c r="AS2" s="303"/>
      <c r="AT2" s="303"/>
      <c r="AU2" s="303"/>
      <c r="AV2" s="303"/>
      <c r="AW2" s="303"/>
      <c r="AX2" s="303"/>
      <c r="AY2" s="303"/>
      <c r="AZ2" s="303"/>
      <c r="BA2" s="303"/>
      <c r="BB2" s="303"/>
      <c r="BC2" s="303"/>
      <c r="BD2" s="303"/>
      <c r="BE2" s="303"/>
      <c r="BF2" s="303"/>
      <c r="BG2" s="303"/>
      <c r="BH2" s="303"/>
      <c r="BI2" s="303"/>
      <c r="BJ2" s="303"/>
      <c r="BK2" s="303"/>
      <c r="BL2" s="303"/>
      <c r="BM2" s="303"/>
      <c r="BN2" s="303"/>
      <c r="BO2" s="303"/>
      <c r="BP2" s="303"/>
      <c r="BQ2" s="303"/>
      <c r="BR2" s="303"/>
      <c r="BS2" s="303"/>
      <c r="BT2" s="303"/>
      <c r="BU2" s="303"/>
      <c r="BV2" s="303"/>
      <c r="BW2" s="303"/>
      <c r="BX2" s="303"/>
      <c r="BY2" s="303"/>
      <c r="BZ2" s="303"/>
      <c r="CA2" s="303"/>
      <c r="CB2" s="303"/>
      <c r="CC2" s="303"/>
      <c r="CD2" s="303"/>
      <c r="CE2" s="303"/>
      <c r="CF2" s="303"/>
      <c r="CG2" s="303"/>
      <c r="CH2" s="303"/>
      <c r="CI2" s="303"/>
      <c r="CJ2" s="303"/>
      <c r="CK2" s="303"/>
      <c r="CL2" s="303"/>
      <c r="CM2" s="303"/>
      <c r="CN2" s="303"/>
      <c r="CO2" s="303"/>
      <c r="CP2" s="303"/>
      <c r="CQ2" s="303"/>
      <c r="CR2" s="303"/>
      <c r="CS2" s="303"/>
      <c r="CT2" s="303"/>
      <c r="CU2" s="303"/>
      <c r="CV2" s="303"/>
      <c r="CW2" s="303"/>
      <c r="CX2" s="303"/>
      <c r="CY2" s="303"/>
      <c r="CZ2" s="303"/>
      <c r="DA2" s="303"/>
      <c r="DB2" s="303"/>
      <c r="DC2" s="303"/>
      <c r="DD2" s="303"/>
      <c r="DE2" s="303"/>
      <c r="DF2" s="303"/>
      <c r="DG2" s="303"/>
      <c r="DH2" s="303"/>
      <c r="DI2" s="303"/>
      <c r="DJ2" s="303"/>
      <c r="DK2" s="303"/>
      <c r="DL2" s="303"/>
      <c r="DM2" s="303"/>
      <c r="DN2" s="303"/>
      <c r="DO2" s="303"/>
      <c r="DP2" s="303"/>
      <c r="DQ2" s="303"/>
      <c r="DR2" s="303"/>
      <c r="DS2" s="303"/>
      <c r="DT2" s="303"/>
      <c r="DU2" s="303"/>
      <c r="DV2" s="303"/>
      <c r="DW2" s="303"/>
      <c r="DX2" s="303"/>
      <c r="DY2" s="303"/>
      <c r="DZ2" s="303"/>
      <c r="EA2" s="303"/>
      <c r="EB2" s="303"/>
      <c r="EC2" s="303"/>
      <c r="ED2" s="303"/>
      <c r="EE2" s="303"/>
      <c r="EF2" s="303"/>
      <c r="EG2" s="303"/>
      <c r="EH2" s="303"/>
      <c r="EI2" s="303"/>
      <c r="EJ2" s="303"/>
      <c r="EK2" s="303"/>
      <c r="EL2" s="303"/>
      <c r="EM2" s="303"/>
      <c r="EN2" s="303"/>
      <c r="EO2" s="303"/>
      <c r="EP2" s="303"/>
      <c r="EQ2" s="303"/>
      <c r="ER2" s="303"/>
      <c r="ES2" s="303"/>
      <c r="ET2" s="303"/>
      <c r="EU2" s="303"/>
      <c r="EV2" s="303"/>
      <c r="EW2" s="303"/>
      <c r="EX2" s="303"/>
      <c r="EY2" s="303"/>
      <c r="EZ2" s="303"/>
      <c r="FA2" s="303"/>
      <c r="FB2" s="303"/>
      <c r="FC2" s="303"/>
      <c r="FD2" s="303"/>
      <c r="FE2" s="303"/>
      <c r="FF2" s="303"/>
      <c r="FG2" s="303"/>
      <c r="FH2" s="303"/>
      <c r="FI2" s="303"/>
      <c r="FJ2" s="303"/>
      <c r="FK2" s="303"/>
      <c r="FL2" s="303"/>
      <c r="FM2" s="303"/>
      <c r="FN2" s="303"/>
      <c r="FO2" s="303"/>
      <c r="FP2" s="303"/>
      <c r="FQ2" s="303"/>
      <c r="FR2" s="303"/>
      <c r="FS2" s="303"/>
      <c r="FT2" s="303"/>
      <c r="FU2" s="303"/>
      <c r="FV2" s="303"/>
      <c r="FW2" s="303"/>
      <c r="FX2" s="303"/>
      <c r="FY2" s="303"/>
      <c r="FZ2" s="303"/>
      <c r="GA2" s="303"/>
      <c r="GB2" s="303"/>
      <c r="GC2" s="303"/>
      <c r="GD2" s="303"/>
      <c r="GE2" s="303"/>
      <c r="GF2" s="303"/>
      <c r="GG2" s="303"/>
      <c r="GH2" s="303"/>
      <c r="GI2" s="303"/>
      <c r="GJ2" s="303"/>
      <c r="GK2" s="303"/>
      <c r="GL2" s="303"/>
      <c r="GM2" s="303"/>
      <c r="GN2" s="303"/>
      <c r="GO2" s="303"/>
      <c r="GP2" s="303"/>
      <c r="GQ2" s="303"/>
      <c r="GR2" s="303"/>
    </row>
    <row r="3" spans="1:215" s="304" customFormat="1">
      <c r="A3" s="307"/>
      <c r="B3" s="308"/>
      <c r="C3" s="308"/>
      <c r="D3" s="308"/>
      <c r="E3" s="308"/>
      <c r="F3" s="308"/>
      <c r="G3" s="308"/>
      <c r="H3" s="308"/>
      <c r="I3" s="308"/>
      <c r="J3" s="309" t="s">
        <v>938</v>
      </c>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c r="AO3" s="303"/>
      <c r="AP3" s="303"/>
      <c r="AQ3" s="303"/>
      <c r="AR3" s="303"/>
      <c r="AS3" s="303"/>
      <c r="AT3" s="303"/>
      <c r="AU3" s="303"/>
      <c r="AV3" s="303"/>
      <c r="AW3" s="303"/>
      <c r="AX3" s="303"/>
      <c r="AY3" s="303"/>
      <c r="AZ3" s="303"/>
      <c r="BA3" s="303"/>
      <c r="BB3" s="303"/>
      <c r="BC3" s="303"/>
      <c r="BD3" s="303"/>
      <c r="BE3" s="303"/>
      <c r="BF3" s="303"/>
      <c r="BG3" s="303"/>
      <c r="BH3" s="303"/>
      <c r="BI3" s="303"/>
      <c r="BJ3" s="303"/>
      <c r="BK3" s="303"/>
      <c r="BL3" s="303"/>
      <c r="BM3" s="303"/>
      <c r="BN3" s="303"/>
      <c r="BO3" s="303"/>
      <c r="BP3" s="303"/>
      <c r="BQ3" s="303"/>
      <c r="BR3" s="303"/>
      <c r="BS3" s="303"/>
      <c r="BT3" s="303"/>
      <c r="BU3" s="303"/>
      <c r="BV3" s="303"/>
      <c r="BW3" s="303"/>
      <c r="BX3" s="303"/>
      <c r="BY3" s="303"/>
      <c r="BZ3" s="303"/>
      <c r="CA3" s="303"/>
      <c r="CB3" s="303"/>
      <c r="CC3" s="303"/>
      <c r="CD3" s="303"/>
      <c r="CE3" s="303"/>
      <c r="CF3" s="303"/>
      <c r="CG3" s="303"/>
      <c r="CH3" s="303"/>
      <c r="CI3" s="303"/>
      <c r="CJ3" s="303"/>
      <c r="CK3" s="303"/>
      <c r="CL3" s="303"/>
      <c r="CM3" s="303"/>
      <c r="CN3" s="303"/>
      <c r="CO3" s="303"/>
      <c r="CP3" s="303"/>
      <c r="CQ3" s="303"/>
      <c r="CR3" s="303"/>
      <c r="CS3" s="303"/>
      <c r="CT3" s="303"/>
      <c r="CU3" s="303"/>
      <c r="CV3" s="303"/>
      <c r="CW3" s="303"/>
      <c r="CX3" s="303"/>
      <c r="CY3" s="303"/>
      <c r="CZ3" s="303"/>
      <c r="DA3" s="303"/>
      <c r="DB3" s="303"/>
      <c r="DC3" s="303"/>
      <c r="DD3" s="303"/>
      <c r="DE3" s="303"/>
      <c r="DF3" s="303"/>
      <c r="DG3" s="303"/>
      <c r="DH3" s="303"/>
      <c r="DI3" s="303"/>
      <c r="DJ3" s="303"/>
      <c r="DK3" s="303"/>
      <c r="DL3" s="303"/>
      <c r="DM3" s="303"/>
      <c r="DN3" s="303"/>
      <c r="DO3" s="303"/>
      <c r="DP3" s="303"/>
      <c r="DQ3" s="303"/>
      <c r="DR3" s="303"/>
      <c r="DS3" s="303"/>
      <c r="DT3" s="303"/>
      <c r="DU3" s="303"/>
      <c r="DV3" s="303"/>
      <c r="DW3" s="303"/>
      <c r="DX3" s="303"/>
      <c r="DY3" s="303"/>
      <c r="DZ3" s="303"/>
      <c r="EA3" s="303"/>
      <c r="EB3" s="303"/>
      <c r="EC3" s="303"/>
      <c r="ED3" s="303"/>
      <c r="EE3" s="303"/>
      <c r="EF3" s="303"/>
      <c r="EG3" s="303"/>
      <c r="EH3" s="303"/>
      <c r="EI3" s="303"/>
      <c r="EJ3" s="303"/>
      <c r="EK3" s="303"/>
      <c r="EL3" s="303"/>
      <c r="EM3" s="303"/>
      <c r="EN3" s="303"/>
      <c r="EO3" s="303"/>
      <c r="EP3" s="303"/>
      <c r="EQ3" s="303"/>
      <c r="ER3" s="303"/>
      <c r="ES3" s="303"/>
      <c r="ET3" s="303"/>
      <c r="EU3" s="303"/>
      <c r="EV3" s="303"/>
      <c r="EW3" s="303"/>
      <c r="EX3" s="303"/>
      <c r="EY3" s="303"/>
      <c r="EZ3" s="303"/>
      <c r="FA3" s="303"/>
      <c r="FB3" s="303"/>
      <c r="FC3" s="303"/>
      <c r="FD3" s="303"/>
      <c r="FE3" s="303"/>
      <c r="FF3" s="303"/>
      <c r="FG3" s="303"/>
      <c r="FH3" s="303"/>
      <c r="FI3" s="303"/>
      <c r="FJ3" s="303"/>
      <c r="FK3" s="303"/>
      <c r="FL3" s="303"/>
      <c r="FM3" s="303"/>
      <c r="FN3" s="303"/>
      <c r="FO3" s="303"/>
      <c r="FP3" s="303"/>
      <c r="FQ3" s="303"/>
      <c r="FR3" s="303"/>
      <c r="FS3" s="303"/>
      <c r="FT3" s="303"/>
      <c r="FU3" s="303"/>
      <c r="FV3" s="303"/>
      <c r="FW3" s="303"/>
      <c r="FX3" s="303"/>
      <c r="FY3" s="303"/>
      <c r="FZ3" s="303"/>
      <c r="GA3" s="303"/>
      <c r="GB3" s="303"/>
      <c r="GC3" s="303"/>
      <c r="GD3" s="303"/>
      <c r="GE3" s="303"/>
      <c r="GF3" s="303"/>
      <c r="GG3" s="303"/>
      <c r="GH3" s="303"/>
      <c r="GI3" s="303"/>
      <c r="GJ3" s="303"/>
      <c r="GK3" s="303"/>
      <c r="GL3" s="303"/>
      <c r="GM3" s="303"/>
      <c r="GN3" s="303"/>
      <c r="GO3" s="303"/>
      <c r="GP3" s="303"/>
      <c r="GQ3" s="303"/>
      <c r="GR3" s="303"/>
    </row>
    <row r="4" spans="1:215" s="293" customFormat="1" ht="30.75" customHeight="1">
      <c r="A4" s="390" t="s">
        <v>422</v>
      </c>
      <c r="B4" s="391" t="s">
        <v>426</v>
      </c>
      <c r="C4" s="392" t="s">
        <v>441</v>
      </c>
      <c r="D4" s="392"/>
      <c r="E4" s="392"/>
      <c r="F4" s="392"/>
      <c r="G4" s="392"/>
      <c r="H4" s="392"/>
      <c r="I4" s="392"/>
      <c r="J4" s="392"/>
      <c r="K4" s="387" t="s">
        <v>433</v>
      </c>
      <c r="L4" s="387"/>
      <c r="M4" s="387" t="s">
        <v>434</v>
      </c>
      <c r="N4" s="387"/>
      <c r="O4" s="387" t="s">
        <v>435</v>
      </c>
      <c r="P4" s="387"/>
      <c r="Q4" s="387" t="s">
        <v>436</v>
      </c>
      <c r="R4" s="387"/>
      <c r="S4" s="387" t="s">
        <v>437</v>
      </c>
      <c r="T4" s="387"/>
      <c r="GS4" s="183"/>
      <c r="GT4" s="183"/>
      <c r="GU4" s="183"/>
      <c r="GV4" s="183"/>
      <c r="GW4" s="183"/>
      <c r="GX4" s="183"/>
      <c r="GY4" s="183"/>
      <c r="GZ4" s="183"/>
      <c r="HA4" s="183"/>
      <c r="HB4" s="183"/>
      <c r="HC4" s="183"/>
      <c r="HD4" s="183"/>
      <c r="HE4" s="183"/>
      <c r="HF4" s="183"/>
      <c r="HG4" s="183"/>
    </row>
    <row r="5" spans="1:215" s="293" customFormat="1" ht="18.75" customHeight="1">
      <c r="A5" s="390"/>
      <c r="B5" s="391"/>
      <c r="C5" s="388" t="s">
        <v>442</v>
      </c>
      <c r="D5" s="388" t="s">
        <v>430</v>
      </c>
      <c r="E5" s="388"/>
      <c r="F5" s="388"/>
      <c r="G5" s="388" t="s">
        <v>443</v>
      </c>
      <c r="H5" s="388" t="s">
        <v>430</v>
      </c>
      <c r="I5" s="388"/>
      <c r="J5" s="388"/>
      <c r="K5" s="387"/>
      <c r="L5" s="387"/>
      <c r="M5" s="387"/>
      <c r="N5" s="387"/>
      <c r="O5" s="387"/>
      <c r="P5" s="387"/>
      <c r="Q5" s="387"/>
      <c r="R5" s="387"/>
      <c r="S5" s="387"/>
      <c r="T5" s="387"/>
      <c r="GS5" s="183"/>
      <c r="GT5" s="183"/>
      <c r="GU5" s="183"/>
      <c r="GV5" s="183"/>
      <c r="GW5" s="183"/>
      <c r="GX5" s="183"/>
      <c r="GY5" s="183"/>
      <c r="GZ5" s="183"/>
      <c r="HA5" s="183"/>
      <c r="HB5" s="183"/>
      <c r="HC5" s="183"/>
      <c r="HD5" s="183"/>
      <c r="HE5" s="183"/>
      <c r="HF5" s="183"/>
      <c r="HG5" s="183"/>
    </row>
    <row r="6" spans="1:215" s="293" customFormat="1" ht="33.75" customHeight="1">
      <c r="A6" s="390"/>
      <c r="B6" s="391"/>
      <c r="C6" s="388"/>
      <c r="D6" s="301" t="s">
        <v>647</v>
      </c>
      <c r="E6" s="301" t="s">
        <v>648</v>
      </c>
      <c r="F6" s="301" t="s">
        <v>649</v>
      </c>
      <c r="G6" s="388"/>
      <c r="H6" s="301" t="s">
        <v>647</v>
      </c>
      <c r="I6" s="301" t="s">
        <v>648</v>
      </c>
      <c r="J6" s="301" t="s">
        <v>649</v>
      </c>
      <c r="K6" s="310" t="s">
        <v>442</v>
      </c>
      <c r="L6" s="310" t="s">
        <v>443</v>
      </c>
      <c r="M6" s="310" t="s">
        <v>442</v>
      </c>
      <c r="N6" s="310" t="s">
        <v>443</v>
      </c>
      <c r="O6" s="310" t="s">
        <v>442</v>
      </c>
      <c r="P6" s="310" t="s">
        <v>443</v>
      </c>
      <c r="Q6" s="310" t="s">
        <v>442</v>
      </c>
      <c r="R6" s="310" t="s">
        <v>443</v>
      </c>
      <c r="S6" s="310" t="s">
        <v>442</v>
      </c>
      <c r="T6" s="310" t="s">
        <v>443</v>
      </c>
      <c r="GS6" s="183"/>
      <c r="GT6" s="183"/>
      <c r="GU6" s="183"/>
      <c r="GV6" s="183"/>
      <c r="GW6" s="183"/>
      <c r="GX6" s="183"/>
      <c r="GY6" s="183"/>
      <c r="GZ6" s="183"/>
      <c r="HA6" s="183"/>
      <c r="HB6" s="183"/>
      <c r="HC6" s="183"/>
      <c r="HD6" s="183"/>
      <c r="HE6" s="183"/>
      <c r="HF6" s="183"/>
      <c r="HG6" s="183"/>
    </row>
    <row r="7" spans="1:215" s="293" customFormat="1" ht="49.5" customHeight="1">
      <c r="A7" s="311" t="s">
        <v>1102</v>
      </c>
      <c r="B7" s="312" t="s">
        <v>651</v>
      </c>
      <c r="C7" s="313">
        <f>SUM(C8+C14+C11)</f>
        <v>16400157.960000001</v>
      </c>
      <c r="D7" s="313">
        <f t="shared" ref="D7:P7" si="0">SUM(D8+D14+D11)</f>
        <v>561500</v>
      </c>
      <c r="E7" s="313">
        <f t="shared" si="0"/>
        <v>1592263.44</v>
      </c>
      <c r="F7" s="313">
        <f t="shared" si="0"/>
        <v>14246394.520000001</v>
      </c>
      <c r="G7" s="313">
        <f t="shared" si="0"/>
        <v>16041975.930000002</v>
      </c>
      <c r="H7" s="313">
        <f t="shared" si="0"/>
        <v>561500</v>
      </c>
      <c r="I7" s="313">
        <f t="shared" si="0"/>
        <v>1592263.44</v>
      </c>
      <c r="J7" s="313">
        <f t="shared" si="0"/>
        <v>13888212.49</v>
      </c>
      <c r="K7" s="313">
        <f t="shared" si="0"/>
        <v>3508165.05</v>
      </c>
      <c r="L7" s="313">
        <f t="shared" si="0"/>
        <v>3441736.86</v>
      </c>
      <c r="M7" s="313">
        <f t="shared" si="0"/>
        <v>2853844.77</v>
      </c>
      <c r="N7" s="313">
        <f t="shared" si="0"/>
        <v>2783083.85</v>
      </c>
      <c r="O7" s="313">
        <f t="shared" si="0"/>
        <v>4549103.83</v>
      </c>
      <c r="P7" s="313">
        <f t="shared" si="0"/>
        <v>4486290.93</v>
      </c>
      <c r="Q7" s="313">
        <f>SUM(Q8+Q14+Q11)</f>
        <v>3385226.91</v>
      </c>
      <c r="R7" s="313">
        <f>SUM(R8+R14+R11)</f>
        <v>3373557.67</v>
      </c>
      <c r="S7" s="313">
        <f t="shared" ref="S7" si="1">SUM(S8+S14+S11)</f>
        <v>2103817.4</v>
      </c>
      <c r="T7" s="313">
        <f t="shared" ref="T7" si="2">SUM(T8+T14+T11)</f>
        <v>1957306.62</v>
      </c>
      <c r="W7" s="314"/>
      <c r="X7" s="314"/>
      <c r="GS7" s="183"/>
      <c r="GT7" s="183"/>
      <c r="GU7" s="183"/>
      <c r="GV7" s="183"/>
      <c r="GW7" s="183"/>
      <c r="GX7" s="183"/>
      <c r="GY7" s="183"/>
      <c r="GZ7" s="183"/>
      <c r="HA7" s="183"/>
      <c r="HB7" s="183"/>
      <c r="HC7" s="183"/>
      <c r="HD7" s="183"/>
      <c r="HE7" s="183"/>
      <c r="HF7" s="183"/>
      <c r="HG7" s="183"/>
    </row>
    <row r="8" spans="1:215" s="293" customFormat="1" ht="31.5" customHeight="1">
      <c r="A8" s="315" t="s">
        <v>1103</v>
      </c>
      <c r="B8" s="316" t="s">
        <v>653</v>
      </c>
      <c r="C8" s="317">
        <f>SUM(C9)</f>
        <v>65100</v>
      </c>
      <c r="D8" s="317">
        <f t="shared" ref="D8:T8" si="3">SUM(D9)</f>
        <v>50000</v>
      </c>
      <c r="E8" s="317">
        <f t="shared" si="3"/>
        <v>3763.44</v>
      </c>
      <c r="F8" s="317">
        <f t="shared" si="3"/>
        <v>11336.56</v>
      </c>
      <c r="G8" s="317">
        <f t="shared" si="3"/>
        <v>65100</v>
      </c>
      <c r="H8" s="317">
        <f t="shared" si="3"/>
        <v>50000</v>
      </c>
      <c r="I8" s="317">
        <f t="shared" si="3"/>
        <v>3763.44</v>
      </c>
      <c r="J8" s="317">
        <f t="shared" si="3"/>
        <v>11336.56</v>
      </c>
      <c r="K8" s="317">
        <f t="shared" si="3"/>
        <v>0</v>
      </c>
      <c r="L8" s="317">
        <f t="shared" si="3"/>
        <v>0</v>
      </c>
      <c r="M8" s="317">
        <f t="shared" si="3"/>
        <v>0</v>
      </c>
      <c r="N8" s="317">
        <f t="shared" si="3"/>
        <v>0</v>
      </c>
      <c r="O8" s="317">
        <f t="shared" si="3"/>
        <v>65100</v>
      </c>
      <c r="P8" s="317">
        <f t="shared" si="3"/>
        <v>65100</v>
      </c>
      <c r="Q8" s="317">
        <f t="shared" si="3"/>
        <v>0</v>
      </c>
      <c r="R8" s="317">
        <f t="shared" si="3"/>
        <v>0</v>
      </c>
      <c r="S8" s="317">
        <f t="shared" si="3"/>
        <v>0</v>
      </c>
      <c r="T8" s="317">
        <f t="shared" si="3"/>
        <v>0</v>
      </c>
      <c r="W8" s="314"/>
      <c r="X8" s="314"/>
      <c r="GS8" s="183"/>
      <c r="GT8" s="183"/>
      <c r="GU8" s="183"/>
      <c r="GV8" s="183"/>
      <c r="GW8" s="183"/>
      <c r="GX8" s="183"/>
      <c r="GY8" s="183"/>
      <c r="GZ8" s="183"/>
      <c r="HA8" s="183"/>
      <c r="HB8" s="183"/>
      <c r="HC8" s="183"/>
      <c r="HD8" s="183"/>
      <c r="HE8" s="183"/>
      <c r="HF8" s="183"/>
      <c r="HG8" s="183"/>
    </row>
    <row r="9" spans="1:215" s="293" customFormat="1" ht="33" customHeight="1">
      <c r="A9" s="315" t="s">
        <v>1121</v>
      </c>
      <c r="B9" s="323" t="s">
        <v>1104</v>
      </c>
      <c r="C9" s="317">
        <f t="shared" ref="C9:T9" si="4">SUM(C10:C10)</f>
        <v>65100</v>
      </c>
      <c r="D9" s="317">
        <f t="shared" si="4"/>
        <v>50000</v>
      </c>
      <c r="E9" s="317">
        <f t="shared" si="4"/>
        <v>3763.44</v>
      </c>
      <c r="F9" s="317">
        <f t="shared" si="4"/>
        <v>11336.56</v>
      </c>
      <c r="G9" s="317">
        <f t="shared" si="4"/>
        <v>65100</v>
      </c>
      <c r="H9" s="317">
        <f t="shared" si="4"/>
        <v>50000</v>
      </c>
      <c r="I9" s="317">
        <f t="shared" si="4"/>
        <v>3763.44</v>
      </c>
      <c r="J9" s="317">
        <f t="shared" si="4"/>
        <v>11336.56</v>
      </c>
      <c r="K9" s="317">
        <f t="shared" si="4"/>
        <v>0</v>
      </c>
      <c r="L9" s="317">
        <f t="shared" si="4"/>
        <v>0</v>
      </c>
      <c r="M9" s="317">
        <f t="shared" si="4"/>
        <v>0</v>
      </c>
      <c r="N9" s="317">
        <f t="shared" si="4"/>
        <v>0</v>
      </c>
      <c r="O9" s="317">
        <f t="shared" si="4"/>
        <v>65100</v>
      </c>
      <c r="P9" s="317">
        <f t="shared" si="4"/>
        <v>65100</v>
      </c>
      <c r="Q9" s="317">
        <f t="shared" si="4"/>
        <v>0</v>
      </c>
      <c r="R9" s="317">
        <f t="shared" si="4"/>
        <v>0</v>
      </c>
      <c r="S9" s="317">
        <f t="shared" si="4"/>
        <v>0</v>
      </c>
      <c r="T9" s="317">
        <f t="shared" si="4"/>
        <v>0</v>
      </c>
      <c r="W9" s="314"/>
      <c r="X9" s="314"/>
      <c r="GS9" s="183"/>
      <c r="GT9" s="183"/>
      <c r="GU9" s="183"/>
      <c r="GV9" s="183"/>
      <c r="GW9" s="183"/>
      <c r="GX9" s="183"/>
      <c r="GY9" s="183"/>
      <c r="GZ9" s="183"/>
      <c r="HA9" s="183"/>
      <c r="HB9" s="183"/>
      <c r="HC9" s="183"/>
      <c r="HD9" s="183"/>
      <c r="HE9" s="183"/>
      <c r="HF9" s="183"/>
      <c r="HG9" s="183"/>
    </row>
    <row r="10" spans="1:215" s="303" customFormat="1" ht="63">
      <c r="A10" s="318" t="s">
        <v>1122</v>
      </c>
      <c r="B10" s="319" t="s">
        <v>1120</v>
      </c>
      <c r="C10" s="320">
        <f t="shared" ref="C10" si="5">SUM(K10+M10+O10+Q10+S10)</f>
        <v>65100</v>
      </c>
      <c r="D10" s="320">
        <v>50000</v>
      </c>
      <c r="E10" s="320">
        <v>3763.44</v>
      </c>
      <c r="F10" s="320">
        <v>11336.56</v>
      </c>
      <c r="G10" s="320">
        <f t="shared" ref="G10" si="6">SUM(L10+N10+P10+R10+T10)</f>
        <v>65100</v>
      </c>
      <c r="H10" s="320">
        <v>50000</v>
      </c>
      <c r="I10" s="320">
        <v>3763.44</v>
      </c>
      <c r="J10" s="321">
        <v>11336.56</v>
      </c>
      <c r="K10" s="320"/>
      <c r="L10" s="320"/>
      <c r="M10" s="320"/>
      <c r="N10" s="320"/>
      <c r="O10" s="320">
        <v>65100</v>
      </c>
      <c r="P10" s="320">
        <v>65100</v>
      </c>
      <c r="Q10" s="320"/>
      <c r="R10" s="320"/>
      <c r="S10" s="320"/>
      <c r="T10" s="320"/>
      <c r="W10" s="314"/>
      <c r="X10" s="314"/>
      <c r="GS10" s="304"/>
      <c r="GT10" s="304"/>
      <c r="GU10" s="304"/>
      <c r="GV10" s="304"/>
      <c r="GW10" s="304"/>
      <c r="GX10" s="304"/>
      <c r="GY10" s="304"/>
      <c r="GZ10" s="304"/>
      <c r="HA10" s="304"/>
      <c r="HB10" s="304"/>
      <c r="HC10" s="304"/>
      <c r="HD10" s="304"/>
      <c r="HE10" s="304"/>
      <c r="HF10" s="304"/>
      <c r="HG10" s="304"/>
    </row>
    <row r="11" spans="1:215" s="325" customFormat="1" ht="78.75">
      <c r="A11" s="322" t="s">
        <v>1124</v>
      </c>
      <c r="B11" s="316" t="s">
        <v>942</v>
      </c>
      <c r="C11" s="324">
        <f>SUM(C12)</f>
        <v>555755.30000000005</v>
      </c>
      <c r="D11" s="324">
        <f t="shared" ref="D11:T11" si="7">SUM(D12)</f>
        <v>511500</v>
      </c>
      <c r="E11" s="324">
        <f t="shared" si="7"/>
        <v>38500</v>
      </c>
      <c r="F11" s="324">
        <f t="shared" si="7"/>
        <v>5755.3</v>
      </c>
      <c r="G11" s="324">
        <f t="shared" si="7"/>
        <v>555755.30000000005</v>
      </c>
      <c r="H11" s="324">
        <f t="shared" si="7"/>
        <v>511500</v>
      </c>
      <c r="I11" s="324">
        <f t="shared" si="7"/>
        <v>38500</v>
      </c>
      <c r="J11" s="324">
        <f t="shared" si="7"/>
        <v>5755.3</v>
      </c>
      <c r="K11" s="324">
        <f t="shared" si="7"/>
        <v>303030.3</v>
      </c>
      <c r="L11" s="324">
        <f t="shared" si="7"/>
        <v>303030.3</v>
      </c>
      <c r="M11" s="324">
        <f t="shared" si="7"/>
        <v>0</v>
      </c>
      <c r="N11" s="324">
        <f t="shared" si="7"/>
        <v>0</v>
      </c>
      <c r="O11" s="324">
        <f t="shared" si="7"/>
        <v>0</v>
      </c>
      <c r="P11" s="324">
        <f t="shared" si="7"/>
        <v>0</v>
      </c>
      <c r="Q11" s="324">
        <f t="shared" si="7"/>
        <v>0</v>
      </c>
      <c r="R11" s="324">
        <f t="shared" si="7"/>
        <v>0</v>
      </c>
      <c r="S11" s="324">
        <f t="shared" si="7"/>
        <v>252725</v>
      </c>
      <c r="T11" s="324">
        <f t="shared" si="7"/>
        <v>252725</v>
      </c>
      <c r="W11" s="326"/>
      <c r="X11" s="326"/>
      <c r="GS11" s="327"/>
      <c r="GT11" s="327"/>
      <c r="GU11" s="327"/>
      <c r="GV11" s="327"/>
      <c r="GW11" s="327"/>
      <c r="GX11" s="327"/>
      <c r="GY11" s="327"/>
      <c r="GZ11" s="327"/>
      <c r="HA11" s="327"/>
      <c r="HB11" s="327"/>
      <c r="HC11" s="327"/>
      <c r="HD11" s="327"/>
      <c r="HE11" s="327"/>
      <c r="HF11" s="327"/>
      <c r="HG11" s="327"/>
    </row>
    <row r="12" spans="1:215" s="325" customFormat="1" ht="31.5">
      <c r="A12" s="322" t="s">
        <v>1123</v>
      </c>
      <c r="B12" s="323" t="s">
        <v>944</v>
      </c>
      <c r="C12" s="324">
        <f>SUM(C13)</f>
        <v>555755.30000000005</v>
      </c>
      <c r="D12" s="324">
        <f t="shared" ref="D12:T12" si="8">SUM(D13)</f>
        <v>511500</v>
      </c>
      <c r="E12" s="324">
        <f t="shared" si="8"/>
        <v>38500</v>
      </c>
      <c r="F12" s="324">
        <f t="shared" si="8"/>
        <v>5755.3</v>
      </c>
      <c r="G12" s="324">
        <f t="shared" si="8"/>
        <v>555755.30000000005</v>
      </c>
      <c r="H12" s="324">
        <f t="shared" si="8"/>
        <v>511500</v>
      </c>
      <c r="I12" s="324">
        <f t="shared" si="8"/>
        <v>38500</v>
      </c>
      <c r="J12" s="324">
        <f t="shared" si="8"/>
        <v>5755.3</v>
      </c>
      <c r="K12" s="324">
        <f t="shared" si="8"/>
        <v>303030.3</v>
      </c>
      <c r="L12" s="324">
        <f t="shared" si="8"/>
        <v>303030.3</v>
      </c>
      <c r="M12" s="324">
        <f t="shared" si="8"/>
        <v>0</v>
      </c>
      <c r="N12" s="324">
        <f t="shared" si="8"/>
        <v>0</v>
      </c>
      <c r="O12" s="324">
        <f t="shared" si="8"/>
        <v>0</v>
      </c>
      <c r="P12" s="324">
        <f t="shared" si="8"/>
        <v>0</v>
      </c>
      <c r="Q12" s="324">
        <f t="shared" si="8"/>
        <v>0</v>
      </c>
      <c r="R12" s="324">
        <f t="shared" si="8"/>
        <v>0</v>
      </c>
      <c r="S12" s="324">
        <f t="shared" si="8"/>
        <v>252725</v>
      </c>
      <c r="T12" s="324">
        <f t="shared" si="8"/>
        <v>252725</v>
      </c>
      <c r="W12" s="326"/>
      <c r="X12" s="326"/>
      <c r="GS12" s="327"/>
      <c r="GT12" s="327"/>
      <c r="GU12" s="327"/>
      <c r="GV12" s="327"/>
      <c r="GW12" s="327"/>
      <c r="GX12" s="327"/>
      <c r="GY12" s="327"/>
      <c r="GZ12" s="327"/>
      <c r="HA12" s="327"/>
      <c r="HB12" s="327"/>
      <c r="HC12" s="327"/>
      <c r="HD12" s="327"/>
      <c r="HE12" s="327"/>
      <c r="HF12" s="327"/>
      <c r="HG12" s="327"/>
    </row>
    <row r="13" spans="1:215" s="303" customFormat="1" ht="78.75">
      <c r="A13" s="318" t="s">
        <v>620</v>
      </c>
      <c r="B13" s="319" t="s">
        <v>619</v>
      </c>
      <c r="C13" s="320">
        <f t="shared" ref="C13" si="9">SUM(K13+M13+O13+Q13+S13)</f>
        <v>555755.30000000005</v>
      </c>
      <c r="D13" s="320">
        <v>511500</v>
      </c>
      <c r="E13" s="320">
        <v>38500</v>
      </c>
      <c r="F13" s="320">
        <v>5755.3</v>
      </c>
      <c r="G13" s="320">
        <f t="shared" ref="G13" si="10">SUM(L13+N13+P13+R13+T13)</f>
        <v>555755.30000000005</v>
      </c>
      <c r="H13" s="320">
        <v>511500</v>
      </c>
      <c r="I13" s="320">
        <v>38500</v>
      </c>
      <c r="J13" s="321">
        <v>5755.3</v>
      </c>
      <c r="K13" s="320">
        <v>303030.3</v>
      </c>
      <c r="L13" s="320">
        <v>303030.3</v>
      </c>
      <c r="M13" s="320"/>
      <c r="N13" s="320"/>
      <c r="O13" s="320"/>
      <c r="P13" s="320"/>
      <c r="Q13" s="320"/>
      <c r="R13" s="320"/>
      <c r="S13" s="320">
        <v>252725</v>
      </c>
      <c r="T13" s="320">
        <v>252725</v>
      </c>
      <c r="W13" s="314"/>
      <c r="X13" s="314"/>
      <c r="GS13" s="304"/>
      <c r="GT13" s="304"/>
      <c r="GU13" s="304"/>
      <c r="GV13" s="304"/>
      <c r="GW13" s="304"/>
      <c r="GX13" s="304"/>
      <c r="GY13" s="304"/>
      <c r="GZ13" s="304"/>
      <c r="HA13" s="304"/>
      <c r="HB13" s="304"/>
      <c r="HC13" s="304"/>
      <c r="HD13" s="304"/>
      <c r="HE13" s="304"/>
      <c r="HF13" s="304"/>
      <c r="HG13" s="304"/>
    </row>
    <row r="14" spans="1:215" s="303" customFormat="1" ht="27.75" customHeight="1">
      <c r="A14" s="322" t="s">
        <v>962</v>
      </c>
      <c r="B14" s="316" t="s">
        <v>662</v>
      </c>
      <c r="C14" s="324">
        <f t="shared" ref="C14:R14" si="11">SUM(C15)</f>
        <v>15779302.66</v>
      </c>
      <c r="D14" s="324">
        <f t="shared" si="11"/>
        <v>0</v>
      </c>
      <c r="E14" s="324">
        <f t="shared" si="11"/>
        <v>1550000</v>
      </c>
      <c r="F14" s="324">
        <f t="shared" si="11"/>
        <v>14229302.66</v>
      </c>
      <c r="G14" s="324">
        <f t="shared" si="11"/>
        <v>15421120.630000001</v>
      </c>
      <c r="H14" s="324">
        <f t="shared" si="11"/>
        <v>0</v>
      </c>
      <c r="I14" s="324">
        <f t="shared" si="11"/>
        <v>1550000</v>
      </c>
      <c r="J14" s="324">
        <f t="shared" si="11"/>
        <v>13871120.629999999</v>
      </c>
      <c r="K14" s="324">
        <f t="shared" si="11"/>
        <v>3205134.75</v>
      </c>
      <c r="L14" s="324">
        <f t="shared" si="11"/>
        <v>3138706.56</v>
      </c>
      <c r="M14" s="324">
        <f t="shared" si="11"/>
        <v>2853844.77</v>
      </c>
      <c r="N14" s="324">
        <f t="shared" si="11"/>
        <v>2783083.85</v>
      </c>
      <c r="O14" s="324">
        <f t="shared" si="11"/>
        <v>4484003.83</v>
      </c>
      <c r="P14" s="324">
        <f t="shared" si="11"/>
        <v>4421190.93</v>
      </c>
      <c r="Q14" s="324">
        <f t="shared" si="11"/>
        <v>3385226.91</v>
      </c>
      <c r="R14" s="324">
        <f t="shared" si="11"/>
        <v>3373557.67</v>
      </c>
      <c r="S14" s="324">
        <f>SUM(S15)</f>
        <v>1851092.4</v>
      </c>
      <c r="T14" s="324">
        <f>SUM(T15)</f>
        <v>1704581.62</v>
      </c>
      <c r="W14" s="314"/>
      <c r="X14" s="314"/>
      <c r="GS14" s="304"/>
      <c r="GT14" s="304"/>
      <c r="GU14" s="304"/>
      <c r="GV14" s="304"/>
      <c r="GW14" s="304"/>
      <c r="GX14" s="304"/>
      <c r="GY14" s="304"/>
      <c r="GZ14" s="304"/>
      <c r="HA14" s="304"/>
      <c r="HB14" s="304"/>
      <c r="HC14" s="304"/>
      <c r="HD14" s="304"/>
      <c r="HE14" s="304"/>
      <c r="HF14" s="304"/>
      <c r="HG14" s="304"/>
    </row>
    <row r="15" spans="1:215" s="303" customFormat="1" ht="51" customHeight="1">
      <c r="A15" s="322" t="s">
        <v>1125</v>
      </c>
      <c r="B15" s="316" t="s">
        <v>664</v>
      </c>
      <c r="C15" s="324">
        <f>SUM(C16:C19)</f>
        <v>15779302.66</v>
      </c>
      <c r="D15" s="324">
        <f t="shared" ref="D15:T15" si="12">SUM(D16:D19)</f>
        <v>0</v>
      </c>
      <c r="E15" s="324">
        <f t="shared" si="12"/>
        <v>1550000</v>
      </c>
      <c r="F15" s="324">
        <f t="shared" si="12"/>
        <v>14229302.66</v>
      </c>
      <c r="G15" s="324">
        <f t="shared" si="12"/>
        <v>15421120.630000001</v>
      </c>
      <c r="H15" s="324">
        <f t="shared" si="12"/>
        <v>0</v>
      </c>
      <c r="I15" s="324">
        <f t="shared" si="12"/>
        <v>1550000</v>
      </c>
      <c r="J15" s="324">
        <f t="shared" si="12"/>
        <v>13871120.629999999</v>
      </c>
      <c r="K15" s="324">
        <f t="shared" si="12"/>
        <v>3205134.75</v>
      </c>
      <c r="L15" s="324">
        <f t="shared" si="12"/>
        <v>3138706.56</v>
      </c>
      <c r="M15" s="324">
        <f t="shared" si="12"/>
        <v>2853844.77</v>
      </c>
      <c r="N15" s="324">
        <f t="shared" si="12"/>
        <v>2783083.85</v>
      </c>
      <c r="O15" s="324">
        <f t="shared" si="12"/>
        <v>4484003.83</v>
      </c>
      <c r="P15" s="324">
        <f t="shared" si="12"/>
        <v>4421190.93</v>
      </c>
      <c r="Q15" s="324">
        <f t="shared" si="12"/>
        <v>3385226.91</v>
      </c>
      <c r="R15" s="324">
        <f t="shared" si="12"/>
        <v>3373557.67</v>
      </c>
      <c r="S15" s="324">
        <f t="shared" si="12"/>
        <v>1851092.4</v>
      </c>
      <c r="T15" s="324">
        <f t="shared" si="12"/>
        <v>1704581.62</v>
      </c>
      <c r="W15" s="314"/>
      <c r="X15" s="314"/>
      <c r="GS15" s="304"/>
      <c r="GT15" s="304"/>
      <c r="GU15" s="304"/>
      <c r="GV15" s="304"/>
      <c r="GW15" s="304"/>
      <c r="GX15" s="304"/>
      <c r="GY15" s="304"/>
      <c r="GZ15" s="304"/>
      <c r="HA15" s="304"/>
      <c r="HB15" s="304"/>
      <c r="HC15" s="304"/>
      <c r="HD15" s="304"/>
      <c r="HE15" s="304"/>
      <c r="HF15" s="304"/>
      <c r="HG15" s="304"/>
    </row>
    <row r="16" spans="1:215" s="303" customFormat="1" ht="42" customHeight="1">
      <c r="A16" s="318" t="s">
        <v>1126</v>
      </c>
      <c r="B16" s="319" t="s">
        <v>217</v>
      </c>
      <c r="C16" s="320">
        <f>SUM(K16+M16+O16+Q16+S16)</f>
        <v>13947133.6</v>
      </c>
      <c r="D16" s="320"/>
      <c r="E16" s="320"/>
      <c r="F16" s="320">
        <v>13947133.6</v>
      </c>
      <c r="G16" s="320">
        <f>SUM(L16+N16+P16+R16+T16)</f>
        <v>13599915.870000001</v>
      </c>
      <c r="H16" s="320"/>
      <c r="I16" s="320"/>
      <c r="J16" s="320">
        <v>13599915.869999999</v>
      </c>
      <c r="K16" s="320">
        <v>2586604.25</v>
      </c>
      <c r="L16" s="320">
        <v>2520185.06</v>
      </c>
      <c r="M16" s="320">
        <v>2803844.77</v>
      </c>
      <c r="N16" s="320">
        <v>2741465.75</v>
      </c>
      <c r="O16" s="320">
        <v>4140973.53</v>
      </c>
      <c r="P16" s="320">
        <v>4080734.03</v>
      </c>
      <c r="Q16" s="320">
        <v>2569618.65</v>
      </c>
      <c r="R16" s="320">
        <v>2557949.41</v>
      </c>
      <c r="S16" s="320">
        <v>1846092.4</v>
      </c>
      <c r="T16" s="320">
        <v>1699581.62</v>
      </c>
      <c r="W16" s="314"/>
      <c r="X16" s="314"/>
      <c r="GS16" s="304"/>
      <c r="GT16" s="304"/>
      <c r="GU16" s="304"/>
      <c r="GV16" s="304"/>
      <c r="GW16" s="304"/>
      <c r="GX16" s="304"/>
      <c r="GY16" s="304"/>
      <c r="GZ16" s="304"/>
      <c r="HA16" s="304"/>
      <c r="HB16" s="304"/>
      <c r="HC16" s="304"/>
      <c r="HD16" s="304"/>
      <c r="HE16" s="304"/>
      <c r="HF16" s="304"/>
      <c r="HG16" s="304"/>
    </row>
    <row r="17" spans="1:215" s="303" customFormat="1" ht="33.75" customHeight="1">
      <c r="A17" s="318" t="s">
        <v>1127</v>
      </c>
      <c r="B17" s="319" t="s">
        <v>555</v>
      </c>
      <c r="C17" s="320">
        <f>SUM(K17+M17+O17+Q17+S17)</f>
        <v>120512.5</v>
      </c>
      <c r="D17" s="320"/>
      <c r="E17" s="320"/>
      <c r="F17" s="320">
        <v>120512.5</v>
      </c>
      <c r="G17" s="320">
        <f>SUM(L17+N17+P17+R17+T17)</f>
        <v>109548.2</v>
      </c>
      <c r="H17" s="320"/>
      <c r="I17" s="320"/>
      <c r="J17" s="320">
        <v>109548.2</v>
      </c>
      <c r="K17" s="320">
        <v>13480</v>
      </c>
      <c r="L17" s="320">
        <v>13471</v>
      </c>
      <c r="M17" s="320">
        <v>50000</v>
      </c>
      <c r="N17" s="320">
        <v>41618.1</v>
      </c>
      <c r="O17" s="320">
        <v>40000</v>
      </c>
      <c r="P17" s="320">
        <v>37426.6</v>
      </c>
      <c r="Q17" s="320">
        <v>12032.5</v>
      </c>
      <c r="R17" s="320">
        <v>12032.5</v>
      </c>
      <c r="S17" s="320">
        <v>5000</v>
      </c>
      <c r="T17" s="320">
        <v>5000</v>
      </c>
      <c r="W17" s="314"/>
      <c r="X17" s="314"/>
      <c r="GS17" s="304"/>
      <c r="GT17" s="304"/>
      <c r="GU17" s="304"/>
      <c r="GV17" s="304"/>
      <c r="GW17" s="304"/>
      <c r="GX17" s="304"/>
      <c r="GY17" s="304"/>
      <c r="GZ17" s="304"/>
      <c r="HA17" s="304"/>
      <c r="HB17" s="304"/>
      <c r="HC17" s="304"/>
      <c r="HD17" s="304"/>
      <c r="HE17" s="304"/>
      <c r="HF17" s="304"/>
      <c r="HG17" s="304"/>
    </row>
    <row r="18" spans="1:215" s="303" customFormat="1" ht="46.5" customHeight="1">
      <c r="A18" s="318" t="s">
        <v>1128</v>
      </c>
      <c r="B18" s="319" t="s">
        <v>623</v>
      </c>
      <c r="C18" s="320">
        <f>SUM(K18+M18+O18+Q18+S18)</f>
        <v>146000</v>
      </c>
      <c r="D18" s="320"/>
      <c r="E18" s="320"/>
      <c r="F18" s="320">
        <v>146000</v>
      </c>
      <c r="G18" s="320">
        <f>SUM(L18+N18+P18+R18+T18)</f>
        <v>146000</v>
      </c>
      <c r="H18" s="320"/>
      <c r="I18" s="320"/>
      <c r="J18" s="320">
        <v>146000</v>
      </c>
      <c r="K18" s="320">
        <v>100000</v>
      </c>
      <c r="L18" s="320">
        <v>100000</v>
      </c>
      <c r="M18" s="320"/>
      <c r="N18" s="320"/>
      <c r="O18" s="320"/>
      <c r="P18" s="320"/>
      <c r="Q18" s="320">
        <v>46000</v>
      </c>
      <c r="R18" s="320">
        <v>46000</v>
      </c>
      <c r="S18" s="320"/>
      <c r="T18" s="320"/>
      <c r="W18" s="314"/>
      <c r="X18" s="314"/>
      <c r="GS18" s="304"/>
      <c r="GT18" s="304"/>
      <c r="GU18" s="304"/>
      <c r="GV18" s="304"/>
      <c r="GW18" s="304"/>
      <c r="GX18" s="304"/>
      <c r="GY18" s="304"/>
      <c r="GZ18" s="304"/>
      <c r="HA18" s="304"/>
      <c r="HB18" s="304"/>
      <c r="HC18" s="304"/>
      <c r="HD18" s="304"/>
      <c r="HE18" s="304"/>
      <c r="HF18" s="304"/>
      <c r="HG18" s="304"/>
    </row>
    <row r="19" spans="1:215" s="303" customFormat="1" ht="46.5" customHeight="1">
      <c r="A19" s="318" t="s">
        <v>1129</v>
      </c>
      <c r="B19" s="319" t="s">
        <v>559</v>
      </c>
      <c r="C19" s="320">
        <f>SUM(K19+M19+O19+Q19+S19)</f>
        <v>1565656.56</v>
      </c>
      <c r="D19" s="320"/>
      <c r="E19" s="320">
        <v>1550000</v>
      </c>
      <c r="F19" s="320">
        <v>15656.56</v>
      </c>
      <c r="G19" s="320">
        <f>SUM(L19+N19+P19+R19+T19)</f>
        <v>1565656.56</v>
      </c>
      <c r="H19" s="320"/>
      <c r="I19" s="320">
        <v>1550000</v>
      </c>
      <c r="J19" s="320">
        <v>15656.56</v>
      </c>
      <c r="K19" s="320">
        <v>505050.5</v>
      </c>
      <c r="L19" s="320">
        <v>505050.5</v>
      </c>
      <c r="M19" s="320"/>
      <c r="N19" s="320"/>
      <c r="O19" s="320">
        <v>303030.3</v>
      </c>
      <c r="P19" s="320">
        <v>303030.3</v>
      </c>
      <c r="Q19" s="320">
        <v>757575.76</v>
      </c>
      <c r="R19" s="320">
        <v>757575.76</v>
      </c>
      <c r="S19" s="320"/>
      <c r="T19" s="320"/>
      <c r="W19" s="314"/>
      <c r="X19" s="314"/>
      <c r="GS19" s="304"/>
      <c r="GT19" s="304"/>
      <c r="GU19" s="304"/>
      <c r="GV19" s="304"/>
      <c r="GW19" s="304"/>
      <c r="GX19" s="304"/>
      <c r="GY19" s="304"/>
      <c r="GZ19" s="304"/>
      <c r="HA19" s="304"/>
      <c r="HB19" s="304"/>
      <c r="HC19" s="304"/>
      <c r="HD19" s="304"/>
      <c r="HE19" s="304"/>
      <c r="HF19" s="304"/>
      <c r="HG19" s="304"/>
    </row>
    <row r="20" spans="1:215" s="293" customFormat="1" ht="54" customHeight="1">
      <c r="A20" s="328" t="s">
        <v>1105</v>
      </c>
      <c r="B20" s="329" t="s">
        <v>726</v>
      </c>
      <c r="C20" s="330">
        <f t="shared" ref="C20:T20" si="13">SUM(C21+C24+C27)</f>
        <v>13740117.099999998</v>
      </c>
      <c r="D20" s="330">
        <f t="shared" si="13"/>
        <v>1286910.1100000001</v>
      </c>
      <c r="E20" s="330">
        <f t="shared" si="13"/>
        <v>1808748.69</v>
      </c>
      <c r="F20" s="330">
        <f t="shared" si="13"/>
        <v>10644458.299999997</v>
      </c>
      <c r="G20" s="330">
        <f t="shared" si="13"/>
        <v>12709466.419999998</v>
      </c>
      <c r="H20" s="330">
        <f t="shared" si="13"/>
        <v>1153112.3999999999</v>
      </c>
      <c r="I20" s="330">
        <f t="shared" si="13"/>
        <v>1807397.2</v>
      </c>
      <c r="J20" s="330">
        <f t="shared" si="13"/>
        <v>9748956.8199999984</v>
      </c>
      <c r="K20" s="330">
        <f t="shared" si="13"/>
        <v>2428005.6500000004</v>
      </c>
      <c r="L20" s="330">
        <f t="shared" si="13"/>
        <v>2234122.9300000002</v>
      </c>
      <c r="M20" s="330">
        <f t="shared" si="13"/>
        <v>1874573.6700000002</v>
      </c>
      <c r="N20" s="330">
        <f t="shared" si="13"/>
        <v>1843838.37</v>
      </c>
      <c r="O20" s="330">
        <f t="shared" si="13"/>
        <v>4043519.16</v>
      </c>
      <c r="P20" s="330">
        <f t="shared" si="13"/>
        <v>3545409.8599999994</v>
      </c>
      <c r="Q20" s="330">
        <f t="shared" si="13"/>
        <v>1952512.82</v>
      </c>
      <c r="R20" s="330">
        <f t="shared" si="13"/>
        <v>1936816.9300000002</v>
      </c>
      <c r="S20" s="330">
        <f t="shared" si="13"/>
        <v>3441505.8</v>
      </c>
      <c r="T20" s="330">
        <f t="shared" si="13"/>
        <v>3149278.33</v>
      </c>
      <c r="W20" s="314"/>
      <c r="X20" s="314"/>
      <c r="GS20" s="183"/>
      <c r="GT20" s="183"/>
      <c r="GU20" s="183"/>
      <c r="GV20" s="183"/>
      <c r="GW20" s="183"/>
      <c r="GX20" s="183"/>
      <c r="GY20" s="183"/>
      <c r="GZ20" s="183"/>
      <c r="HA20" s="183"/>
      <c r="HB20" s="183"/>
      <c r="HC20" s="183"/>
      <c r="HD20" s="183"/>
      <c r="HE20" s="183"/>
      <c r="HF20" s="183"/>
      <c r="HG20" s="183"/>
    </row>
    <row r="21" spans="1:215" s="303" customFormat="1" ht="65.25" customHeight="1">
      <c r="A21" s="322" t="s">
        <v>1130</v>
      </c>
      <c r="B21" s="316" t="s">
        <v>1106</v>
      </c>
      <c r="C21" s="331">
        <f t="shared" ref="C21:T21" si="14">SUM(C22)</f>
        <v>1007839.53</v>
      </c>
      <c r="D21" s="331">
        <f t="shared" si="14"/>
        <v>0</v>
      </c>
      <c r="E21" s="331">
        <f t="shared" si="14"/>
        <v>845749.6</v>
      </c>
      <c r="F21" s="331">
        <f t="shared" si="14"/>
        <v>162089.93</v>
      </c>
      <c r="G21" s="331">
        <f t="shared" si="14"/>
        <v>1007839.53</v>
      </c>
      <c r="H21" s="331">
        <f t="shared" si="14"/>
        <v>0</v>
      </c>
      <c r="I21" s="331">
        <f t="shared" si="14"/>
        <v>845749.6</v>
      </c>
      <c r="J21" s="331">
        <f t="shared" si="14"/>
        <v>162089.93</v>
      </c>
      <c r="K21" s="331">
        <f t="shared" si="14"/>
        <v>395000</v>
      </c>
      <c r="L21" s="331">
        <f t="shared" si="14"/>
        <v>395000</v>
      </c>
      <c r="M21" s="331">
        <f t="shared" si="14"/>
        <v>0</v>
      </c>
      <c r="N21" s="331">
        <f t="shared" si="14"/>
        <v>0</v>
      </c>
      <c r="O21" s="331">
        <f t="shared" si="14"/>
        <v>612839.53</v>
      </c>
      <c r="P21" s="331">
        <f t="shared" si="14"/>
        <v>612839.53</v>
      </c>
      <c r="Q21" s="331">
        <f t="shared" si="14"/>
        <v>0</v>
      </c>
      <c r="R21" s="331">
        <f t="shared" si="14"/>
        <v>0</v>
      </c>
      <c r="S21" s="331">
        <f t="shared" si="14"/>
        <v>0</v>
      </c>
      <c r="T21" s="331">
        <f t="shared" si="14"/>
        <v>0</v>
      </c>
      <c r="W21" s="314"/>
      <c r="X21" s="314"/>
      <c r="GS21" s="304"/>
      <c r="GT21" s="304"/>
      <c r="GU21" s="304"/>
      <c r="GV21" s="304"/>
      <c r="GW21" s="304"/>
      <c r="GX21" s="304"/>
      <c r="GY21" s="304"/>
      <c r="GZ21" s="304"/>
      <c r="HA21" s="304"/>
      <c r="HB21" s="304"/>
      <c r="HC21" s="304"/>
      <c r="HD21" s="304"/>
      <c r="HE21" s="304"/>
      <c r="HF21" s="304"/>
      <c r="HG21" s="304"/>
    </row>
    <row r="22" spans="1:215" s="303" customFormat="1" ht="33.75" customHeight="1">
      <c r="A22" s="322" t="s">
        <v>1131</v>
      </c>
      <c r="B22" s="316" t="s">
        <v>1118</v>
      </c>
      <c r="C22" s="331">
        <f t="shared" ref="C22:T22" si="15">SUM(C23:C23)</f>
        <v>1007839.53</v>
      </c>
      <c r="D22" s="331">
        <f t="shared" si="15"/>
        <v>0</v>
      </c>
      <c r="E22" s="331">
        <f t="shared" si="15"/>
        <v>845749.6</v>
      </c>
      <c r="F22" s="331">
        <f t="shared" si="15"/>
        <v>162089.93</v>
      </c>
      <c r="G22" s="331">
        <f t="shared" si="15"/>
        <v>1007839.53</v>
      </c>
      <c r="H22" s="331">
        <f t="shared" si="15"/>
        <v>0</v>
      </c>
      <c r="I22" s="331">
        <f t="shared" si="15"/>
        <v>845749.6</v>
      </c>
      <c r="J22" s="331">
        <f t="shared" si="15"/>
        <v>162089.93</v>
      </c>
      <c r="K22" s="331">
        <f t="shared" si="15"/>
        <v>395000</v>
      </c>
      <c r="L22" s="331">
        <f t="shared" si="15"/>
        <v>395000</v>
      </c>
      <c r="M22" s="331">
        <f t="shared" si="15"/>
        <v>0</v>
      </c>
      <c r="N22" s="331">
        <f t="shared" si="15"/>
        <v>0</v>
      </c>
      <c r="O22" s="331">
        <f t="shared" si="15"/>
        <v>612839.53</v>
      </c>
      <c r="P22" s="331">
        <f t="shared" si="15"/>
        <v>612839.53</v>
      </c>
      <c r="Q22" s="331">
        <f t="shared" si="15"/>
        <v>0</v>
      </c>
      <c r="R22" s="331">
        <f t="shared" si="15"/>
        <v>0</v>
      </c>
      <c r="S22" s="331">
        <f t="shared" si="15"/>
        <v>0</v>
      </c>
      <c r="T22" s="331">
        <f t="shared" si="15"/>
        <v>0</v>
      </c>
      <c r="W22" s="314"/>
      <c r="X22" s="314"/>
      <c r="GS22" s="304"/>
      <c r="GT22" s="304"/>
      <c r="GU22" s="304"/>
      <c r="GV22" s="304"/>
      <c r="GW22" s="304"/>
      <c r="GX22" s="304"/>
      <c r="GY22" s="304"/>
      <c r="GZ22" s="304"/>
      <c r="HA22" s="304"/>
      <c r="HB22" s="304"/>
      <c r="HC22" s="304"/>
      <c r="HD22" s="304"/>
      <c r="HE22" s="304"/>
      <c r="HF22" s="304"/>
      <c r="HG22" s="304"/>
    </row>
    <row r="23" spans="1:215" s="303" customFormat="1" ht="173.25">
      <c r="A23" s="318" t="s">
        <v>1132</v>
      </c>
      <c r="B23" s="332" t="s">
        <v>595</v>
      </c>
      <c r="C23" s="320">
        <f>SUM(K23+M23+O23+Q23+S23)</f>
        <v>1007839.53</v>
      </c>
      <c r="D23" s="320"/>
      <c r="E23" s="320">
        <v>845749.6</v>
      </c>
      <c r="F23" s="320">
        <v>162089.93</v>
      </c>
      <c r="G23" s="320">
        <f>SUM(L23+N23+P23+R23+T23)</f>
        <v>1007839.53</v>
      </c>
      <c r="H23" s="320"/>
      <c r="I23" s="320">
        <v>845749.6</v>
      </c>
      <c r="J23" s="320">
        <v>162089.93</v>
      </c>
      <c r="K23" s="320">
        <v>395000</v>
      </c>
      <c r="L23" s="320">
        <v>395000</v>
      </c>
      <c r="M23" s="320"/>
      <c r="N23" s="320"/>
      <c r="O23" s="320">
        <v>612839.53</v>
      </c>
      <c r="P23" s="320">
        <v>612839.53</v>
      </c>
      <c r="Q23" s="320"/>
      <c r="R23" s="320"/>
      <c r="S23" s="320"/>
      <c r="T23" s="320"/>
      <c r="W23" s="314"/>
      <c r="X23" s="314"/>
      <c r="GS23" s="304"/>
      <c r="GT23" s="304"/>
      <c r="GU23" s="304"/>
      <c r="GV23" s="304"/>
      <c r="GW23" s="304"/>
      <c r="GX23" s="304"/>
      <c r="GY23" s="304"/>
      <c r="GZ23" s="304"/>
      <c r="HA23" s="304"/>
      <c r="HB23" s="304"/>
      <c r="HC23" s="304"/>
      <c r="HD23" s="304"/>
      <c r="HE23" s="304"/>
      <c r="HF23" s="304"/>
      <c r="HG23" s="304"/>
    </row>
    <row r="24" spans="1:215" s="303" customFormat="1" ht="78.75">
      <c r="A24" s="322" t="s">
        <v>1124</v>
      </c>
      <c r="B24" s="323" t="s">
        <v>728</v>
      </c>
      <c r="C24" s="324">
        <f t="shared" ref="C24:R25" si="16">SUM(C25)</f>
        <v>1940232.23</v>
      </c>
      <c r="D24" s="324">
        <f t="shared" si="16"/>
        <v>1286910.1100000001</v>
      </c>
      <c r="E24" s="324">
        <f t="shared" si="16"/>
        <v>12999.09</v>
      </c>
      <c r="F24" s="324">
        <f t="shared" si="16"/>
        <v>640323.03</v>
      </c>
      <c r="G24" s="324">
        <f t="shared" si="16"/>
        <v>1802661.08</v>
      </c>
      <c r="H24" s="324">
        <f t="shared" si="16"/>
        <v>1153112.3999999999</v>
      </c>
      <c r="I24" s="324">
        <f t="shared" si="16"/>
        <v>11647.6</v>
      </c>
      <c r="J24" s="324">
        <f t="shared" si="16"/>
        <v>637901.07999999996</v>
      </c>
      <c r="K24" s="324">
        <f t="shared" si="16"/>
        <v>0</v>
      </c>
      <c r="L24" s="324">
        <f t="shared" si="16"/>
        <v>0</v>
      </c>
      <c r="M24" s="324">
        <f t="shared" si="16"/>
        <v>0</v>
      </c>
      <c r="N24" s="324">
        <f t="shared" si="16"/>
        <v>0</v>
      </c>
      <c r="O24" s="324">
        <f t="shared" si="16"/>
        <v>0</v>
      </c>
      <c r="P24" s="324">
        <f t="shared" si="16"/>
        <v>0</v>
      </c>
      <c r="Q24" s="324">
        <f t="shared" si="16"/>
        <v>0</v>
      </c>
      <c r="R24" s="324">
        <f t="shared" si="16"/>
        <v>0</v>
      </c>
      <c r="S24" s="324">
        <f>SUM(S25)</f>
        <v>1940232.23</v>
      </c>
      <c r="T24" s="324">
        <f>SUM(T25)</f>
        <v>1802661.08</v>
      </c>
      <c r="W24" s="314"/>
      <c r="X24" s="314"/>
      <c r="GS24" s="304"/>
      <c r="GT24" s="304"/>
      <c r="GU24" s="304"/>
      <c r="GV24" s="304"/>
      <c r="GW24" s="304"/>
      <c r="GX24" s="304"/>
      <c r="GY24" s="304"/>
      <c r="GZ24" s="304"/>
      <c r="HA24" s="304"/>
      <c r="HB24" s="304"/>
      <c r="HC24" s="304"/>
      <c r="HD24" s="304"/>
      <c r="HE24" s="304"/>
      <c r="HF24" s="304"/>
      <c r="HG24" s="304"/>
    </row>
    <row r="25" spans="1:215" s="303" customFormat="1" ht="36" customHeight="1">
      <c r="A25" s="322" t="s">
        <v>1133</v>
      </c>
      <c r="B25" s="323" t="s">
        <v>730</v>
      </c>
      <c r="C25" s="324">
        <f t="shared" si="16"/>
        <v>1940232.23</v>
      </c>
      <c r="D25" s="324">
        <f t="shared" si="16"/>
        <v>1286910.1100000001</v>
      </c>
      <c r="E25" s="324">
        <f t="shared" si="16"/>
        <v>12999.09</v>
      </c>
      <c r="F25" s="324">
        <f t="shared" si="16"/>
        <v>640323.03</v>
      </c>
      <c r="G25" s="324">
        <f t="shared" si="16"/>
        <v>1802661.08</v>
      </c>
      <c r="H25" s="324">
        <f t="shared" si="16"/>
        <v>1153112.3999999999</v>
      </c>
      <c r="I25" s="324">
        <f t="shared" si="16"/>
        <v>11647.6</v>
      </c>
      <c r="J25" s="324">
        <f t="shared" si="16"/>
        <v>637901.07999999996</v>
      </c>
      <c r="K25" s="324">
        <f t="shared" si="16"/>
        <v>0</v>
      </c>
      <c r="L25" s="324">
        <f t="shared" si="16"/>
        <v>0</v>
      </c>
      <c r="M25" s="324">
        <f t="shared" si="16"/>
        <v>0</v>
      </c>
      <c r="N25" s="324">
        <f t="shared" si="16"/>
        <v>0</v>
      </c>
      <c r="O25" s="324">
        <f t="shared" si="16"/>
        <v>0</v>
      </c>
      <c r="P25" s="324">
        <f t="shared" si="16"/>
        <v>0</v>
      </c>
      <c r="Q25" s="324">
        <f t="shared" si="16"/>
        <v>0</v>
      </c>
      <c r="R25" s="324">
        <f t="shared" si="16"/>
        <v>0</v>
      </c>
      <c r="S25" s="324">
        <f>SUM(S26)</f>
        <v>1940232.23</v>
      </c>
      <c r="T25" s="324">
        <f>SUM(T26)</f>
        <v>1802661.08</v>
      </c>
      <c r="W25" s="314"/>
      <c r="X25" s="314"/>
      <c r="GS25" s="304"/>
      <c r="GT25" s="304"/>
      <c r="GU25" s="304"/>
      <c r="GV25" s="304"/>
      <c r="GW25" s="304"/>
      <c r="GX25" s="304"/>
      <c r="GY25" s="304"/>
      <c r="GZ25" s="304"/>
      <c r="HA25" s="304"/>
      <c r="HB25" s="304"/>
      <c r="HC25" s="304"/>
      <c r="HD25" s="304"/>
      <c r="HE25" s="304"/>
      <c r="HF25" s="304"/>
      <c r="HG25" s="304"/>
    </row>
    <row r="26" spans="1:215" s="303" customFormat="1" ht="66" customHeight="1">
      <c r="A26" s="318" t="s">
        <v>1134</v>
      </c>
      <c r="B26" s="319" t="s">
        <v>638</v>
      </c>
      <c r="C26" s="320">
        <f>SUM(K26+M26+O26+Q26+S26)</f>
        <v>1940232.23</v>
      </c>
      <c r="D26" s="320">
        <v>1286910.1100000001</v>
      </c>
      <c r="E26" s="320">
        <v>12999.09</v>
      </c>
      <c r="F26" s="320">
        <v>640323.03</v>
      </c>
      <c r="G26" s="320">
        <f>SUM(L26+N26+P26+R26+T26)</f>
        <v>1802661.08</v>
      </c>
      <c r="H26" s="320">
        <v>1153112.3999999999</v>
      </c>
      <c r="I26" s="320">
        <v>11647.6</v>
      </c>
      <c r="J26" s="320">
        <v>637901.07999999996</v>
      </c>
      <c r="K26" s="320"/>
      <c r="L26" s="320"/>
      <c r="M26" s="320"/>
      <c r="N26" s="320"/>
      <c r="O26" s="320"/>
      <c r="P26" s="320"/>
      <c r="Q26" s="320"/>
      <c r="R26" s="320"/>
      <c r="S26" s="320">
        <v>1940232.23</v>
      </c>
      <c r="T26" s="320">
        <v>1802661.08</v>
      </c>
      <c r="W26" s="314"/>
      <c r="X26" s="314"/>
      <c r="GS26" s="304"/>
      <c r="GT26" s="304"/>
      <c r="GU26" s="304"/>
      <c r="GV26" s="304"/>
      <c r="GW26" s="304"/>
      <c r="GX26" s="304"/>
      <c r="GY26" s="304"/>
      <c r="GZ26" s="304"/>
      <c r="HA26" s="304"/>
      <c r="HB26" s="304"/>
      <c r="HC26" s="304"/>
      <c r="HD26" s="304"/>
      <c r="HE26" s="304"/>
      <c r="HF26" s="304"/>
      <c r="HG26" s="304"/>
    </row>
    <row r="27" spans="1:215" s="303" customFormat="1" ht="34.5" customHeight="1">
      <c r="A27" s="322" t="s">
        <v>962</v>
      </c>
      <c r="B27" s="323" t="s">
        <v>733</v>
      </c>
      <c r="C27" s="324">
        <f>SUM(C28+C30+C39+C36)</f>
        <v>10792045.339999998</v>
      </c>
      <c r="D27" s="324">
        <f t="shared" ref="D27:T27" si="17">SUM(D28+D30+D39+D36)</f>
        <v>0</v>
      </c>
      <c r="E27" s="324">
        <f t="shared" si="17"/>
        <v>950000</v>
      </c>
      <c r="F27" s="324">
        <f t="shared" si="17"/>
        <v>9842045.339999998</v>
      </c>
      <c r="G27" s="324">
        <f t="shared" si="17"/>
        <v>9898965.8099999987</v>
      </c>
      <c r="H27" s="324">
        <f t="shared" si="17"/>
        <v>0</v>
      </c>
      <c r="I27" s="324">
        <f t="shared" si="17"/>
        <v>950000</v>
      </c>
      <c r="J27" s="324">
        <f t="shared" si="17"/>
        <v>8948965.8099999987</v>
      </c>
      <c r="K27" s="324">
        <f t="shared" si="17"/>
        <v>2033005.6500000001</v>
      </c>
      <c r="L27" s="324">
        <f t="shared" si="17"/>
        <v>1839122.9300000002</v>
      </c>
      <c r="M27" s="324">
        <f t="shared" si="17"/>
        <v>1874573.6700000002</v>
      </c>
      <c r="N27" s="324">
        <f t="shared" si="17"/>
        <v>1843838.37</v>
      </c>
      <c r="O27" s="324">
        <f t="shared" si="17"/>
        <v>3430679.6300000004</v>
      </c>
      <c r="P27" s="324">
        <f t="shared" si="17"/>
        <v>2932570.3299999996</v>
      </c>
      <c r="Q27" s="324">
        <f t="shared" si="17"/>
        <v>1952512.82</v>
      </c>
      <c r="R27" s="324">
        <f t="shared" si="17"/>
        <v>1936816.9300000002</v>
      </c>
      <c r="S27" s="324">
        <f t="shared" si="17"/>
        <v>1501273.5699999998</v>
      </c>
      <c r="T27" s="324">
        <f t="shared" si="17"/>
        <v>1346617.25</v>
      </c>
      <c r="W27" s="314"/>
      <c r="X27" s="314"/>
      <c r="GS27" s="304"/>
      <c r="GT27" s="304"/>
      <c r="GU27" s="304"/>
      <c r="GV27" s="304"/>
      <c r="GW27" s="304"/>
      <c r="GX27" s="304"/>
      <c r="GY27" s="304"/>
      <c r="GZ27" s="304"/>
      <c r="HA27" s="304"/>
      <c r="HB27" s="304"/>
      <c r="HC27" s="304"/>
      <c r="HD27" s="304"/>
      <c r="HE27" s="304"/>
      <c r="HF27" s="304"/>
      <c r="HG27" s="304"/>
    </row>
    <row r="28" spans="1:215" s="303" customFormat="1" ht="34.5" customHeight="1">
      <c r="A28" s="322" t="s">
        <v>1135</v>
      </c>
      <c r="B28" s="323" t="s">
        <v>735</v>
      </c>
      <c r="C28" s="324">
        <f>SUM(C29)</f>
        <v>5000000</v>
      </c>
      <c r="D28" s="324">
        <f t="shared" ref="D28:T28" si="18">SUM(D29)</f>
        <v>0</v>
      </c>
      <c r="E28" s="324">
        <f t="shared" si="18"/>
        <v>0</v>
      </c>
      <c r="F28" s="324">
        <f t="shared" si="18"/>
        <v>5000000</v>
      </c>
      <c r="G28" s="324">
        <f t="shared" si="18"/>
        <v>4998137.59</v>
      </c>
      <c r="H28" s="324">
        <f t="shared" si="18"/>
        <v>0</v>
      </c>
      <c r="I28" s="324">
        <f t="shared" si="18"/>
        <v>0</v>
      </c>
      <c r="J28" s="324">
        <f t="shared" si="18"/>
        <v>4998137.59</v>
      </c>
      <c r="K28" s="324">
        <f t="shared" si="18"/>
        <v>811846</v>
      </c>
      <c r="L28" s="324">
        <f t="shared" si="18"/>
        <v>809983.59</v>
      </c>
      <c r="M28" s="324">
        <f t="shared" si="18"/>
        <v>1147064</v>
      </c>
      <c r="N28" s="324">
        <f t="shared" si="18"/>
        <v>1147064</v>
      </c>
      <c r="O28" s="324">
        <f t="shared" si="18"/>
        <v>1453113</v>
      </c>
      <c r="P28" s="324">
        <f t="shared" si="18"/>
        <v>1453113</v>
      </c>
      <c r="Q28" s="324">
        <f t="shared" si="18"/>
        <v>811767</v>
      </c>
      <c r="R28" s="324">
        <f t="shared" si="18"/>
        <v>811767</v>
      </c>
      <c r="S28" s="324">
        <f t="shared" si="18"/>
        <v>776210</v>
      </c>
      <c r="T28" s="324">
        <f t="shared" si="18"/>
        <v>776210</v>
      </c>
      <c r="W28" s="314"/>
      <c r="X28" s="314"/>
      <c r="GS28" s="304"/>
      <c r="GT28" s="304"/>
      <c r="GU28" s="304"/>
      <c r="GV28" s="304"/>
      <c r="GW28" s="304"/>
      <c r="GX28" s="304"/>
      <c r="GY28" s="304"/>
      <c r="GZ28" s="304"/>
      <c r="HA28" s="304"/>
      <c r="HB28" s="304"/>
      <c r="HC28" s="304"/>
      <c r="HD28" s="304"/>
      <c r="HE28" s="304"/>
      <c r="HF28" s="304"/>
      <c r="HG28" s="304"/>
    </row>
    <row r="29" spans="1:215" s="303" customFormat="1" ht="34.5" customHeight="1">
      <c r="A29" s="318" t="s">
        <v>593</v>
      </c>
      <c r="B29" s="319" t="s">
        <v>592</v>
      </c>
      <c r="C29" s="320">
        <f>SUM(K29+M29+O29+Q29+S29)</f>
        <v>5000000</v>
      </c>
      <c r="D29" s="320"/>
      <c r="E29" s="320"/>
      <c r="F29" s="320">
        <v>5000000</v>
      </c>
      <c r="G29" s="320">
        <f>SUM(L29+N29+P29+R29+T29)</f>
        <v>4998137.59</v>
      </c>
      <c r="H29" s="320"/>
      <c r="I29" s="320"/>
      <c r="J29" s="320">
        <v>4998137.59</v>
      </c>
      <c r="K29" s="320">
        <v>811846</v>
      </c>
      <c r="L29" s="320">
        <v>809983.59</v>
      </c>
      <c r="M29" s="320">
        <v>1147064</v>
      </c>
      <c r="N29" s="320">
        <v>1147064</v>
      </c>
      <c r="O29" s="320">
        <v>1453113</v>
      </c>
      <c r="P29" s="320">
        <v>1453113</v>
      </c>
      <c r="Q29" s="320">
        <v>811767</v>
      </c>
      <c r="R29" s="320">
        <v>811767</v>
      </c>
      <c r="S29" s="320">
        <v>776210</v>
      </c>
      <c r="T29" s="320">
        <v>776210</v>
      </c>
      <c r="W29" s="314"/>
      <c r="X29" s="314"/>
      <c r="GS29" s="340"/>
      <c r="GT29" s="340"/>
      <c r="GU29" s="340"/>
      <c r="GV29" s="340"/>
      <c r="GW29" s="340"/>
      <c r="GX29" s="340"/>
      <c r="GY29" s="340"/>
      <c r="GZ29" s="340"/>
      <c r="HA29" s="340"/>
      <c r="HB29" s="340"/>
      <c r="HC29" s="340"/>
      <c r="HD29" s="340"/>
      <c r="HE29" s="340"/>
      <c r="HF29" s="340"/>
      <c r="HG29" s="340"/>
    </row>
    <row r="30" spans="1:215" s="303" customFormat="1" ht="48.75" customHeight="1">
      <c r="A30" s="322" t="s">
        <v>1136</v>
      </c>
      <c r="B30" s="323" t="s">
        <v>738</v>
      </c>
      <c r="C30" s="324">
        <f>SUM(C31:C35)</f>
        <v>4890570.629999999</v>
      </c>
      <c r="D30" s="324">
        <f t="shared" ref="D30:T30" si="19">SUM(D31:D35)</f>
        <v>0</v>
      </c>
      <c r="E30" s="324">
        <f t="shared" si="19"/>
        <v>950000</v>
      </c>
      <c r="F30" s="324">
        <f t="shared" si="19"/>
        <v>3940570.6299999994</v>
      </c>
      <c r="G30" s="324">
        <f t="shared" si="19"/>
        <v>4013096.42</v>
      </c>
      <c r="H30" s="324">
        <f t="shared" si="19"/>
        <v>0</v>
      </c>
      <c r="I30" s="324">
        <f t="shared" si="19"/>
        <v>950000</v>
      </c>
      <c r="J30" s="324">
        <f t="shared" si="19"/>
        <v>3063096.42</v>
      </c>
      <c r="K30" s="324">
        <f t="shared" si="19"/>
        <v>1096430.33</v>
      </c>
      <c r="L30" s="324">
        <f t="shared" si="19"/>
        <v>906939.34000000008</v>
      </c>
      <c r="M30" s="324">
        <f t="shared" si="19"/>
        <v>277080.07</v>
      </c>
      <c r="N30" s="324">
        <f t="shared" si="19"/>
        <v>257558.36</v>
      </c>
      <c r="O30" s="324">
        <f t="shared" si="19"/>
        <v>1857341.07</v>
      </c>
      <c r="P30" s="324">
        <f t="shared" si="19"/>
        <v>1359231.7699999998</v>
      </c>
      <c r="Q30" s="324">
        <f t="shared" si="19"/>
        <v>1021121.76</v>
      </c>
      <c r="R30" s="324">
        <f t="shared" si="19"/>
        <v>1005425.87</v>
      </c>
      <c r="S30" s="324">
        <f t="shared" si="19"/>
        <v>638597.4</v>
      </c>
      <c r="T30" s="324">
        <f t="shared" si="19"/>
        <v>483941.08</v>
      </c>
      <c r="W30" s="314"/>
      <c r="X30" s="314"/>
      <c r="GS30" s="304"/>
      <c r="GT30" s="304"/>
      <c r="GU30" s="304"/>
      <c r="GV30" s="304"/>
      <c r="GW30" s="304"/>
      <c r="GX30" s="304"/>
      <c r="GY30" s="304"/>
      <c r="GZ30" s="304"/>
      <c r="HA30" s="304"/>
      <c r="HB30" s="304"/>
      <c r="HC30" s="304"/>
      <c r="HD30" s="304"/>
      <c r="HE30" s="304"/>
      <c r="HF30" s="304"/>
      <c r="HG30" s="304"/>
    </row>
    <row r="31" spans="1:215" s="303" customFormat="1" ht="36.75" customHeight="1">
      <c r="A31" s="318" t="s">
        <v>1137</v>
      </c>
      <c r="B31" s="319" t="s">
        <v>597</v>
      </c>
      <c r="C31" s="320">
        <f>SUM(K31+M31+O31+Q31+S31)</f>
        <v>2510664.4</v>
      </c>
      <c r="D31" s="320"/>
      <c r="E31" s="320"/>
      <c r="F31" s="320">
        <v>2510664.4</v>
      </c>
      <c r="G31" s="320">
        <f>SUM(L31+N31+P31+R31+T31)</f>
        <v>1908913.24</v>
      </c>
      <c r="H31" s="320"/>
      <c r="I31" s="320"/>
      <c r="J31" s="320">
        <v>1908913.24</v>
      </c>
      <c r="K31" s="320">
        <v>498200</v>
      </c>
      <c r="L31" s="320">
        <v>432609.57</v>
      </c>
      <c r="M31" s="320">
        <v>150000</v>
      </c>
      <c r="N31" s="320">
        <v>130478.29</v>
      </c>
      <c r="O31" s="320">
        <v>1105801</v>
      </c>
      <c r="P31" s="320">
        <v>746381.57</v>
      </c>
      <c r="Q31" s="320">
        <v>215546</v>
      </c>
      <c r="R31" s="320">
        <v>199850.11</v>
      </c>
      <c r="S31" s="320">
        <v>541117.4</v>
      </c>
      <c r="T31" s="320">
        <v>399593.7</v>
      </c>
      <c r="W31" s="314"/>
      <c r="X31" s="314"/>
      <c r="GS31" s="340"/>
      <c r="GT31" s="340"/>
      <c r="GU31" s="340"/>
      <c r="GV31" s="340"/>
      <c r="GW31" s="340"/>
      <c r="GX31" s="340"/>
      <c r="GY31" s="340"/>
      <c r="GZ31" s="340"/>
      <c r="HA31" s="340"/>
      <c r="HB31" s="340"/>
      <c r="HC31" s="340"/>
      <c r="HD31" s="340"/>
      <c r="HE31" s="340"/>
      <c r="HF31" s="340"/>
      <c r="HG31" s="340"/>
    </row>
    <row r="32" spans="1:215" s="303" customFormat="1" ht="30.75" customHeight="1">
      <c r="A32" s="318" t="s">
        <v>1138</v>
      </c>
      <c r="B32" s="319" t="s">
        <v>599</v>
      </c>
      <c r="C32" s="320">
        <f>SUM(K32+M32+O32+Q32+S32)</f>
        <v>783721.41999999993</v>
      </c>
      <c r="D32" s="320"/>
      <c r="E32" s="320"/>
      <c r="F32" s="320">
        <v>783721.42</v>
      </c>
      <c r="G32" s="320">
        <f>SUM(L32+N32+P32+R32+T32)</f>
        <v>642180.70000000007</v>
      </c>
      <c r="H32" s="320"/>
      <c r="I32" s="320"/>
      <c r="J32" s="320">
        <v>642180.69999999995</v>
      </c>
      <c r="K32" s="320">
        <v>358721.55</v>
      </c>
      <c r="L32" s="320">
        <v>298229.77</v>
      </c>
      <c r="M32" s="320"/>
      <c r="N32" s="320"/>
      <c r="O32" s="320">
        <v>329519.87</v>
      </c>
      <c r="P32" s="320">
        <v>260030</v>
      </c>
      <c r="Q32" s="320">
        <v>28000</v>
      </c>
      <c r="R32" s="320">
        <v>28000</v>
      </c>
      <c r="S32" s="320">
        <v>67480</v>
      </c>
      <c r="T32" s="320">
        <v>55920.93</v>
      </c>
      <c r="W32" s="314"/>
      <c r="X32" s="314"/>
      <c r="GS32" s="340"/>
      <c r="GT32" s="340"/>
      <c r="GU32" s="340"/>
      <c r="GV32" s="340"/>
      <c r="GW32" s="340"/>
      <c r="GX32" s="340"/>
      <c r="GY32" s="340"/>
      <c r="GZ32" s="340"/>
      <c r="HA32" s="340"/>
      <c r="HB32" s="340"/>
      <c r="HC32" s="340"/>
      <c r="HD32" s="340"/>
      <c r="HE32" s="340"/>
      <c r="HF32" s="340"/>
      <c r="HG32" s="340"/>
    </row>
    <row r="33" spans="1:215" s="303" customFormat="1" ht="32.25" customHeight="1">
      <c r="A33" s="318" t="s">
        <v>1139</v>
      </c>
      <c r="B33" s="319" t="s">
        <v>590</v>
      </c>
      <c r="C33" s="320">
        <f>SUM(K33+M33+O33+Q33+S33)</f>
        <v>539508.78</v>
      </c>
      <c r="D33" s="320"/>
      <c r="E33" s="320"/>
      <c r="F33" s="320">
        <v>539508.78</v>
      </c>
      <c r="G33" s="320">
        <f>SUM(L33+N33+P33+R33+T33)</f>
        <v>405326.45</v>
      </c>
      <c r="H33" s="320"/>
      <c r="I33" s="320"/>
      <c r="J33" s="320">
        <v>405326.45</v>
      </c>
      <c r="K33" s="320">
        <v>239508.78</v>
      </c>
      <c r="L33" s="320">
        <v>176100</v>
      </c>
      <c r="M33" s="320">
        <v>30000</v>
      </c>
      <c r="N33" s="320">
        <v>30000</v>
      </c>
      <c r="O33" s="320">
        <v>220000</v>
      </c>
      <c r="P33" s="320">
        <v>150800</v>
      </c>
      <c r="Q33" s="320">
        <v>20000</v>
      </c>
      <c r="R33" s="320">
        <v>20000</v>
      </c>
      <c r="S33" s="320">
        <v>30000</v>
      </c>
      <c r="T33" s="320">
        <v>28426.45</v>
      </c>
      <c r="W33" s="314"/>
      <c r="X33" s="314"/>
      <c r="GS33" s="304"/>
      <c r="GT33" s="304"/>
      <c r="GU33" s="304"/>
      <c r="GV33" s="304"/>
      <c r="GW33" s="304"/>
      <c r="GX33" s="304"/>
      <c r="GY33" s="304"/>
      <c r="GZ33" s="304"/>
      <c r="HA33" s="304"/>
      <c r="HB33" s="304"/>
      <c r="HC33" s="304"/>
      <c r="HD33" s="304"/>
      <c r="HE33" s="304"/>
      <c r="HF33" s="304"/>
      <c r="HG33" s="304"/>
    </row>
    <row r="34" spans="1:215" s="303" customFormat="1" ht="120" customHeight="1">
      <c r="A34" s="318" t="s">
        <v>1140</v>
      </c>
      <c r="B34" s="319" t="s">
        <v>634</v>
      </c>
      <c r="C34" s="320">
        <f>SUM(K34+M34+O34+Q34+S34)</f>
        <v>97080.07</v>
      </c>
      <c r="D34" s="320"/>
      <c r="E34" s="320"/>
      <c r="F34" s="320">
        <v>97080.07</v>
      </c>
      <c r="G34" s="320">
        <f>SUM(L34+N34+P34+R34+T34)</f>
        <v>97080.07</v>
      </c>
      <c r="H34" s="320"/>
      <c r="I34" s="320"/>
      <c r="J34" s="320">
        <v>97080.07</v>
      </c>
      <c r="K34" s="320"/>
      <c r="L34" s="320"/>
      <c r="M34" s="320">
        <v>97080.07</v>
      </c>
      <c r="N34" s="320">
        <v>97080.07</v>
      </c>
      <c r="O34" s="320"/>
      <c r="P34" s="320"/>
      <c r="Q34" s="320"/>
      <c r="R34" s="320"/>
      <c r="S34" s="320"/>
      <c r="T34" s="320"/>
      <c r="W34" s="314"/>
      <c r="X34" s="314"/>
      <c r="GS34" s="304"/>
      <c r="GT34" s="304"/>
      <c r="GU34" s="304"/>
      <c r="GV34" s="304"/>
      <c r="GW34" s="304"/>
      <c r="GX34" s="304"/>
      <c r="GY34" s="304"/>
      <c r="GZ34" s="304"/>
      <c r="HA34" s="304"/>
      <c r="HB34" s="304"/>
      <c r="HC34" s="304"/>
      <c r="HD34" s="304"/>
      <c r="HE34" s="304"/>
      <c r="HF34" s="304"/>
      <c r="HG34" s="304"/>
    </row>
    <row r="35" spans="1:215" s="303" customFormat="1" ht="32.25" customHeight="1">
      <c r="A35" s="318" t="s">
        <v>202</v>
      </c>
      <c r="B35" s="319" t="s">
        <v>602</v>
      </c>
      <c r="C35" s="320">
        <f>SUM(K35+M35+O35+Q35+S35)</f>
        <v>959595.96</v>
      </c>
      <c r="D35" s="320"/>
      <c r="E35" s="320">
        <v>950000</v>
      </c>
      <c r="F35" s="320">
        <v>9595.9599999999991</v>
      </c>
      <c r="G35" s="320">
        <f>SUM(L35+N35+P35+R35+T35)</f>
        <v>959595.96</v>
      </c>
      <c r="H35" s="320"/>
      <c r="I35" s="320">
        <v>950000</v>
      </c>
      <c r="J35" s="320">
        <v>9595.9599999999991</v>
      </c>
      <c r="K35" s="320"/>
      <c r="L35" s="320"/>
      <c r="M35" s="320"/>
      <c r="N35" s="320"/>
      <c r="O35" s="320">
        <v>202020.2</v>
      </c>
      <c r="P35" s="320">
        <v>202020.2</v>
      </c>
      <c r="Q35" s="320">
        <v>757575.76</v>
      </c>
      <c r="R35" s="320">
        <v>757575.76</v>
      </c>
      <c r="S35" s="320"/>
      <c r="T35" s="320"/>
      <c r="W35" s="314"/>
      <c r="X35" s="314"/>
      <c r="GS35" s="304"/>
      <c r="GT35" s="304"/>
      <c r="GU35" s="304"/>
      <c r="GV35" s="304"/>
      <c r="GW35" s="304"/>
      <c r="GX35" s="304"/>
      <c r="GY35" s="304"/>
      <c r="GZ35" s="304"/>
      <c r="HA35" s="304"/>
      <c r="HB35" s="304"/>
      <c r="HC35" s="304"/>
      <c r="HD35" s="304"/>
      <c r="HE35" s="304"/>
      <c r="HF35" s="304"/>
      <c r="HG35" s="304"/>
    </row>
    <row r="36" spans="1:215" s="325" customFormat="1" ht="32.25" customHeight="1">
      <c r="A36" s="322" t="s">
        <v>1141</v>
      </c>
      <c r="B36" s="323" t="s">
        <v>742</v>
      </c>
      <c r="C36" s="324">
        <f>SUM(C37:C38)</f>
        <v>365554.78</v>
      </c>
      <c r="D36" s="324">
        <f t="shared" ref="D36:T36" si="20">SUM(D37:D38)</f>
        <v>0</v>
      </c>
      <c r="E36" s="324">
        <f t="shared" si="20"/>
        <v>0</v>
      </c>
      <c r="F36" s="324">
        <f t="shared" si="20"/>
        <v>365554.78</v>
      </c>
      <c r="G36" s="324">
        <f t="shared" si="20"/>
        <v>354341.19000000006</v>
      </c>
      <c r="H36" s="324">
        <f t="shared" si="20"/>
        <v>0</v>
      </c>
      <c r="I36" s="324">
        <f t="shared" si="20"/>
        <v>0</v>
      </c>
      <c r="J36" s="324">
        <f t="shared" si="20"/>
        <v>354341.19000000006</v>
      </c>
      <c r="K36" s="324">
        <f t="shared" si="20"/>
        <v>0</v>
      </c>
      <c r="L36" s="324">
        <f t="shared" si="20"/>
        <v>0</v>
      </c>
      <c r="M36" s="324">
        <f t="shared" si="20"/>
        <v>365554.78</v>
      </c>
      <c r="N36" s="324">
        <f t="shared" si="20"/>
        <v>354341.19000000006</v>
      </c>
      <c r="O36" s="324">
        <f t="shared" si="20"/>
        <v>0</v>
      </c>
      <c r="P36" s="324">
        <f t="shared" si="20"/>
        <v>0</v>
      </c>
      <c r="Q36" s="324">
        <f t="shared" si="20"/>
        <v>0</v>
      </c>
      <c r="R36" s="324">
        <f t="shared" si="20"/>
        <v>0</v>
      </c>
      <c r="S36" s="324">
        <f t="shared" si="20"/>
        <v>0</v>
      </c>
      <c r="T36" s="324">
        <f t="shared" si="20"/>
        <v>0</v>
      </c>
      <c r="W36" s="326"/>
      <c r="X36" s="326"/>
      <c r="GS36" s="327"/>
      <c r="GT36" s="327"/>
      <c r="GU36" s="327"/>
      <c r="GV36" s="327"/>
      <c r="GW36" s="327"/>
      <c r="GX36" s="327"/>
      <c r="GY36" s="327"/>
      <c r="GZ36" s="327"/>
      <c r="HA36" s="327"/>
      <c r="HB36" s="327"/>
      <c r="HC36" s="327"/>
      <c r="HD36" s="327"/>
      <c r="HE36" s="327"/>
      <c r="HF36" s="327"/>
      <c r="HG36" s="327"/>
    </row>
    <row r="37" spans="1:215" s="303" customFormat="1" ht="32.25" customHeight="1">
      <c r="A37" s="318" t="s">
        <v>1142</v>
      </c>
      <c r="B37" s="319" t="s">
        <v>630</v>
      </c>
      <c r="C37" s="320">
        <f t="shared" ref="C37" si="21">SUM(K37+M37+O37+Q37+S37)</f>
        <v>311009.62</v>
      </c>
      <c r="D37" s="320"/>
      <c r="E37" s="320"/>
      <c r="F37" s="320">
        <v>311009.62</v>
      </c>
      <c r="G37" s="320">
        <f t="shared" ref="G37" si="22">SUM(L37+N37+P37+R37+T37)</f>
        <v>299796.03000000003</v>
      </c>
      <c r="H37" s="320"/>
      <c r="I37" s="320"/>
      <c r="J37" s="320">
        <v>299796.03000000003</v>
      </c>
      <c r="K37" s="320"/>
      <c r="L37" s="320"/>
      <c r="M37" s="320">
        <v>311009.62</v>
      </c>
      <c r="N37" s="320">
        <v>299796.03000000003</v>
      </c>
      <c r="O37" s="320"/>
      <c r="P37" s="320"/>
      <c r="Q37" s="320"/>
      <c r="R37" s="320"/>
      <c r="S37" s="320"/>
      <c r="T37" s="320"/>
      <c r="W37" s="314"/>
      <c r="X37" s="314"/>
      <c r="GS37" s="340"/>
      <c r="GT37" s="340"/>
      <c r="GU37" s="340"/>
      <c r="GV37" s="340"/>
      <c r="GW37" s="340"/>
      <c r="GX37" s="340"/>
      <c r="GY37" s="340"/>
      <c r="GZ37" s="340"/>
      <c r="HA37" s="340"/>
      <c r="HB37" s="340"/>
      <c r="HC37" s="340"/>
      <c r="HD37" s="340"/>
      <c r="HE37" s="340"/>
      <c r="HF37" s="340"/>
      <c r="HG37" s="340"/>
    </row>
    <row r="38" spans="1:215" s="303" customFormat="1" ht="55.5" customHeight="1">
      <c r="A38" s="318" t="s">
        <v>1143</v>
      </c>
      <c r="B38" s="319" t="s">
        <v>628</v>
      </c>
      <c r="C38" s="320">
        <f t="shared" ref="C38" si="23">SUM(K38+M38+O38+Q38+S38)</f>
        <v>54545.16</v>
      </c>
      <c r="D38" s="320"/>
      <c r="E38" s="320"/>
      <c r="F38" s="320">
        <v>54545.16</v>
      </c>
      <c r="G38" s="320">
        <f t="shared" ref="G38" si="24">SUM(L38+N38+P38+R38+T38)</f>
        <v>54545.16</v>
      </c>
      <c r="H38" s="320"/>
      <c r="I38" s="320"/>
      <c r="J38" s="320">
        <v>54545.16</v>
      </c>
      <c r="K38" s="320"/>
      <c r="L38" s="320"/>
      <c r="M38" s="320">
        <v>54545.16</v>
      </c>
      <c r="N38" s="320">
        <v>54545.16</v>
      </c>
      <c r="O38" s="320"/>
      <c r="P38" s="320"/>
      <c r="Q38" s="320"/>
      <c r="R38" s="320"/>
      <c r="S38" s="320"/>
      <c r="T38" s="320"/>
      <c r="W38" s="314"/>
      <c r="X38" s="314"/>
      <c r="GS38" s="304"/>
      <c r="GT38" s="304"/>
      <c r="GU38" s="304"/>
      <c r="GV38" s="304"/>
      <c r="GW38" s="304"/>
      <c r="GX38" s="304"/>
      <c r="GY38" s="304"/>
      <c r="GZ38" s="304"/>
      <c r="HA38" s="304"/>
      <c r="HB38" s="304"/>
      <c r="HC38" s="304"/>
      <c r="HD38" s="304"/>
      <c r="HE38" s="304"/>
      <c r="HF38" s="304"/>
      <c r="HG38" s="304"/>
    </row>
    <row r="39" spans="1:215" s="325" customFormat="1" ht="48" customHeight="1">
      <c r="A39" s="322" t="s">
        <v>1144</v>
      </c>
      <c r="B39" s="323" t="s">
        <v>753</v>
      </c>
      <c r="C39" s="324">
        <f>SUM(C40)</f>
        <v>535919.93000000005</v>
      </c>
      <c r="D39" s="324">
        <f t="shared" ref="D39:T39" si="25">SUM(D40)</f>
        <v>0</v>
      </c>
      <c r="E39" s="324">
        <f t="shared" si="25"/>
        <v>0</v>
      </c>
      <c r="F39" s="324">
        <f t="shared" si="25"/>
        <v>535919.93000000005</v>
      </c>
      <c r="G39" s="324">
        <f t="shared" si="25"/>
        <v>533390.61</v>
      </c>
      <c r="H39" s="324">
        <f t="shared" si="25"/>
        <v>0</v>
      </c>
      <c r="I39" s="324">
        <f t="shared" si="25"/>
        <v>0</v>
      </c>
      <c r="J39" s="324">
        <f t="shared" si="25"/>
        <v>533390.61</v>
      </c>
      <c r="K39" s="324">
        <f t="shared" si="25"/>
        <v>124729.32</v>
      </c>
      <c r="L39" s="324">
        <f t="shared" si="25"/>
        <v>122200</v>
      </c>
      <c r="M39" s="324">
        <f t="shared" si="25"/>
        <v>84874.82</v>
      </c>
      <c r="N39" s="324">
        <f t="shared" si="25"/>
        <v>84874.82</v>
      </c>
      <c r="O39" s="324">
        <f t="shared" si="25"/>
        <v>120225.56</v>
      </c>
      <c r="P39" s="324">
        <f t="shared" si="25"/>
        <v>120225.56</v>
      </c>
      <c r="Q39" s="324">
        <f t="shared" si="25"/>
        <v>119624.06</v>
      </c>
      <c r="R39" s="324">
        <f t="shared" si="25"/>
        <v>119624.06</v>
      </c>
      <c r="S39" s="324">
        <f t="shared" si="25"/>
        <v>86466.17</v>
      </c>
      <c r="T39" s="324">
        <f t="shared" si="25"/>
        <v>86466.17</v>
      </c>
      <c r="W39" s="326"/>
      <c r="X39" s="326"/>
      <c r="GS39" s="327"/>
      <c r="GT39" s="327"/>
      <c r="GU39" s="327"/>
      <c r="GV39" s="327"/>
      <c r="GW39" s="327"/>
      <c r="GX39" s="327"/>
      <c r="GY39" s="327"/>
      <c r="GZ39" s="327"/>
      <c r="HA39" s="327"/>
      <c r="HB39" s="327"/>
      <c r="HC39" s="327"/>
      <c r="HD39" s="327"/>
      <c r="HE39" s="327"/>
      <c r="HF39" s="327"/>
      <c r="HG39" s="327"/>
    </row>
    <row r="40" spans="1:215" s="303" customFormat="1" ht="32.25" customHeight="1">
      <c r="A40" s="318" t="s">
        <v>606</v>
      </c>
      <c r="B40" s="319" t="s">
        <v>605</v>
      </c>
      <c r="C40" s="320">
        <f>SUM(K40+M40+O40+Q40+S40)</f>
        <v>535919.93000000005</v>
      </c>
      <c r="D40" s="320"/>
      <c r="E40" s="320"/>
      <c r="F40" s="320">
        <v>535919.93000000005</v>
      </c>
      <c r="G40" s="320">
        <f>SUM(L40+N40+P40+R40+T40)</f>
        <v>533390.61</v>
      </c>
      <c r="H40" s="320"/>
      <c r="I40" s="320"/>
      <c r="J40" s="320">
        <v>533390.61</v>
      </c>
      <c r="K40" s="320">
        <v>124729.32</v>
      </c>
      <c r="L40" s="320">
        <v>122200</v>
      </c>
      <c r="M40" s="320">
        <v>84874.82</v>
      </c>
      <c r="N40" s="320">
        <v>84874.82</v>
      </c>
      <c r="O40" s="320">
        <v>120225.56</v>
      </c>
      <c r="P40" s="320">
        <v>120225.56</v>
      </c>
      <c r="Q40" s="320">
        <v>119624.06</v>
      </c>
      <c r="R40" s="320">
        <v>119624.06</v>
      </c>
      <c r="S40" s="320">
        <v>86466.17</v>
      </c>
      <c r="T40" s="320">
        <v>86466.17</v>
      </c>
      <c r="W40" s="314"/>
      <c r="X40" s="314"/>
      <c r="GS40" s="304"/>
      <c r="GT40" s="304"/>
      <c r="GU40" s="304"/>
      <c r="GV40" s="304"/>
      <c r="GW40" s="304"/>
      <c r="GX40" s="304"/>
      <c r="GY40" s="304"/>
      <c r="GZ40" s="304"/>
      <c r="HA40" s="304"/>
      <c r="HB40" s="304"/>
      <c r="HC40" s="304"/>
      <c r="HD40" s="304"/>
      <c r="HE40" s="304"/>
      <c r="HF40" s="304"/>
      <c r="HG40" s="304"/>
    </row>
    <row r="41" spans="1:215" s="293" customFormat="1" ht="63" customHeight="1">
      <c r="A41" s="334" t="s">
        <v>1107</v>
      </c>
      <c r="B41" s="335" t="s">
        <v>762</v>
      </c>
      <c r="C41" s="330">
        <f t="shared" ref="C41:R43" si="26">SUM(C42)</f>
        <v>19082.04</v>
      </c>
      <c r="D41" s="330">
        <f t="shared" si="26"/>
        <v>0</v>
      </c>
      <c r="E41" s="330">
        <f t="shared" si="26"/>
        <v>0</v>
      </c>
      <c r="F41" s="330">
        <f t="shared" si="26"/>
        <v>19082.04</v>
      </c>
      <c r="G41" s="330">
        <f t="shared" si="26"/>
        <v>0</v>
      </c>
      <c r="H41" s="330">
        <f t="shared" si="26"/>
        <v>0</v>
      </c>
      <c r="I41" s="330">
        <f t="shared" si="26"/>
        <v>0</v>
      </c>
      <c r="J41" s="330">
        <f t="shared" si="26"/>
        <v>0</v>
      </c>
      <c r="K41" s="330">
        <f t="shared" si="26"/>
        <v>5000</v>
      </c>
      <c r="L41" s="330">
        <f t="shared" si="26"/>
        <v>0</v>
      </c>
      <c r="M41" s="330">
        <f t="shared" si="26"/>
        <v>4000</v>
      </c>
      <c r="N41" s="330">
        <f t="shared" si="26"/>
        <v>0</v>
      </c>
      <c r="O41" s="330">
        <f t="shared" si="26"/>
        <v>5000</v>
      </c>
      <c r="P41" s="330">
        <f t="shared" si="26"/>
        <v>0</v>
      </c>
      <c r="Q41" s="330">
        <f t="shared" si="26"/>
        <v>2082.04</v>
      </c>
      <c r="R41" s="330">
        <f t="shared" si="26"/>
        <v>0</v>
      </c>
      <c r="S41" s="330">
        <f t="shared" ref="S41:T43" si="27">SUM(S42)</f>
        <v>3000</v>
      </c>
      <c r="T41" s="330">
        <f t="shared" si="27"/>
        <v>0</v>
      </c>
      <c r="W41" s="314"/>
      <c r="X41" s="314"/>
      <c r="GS41" s="183"/>
      <c r="GT41" s="183"/>
      <c r="GU41" s="183"/>
      <c r="GV41" s="183"/>
      <c r="GW41" s="183"/>
      <c r="GX41" s="183"/>
      <c r="GY41" s="183"/>
      <c r="GZ41" s="183"/>
      <c r="HA41" s="183"/>
      <c r="HB41" s="183"/>
      <c r="HC41" s="183"/>
      <c r="HD41" s="183"/>
      <c r="HE41" s="183"/>
      <c r="HF41" s="183"/>
      <c r="HG41" s="183"/>
    </row>
    <row r="42" spans="1:215" s="303" customFormat="1" ht="34.5" customHeight="1">
      <c r="A42" s="322" t="s">
        <v>962</v>
      </c>
      <c r="B42" s="323" t="s">
        <v>763</v>
      </c>
      <c r="C42" s="324">
        <f t="shared" si="26"/>
        <v>19082.04</v>
      </c>
      <c r="D42" s="324">
        <f t="shared" si="26"/>
        <v>0</v>
      </c>
      <c r="E42" s="324">
        <f t="shared" si="26"/>
        <v>0</v>
      </c>
      <c r="F42" s="324">
        <f t="shared" si="26"/>
        <v>19082.04</v>
      </c>
      <c r="G42" s="324">
        <f t="shared" si="26"/>
        <v>0</v>
      </c>
      <c r="H42" s="324">
        <f t="shared" si="26"/>
        <v>0</v>
      </c>
      <c r="I42" s="324">
        <f t="shared" si="26"/>
        <v>0</v>
      </c>
      <c r="J42" s="324">
        <f t="shared" si="26"/>
        <v>0</v>
      </c>
      <c r="K42" s="324">
        <f t="shared" si="26"/>
        <v>5000</v>
      </c>
      <c r="L42" s="324">
        <f t="shared" si="26"/>
        <v>0</v>
      </c>
      <c r="M42" s="324">
        <f t="shared" si="26"/>
        <v>4000</v>
      </c>
      <c r="N42" s="324">
        <f t="shared" si="26"/>
        <v>0</v>
      </c>
      <c r="O42" s="324">
        <f t="shared" si="26"/>
        <v>5000</v>
      </c>
      <c r="P42" s="324">
        <f t="shared" si="26"/>
        <v>0</v>
      </c>
      <c r="Q42" s="324">
        <f t="shared" si="26"/>
        <v>2082.04</v>
      </c>
      <c r="R42" s="324">
        <f t="shared" si="26"/>
        <v>0</v>
      </c>
      <c r="S42" s="324">
        <f t="shared" si="27"/>
        <v>3000</v>
      </c>
      <c r="T42" s="324">
        <f t="shared" si="27"/>
        <v>0</v>
      </c>
      <c r="W42" s="314"/>
      <c r="X42" s="314"/>
      <c r="GS42" s="304"/>
      <c r="GT42" s="304"/>
      <c r="GU42" s="304"/>
      <c r="GV42" s="304"/>
      <c r="GW42" s="304"/>
      <c r="GX42" s="304"/>
      <c r="GY42" s="304"/>
      <c r="GZ42" s="304"/>
      <c r="HA42" s="304"/>
      <c r="HB42" s="304"/>
      <c r="HC42" s="304"/>
      <c r="HD42" s="304"/>
      <c r="HE42" s="304"/>
      <c r="HF42" s="304"/>
      <c r="HG42" s="304"/>
    </row>
    <row r="43" spans="1:215" s="303" customFormat="1" ht="47.25" customHeight="1">
      <c r="A43" s="322" t="s">
        <v>1145</v>
      </c>
      <c r="B43" s="323" t="s">
        <v>765</v>
      </c>
      <c r="C43" s="324">
        <f t="shared" si="26"/>
        <v>19082.04</v>
      </c>
      <c r="D43" s="324">
        <f t="shared" si="26"/>
        <v>0</v>
      </c>
      <c r="E43" s="324">
        <f t="shared" si="26"/>
        <v>0</v>
      </c>
      <c r="F43" s="324">
        <f t="shared" si="26"/>
        <v>19082.04</v>
      </c>
      <c r="G43" s="324">
        <f t="shared" si="26"/>
        <v>0</v>
      </c>
      <c r="H43" s="324">
        <f t="shared" si="26"/>
        <v>0</v>
      </c>
      <c r="I43" s="324">
        <f t="shared" si="26"/>
        <v>0</v>
      </c>
      <c r="J43" s="324">
        <f t="shared" si="26"/>
        <v>0</v>
      </c>
      <c r="K43" s="324">
        <f t="shared" si="26"/>
        <v>5000</v>
      </c>
      <c r="L43" s="324">
        <f t="shared" si="26"/>
        <v>0</v>
      </c>
      <c r="M43" s="324">
        <f t="shared" si="26"/>
        <v>4000</v>
      </c>
      <c r="N43" s="324">
        <f t="shared" si="26"/>
        <v>0</v>
      </c>
      <c r="O43" s="324">
        <f t="shared" si="26"/>
        <v>5000</v>
      </c>
      <c r="P43" s="324">
        <f t="shared" si="26"/>
        <v>0</v>
      </c>
      <c r="Q43" s="324">
        <f t="shared" si="26"/>
        <v>2082.04</v>
      </c>
      <c r="R43" s="324">
        <f t="shared" si="26"/>
        <v>0</v>
      </c>
      <c r="S43" s="324">
        <f t="shared" si="27"/>
        <v>3000</v>
      </c>
      <c r="T43" s="324">
        <f t="shared" si="27"/>
        <v>0</v>
      </c>
      <c r="W43" s="314"/>
      <c r="X43" s="314"/>
      <c r="GS43" s="304"/>
      <c r="GT43" s="304"/>
      <c r="GU43" s="304"/>
      <c r="GV43" s="304"/>
      <c r="GW43" s="304"/>
      <c r="GX43" s="304"/>
      <c r="GY43" s="304"/>
      <c r="GZ43" s="304"/>
      <c r="HA43" s="304"/>
      <c r="HB43" s="304"/>
      <c r="HC43" s="304"/>
      <c r="HD43" s="304"/>
      <c r="HE43" s="304"/>
      <c r="HF43" s="304"/>
      <c r="HG43" s="304"/>
    </row>
    <row r="44" spans="1:215" s="303" customFormat="1" ht="35.25" customHeight="1">
      <c r="A44" s="318" t="s">
        <v>1146</v>
      </c>
      <c r="B44" s="319" t="s">
        <v>608</v>
      </c>
      <c r="C44" s="320">
        <f>SUM(K44+M44+O44+Q44+S44)</f>
        <v>19082.04</v>
      </c>
      <c r="D44" s="320"/>
      <c r="E44" s="320"/>
      <c r="F44" s="320">
        <v>19082.04</v>
      </c>
      <c r="G44" s="320">
        <f>SUM(L44+N44+P44+R44+T44)</f>
        <v>0</v>
      </c>
      <c r="H44" s="320"/>
      <c r="I44" s="320"/>
      <c r="J44" s="320"/>
      <c r="K44" s="320">
        <v>5000</v>
      </c>
      <c r="L44" s="320"/>
      <c r="M44" s="320">
        <v>4000</v>
      </c>
      <c r="N44" s="320"/>
      <c r="O44" s="320">
        <v>5000</v>
      </c>
      <c r="P44" s="320"/>
      <c r="Q44" s="320">
        <v>2082.04</v>
      </c>
      <c r="R44" s="320"/>
      <c r="S44" s="320">
        <v>3000</v>
      </c>
      <c r="T44" s="320"/>
      <c r="W44" s="314"/>
      <c r="X44" s="314"/>
      <c r="GS44" s="304"/>
      <c r="GT44" s="304"/>
      <c r="GU44" s="304"/>
      <c r="GV44" s="304"/>
      <c r="GW44" s="304"/>
      <c r="GX44" s="304"/>
      <c r="GY44" s="304"/>
      <c r="GZ44" s="304"/>
      <c r="HA44" s="304"/>
      <c r="HB44" s="304"/>
      <c r="HC44" s="304"/>
      <c r="HD44" s="304"/>
      <c r="HE44" s="304"/>
      <c r="HF44" s="304"/>
      <c r="HG44" s="304"/>
    </row>
    <row r="45" spans="1:215" s="325" customFormat="1" ht="35.25" customHeight="1">
      <c r="A45" s="350" t="s">
        <v>1147</v>
      </c>
      <c r="B45" s="351" t="s">
        <v>780</v>
      </c>
      <c r="C45" s="345">
        <f>SUM(C46)</f>
        <v>505050.5</v>
      </c>
      <c r="D45" s="345">
        <f t="shared" ref="D45:T46" si="28">SUM(D46)</f>
        <v>0</v>
      </c>
      <c r="E45" s="345">
        <f t="shared" si="28"/>
        <v>500000</v>
      </c>
      <c r="F45" s="345">
        <f t="shared" si="28"/>
        <v>5050.5</v>
      </c>
      <c r="G45" s="345">
        <f t="shared" si="28"/>
        <v>505050.5</v>
      </c>
      <c r="H45" s="345">
        <f t="shared" si="28"/>
        <v>0</v>
      </c>
      <c r="I45" s="345">
        <f t="shared" si="28"/>
        <v>500000</v>
      </c>
      <c r="J45" s="345">
        <f t="shared" si="28"/>
        <v>5050.5</v>
      </c>
      <c r="K45" s="345">
        <f t="shared" si="28"/>
        <v>0</v>
      </c>
      <c r="L45" s="345">
        <f t="shared" si="28"/>
        <v>0</v>
      </c>
      <c r="M45" s="345">
        <f t="shared" si="28"/>
        <v>0</v>
      </c>
      <c r="N45" s="345">
        <f t="shared" si="28"/>
        <v>0</v>
      </c>
      <c r="O45" s="345">
        <f t="shared" si="28"/>
        <v>0</v>
      </c>
      <c r="P45" s="345">
        <f t="shared" si="28"/>
        <v>0</v>
      </c>
      <c r="Q45" s="345">
        <f t="shared" si="28"/>
        <v>0</v>
      </c>
      <c r="R45" s="345">
        <f t="shared" si="28"/>
        <v>0</v>
      </c>
      <c r="S45" s="345">
        <f t="shared" si="28"/>
        <v>505050.5</v>
      </c>
      <c r="T45" s="345">
        <f t="shared" si="28"/>
        <v>505050.5</v>
      </c>
      <c r="W45" s="326"/>
      <c r="X45" s="326"/>
      <c r="GS45" s="327"/>
      <c r="GT45" s="327"/>
      <c r="GU45" s="327"/>
      <c r="GV45" s="327"/>
      <c r="GW45" s="327"/>
      <c r="GX45" s="327"/>
      <c r="GY45" s="327"/>
      <c r="GZ45" s="327"/>
      <c r="HA45" s="327"/>
      <c r="HB45" s="327"/>
      <c r="HC45" s="327"/>
      <c r="HD45" s="327"/>
      <c r="HE45" s="327"/>
      <c r="HF45" s="327"/>
      <c r="HG45" s="327"/>
    </row>
    <row r="46" spans="1:215" s="325" customFormat="1" ht="35.25" customHeight="1">
      <c r="A46" s="322" t="s">
        <v>962</v>
      </c>
      <c r="B46" s="323" t="s">
        <v>781</v>
      </c>
      <c r="C46" s="324">
        <f>SUM(C47)</f>
        <v>505050.5</v>
      </c>
      <c r="D46" s="324">
        <f t="shared" si="28"/>
        <v>0</v>
      </c>
      <c r="E46" s="324">
        <f t="shared" si="28"/>
        <v>500000</v>
      </c>
      <c r="F46" s="324">
        <f t="shared" si="28"/>
        <v>5050.5</v>
      </c>
      <c r="G46" s="324">
        <f t="shared" si="28"/>
        <v>505050.5</v>
      </c>
      <c r="H46" s="324">
        <f t="shared" si="28"/>
        <v>0</v>
      </c>
      <c r="I46" s="324">
        <f t="shared" si="28"/>
        <v>500000</v>
      </c>
      <c r="J46" s="324">
        <f t="shared" si="28"/>
        <v>5050.5</v>
      </c>
      <c r="K46" s="324">
        <f t="shared" si="28"/>
        <v>0</v>
      </c>
      <c r="L46" s="324">
        <f t="shared" si="28"/>
        <v>0</v>
      </c>
      <c r="M46" s="324">
        <f t="shared" si="28"/>
        <v>0</v>
      </c>
      <c r="N46" s="324">
        <f t="shared" si="28"/>
        <v>0</v>
      </c>
      <c r="O46" s="324">
        <f t="shared" si="28"/>
        <v>0</v>
      </c>
      <c r="P46" s="324">
        <f t="shared" si="28"/>
        <v>0</v>
      </c>
      <c r="Q46" s="324">
        <f t="shared" si="28"/>
        <v>0</v>
      </c>
      <c r="R46" s="324">
        <f t="shared" si="28"/>
        <v>0</v>
      </c>
      <c r="S46" s="324">
        <f t="shared" si="28"/>
        <v>505050.5</v>
      </c>
      <c r="T46" s="324">
        <f t="shared" si="28"/>
        <v>505050.5</v>
      </c>
      <c r="W46" s="326"/>
      <c r="X46" s="326"/>
      <c r="GS46" s="327"/>
      <c r="GT46" s="327"/>
      <c r="GU46" s="327"/>
      <c r="GV46" s="327"/>
      <c r="GW46" s="327"/>
      <c r="GX46" s="327"/>
      <c r="GY46" s="327"/>
      <c r="GZ46" s="327"/>
      <c r="HA46" s="327"/>
      <c r="HB46" s="327"/>
      <c r="HC46" s="327"/>
      <c r="HD46" s="327"/>
      <c r="HE46" s="327"/>
      <c r="HF46" s="327"/>
      <c r="HG46" s="327"/>
    </row>
    <row r="47" spans="1:215" s="325" customFormat="1" ht="74.25" customHeight="1">
      <c r="A47" s="322" t="s">
        <v>1148</v>
      </c>
      <c r="B47" s="323" t="s">
        <v>783</v>
      </c>
      <c r="C47" s="324">
        <f>SUM(C48)</f>
        <v>505050.5</v>
      </c>
      <c r="D47" s="324">
        <f t="shared" ref="D47:T47" si="29">SUM(D48)</f>
        <v>0</v>
      </c>
      <c r="E47" s="324">
        <f t="shared" si="29"/>
        <v>500000</v>
      </c>
      <c r="F47" s="324">
        <f t="shared" si="29"/>
        <v>5050.5</v>
      </c>
      <c r="G47" s="324">
        <f t="shared" si="29"/>
        <v>505050.5</v>
      </c>
      <c r="H47" s="324">
        <f t="shared" si="29"/>
        <v>0</v>
      </c>
      <c r="I47" s="324">
        <f t="shared" si="29"/>
        <v>500000</v>
      </c>
      <c r="J47" s="324">
        <f t="shared" si="29"/>
        <v>5050.5</v>
      </c>
      <c r="K47" s="324">
        <f t="shared" si="29"/>
        <v>0</v>
      </c>
      <c r="L47" s="324">
        <f t="shared" si="29"/>
        <v>0</v>
      </c>
      <c r="M47" s="324">
        <f t="shared" si="29"/>
        <v>0</v>
      </c>
      <c r="N47" s="324">
        <f t="shared" si="29"/>
        <v>0</v>
      </c>
      <c r="O47" s="324">
        <f t="shared" si="29"/>
        <v>0</v>
      </c>
      <c r="P47" s="324">
        <f t="shared" si="29"/>
        <v>0</v>
      </c>
      <c r="Q47" s="324">
        <f t="shared" si="29"/>
        <v>0</v>
      </c>
      <c r="R47" s="324">
        <f t="shared" si="29"/>
        <v>0</v>
      </c>
      <c r="S47" s="324">
        <f t="shared" si="29"/>
        <v>505050.5</v>
      </c>
      <c r="T47" s="324">
        <f t="shared" si="29"/>
        <v>505050.5</v>
      </c>
      <c r="W47" s="326"/>
      <c r="X47" s="326"/>
      <c r="GS47" s="327"/>
      <c r="GT47" s="327"/>
      <c r="GU47" s="327"/>
      <c r="GV47" s="327"/>
      <c r="GW47" s="327"/>
      <c r="GX47" s="327"/>
      <c r="GY47" s="327"/>
      <c r="GZ47" s="327"/>
      <c r="HA47" s="327"/>
      <c r="HB47" s="327"/>
      <c r="HC47" s="327"/>
      <c r="HD47" s="327"/>
      <c r="HE47" s="327"/>
      <c r="HF47" s="327"/>
      <c r="HG47" s="327"/>
    </row>
    <row r="48" spans="1:215" s="303" customFormat="1" ht="56.25" customHeight="1">
      <c r="A48" s="2" t="s">
        <v>641</v>
      </c>
      <c r="B48" s="23" t="s">
        <v>640</v>
      </c>
      <c r="C48" s="320">
        <f>SUM(K48+M48+O48+Q48+S48)</f>
        <v>505050.5</v>
      </c>
      <c r="D48" s="320"/>
      <c r="E48" s="320">
        <v>500000</v>
      </c>
      <c r="F48" s="320">
        <v>5050.5</v>
      </c>
      <c r="G48" s="320">
        <f>SUM(L48+N48+P48+R48+T48)</f>
        <v>505050.5</v>
      </c>
      <c r="H48" s="320"/>
      <c r="I48" s="320">
        <v>500000</v>
      </c>
      <c r="J48" s="320">
        <v>5050.5</v>
      </c>
      <c r="K48" s="320"/>
      <c r="L48" s="320"/>
      <c r="M48" s="320"/>
      <c r="N48" s="320"/>
      <c r="O48" s="320"/>
      <c r="P48" s="320"/>
      <c r="Q48" s="320"/>
      <c r="R48" s="320"/>
      <c r="S48" s="320">
        <v>505050.5</v>
      </c>
      <c r="T48" s="320">
        <v>505050.5</v>
      </c>
      <c r="W48" s="314"/>
      <c r="X48" s="314"/>
      <c r="GS48" s="304"/>
      <c r="GT48" s="304"/>
      <c r="GU48" s="304"/>
      <c r="GV48" s="304"/>
      <c r="GW48" s="304"/>
      <c r="GX48" s="304"/>
      <c r="GY48" s="304"/>
      <c r="GZ48" s="304"/>
      <c r="HA48" s="304"/>
      <c r="HB48" s="304"/>
      <c r="HC48" s="304"/>
      <c r="HD48" s="304"/>
      <c r="HE48" s="304"/>
      <c r="HF48" s="304"/>
      <c r="HG48" s="304"/>
    </row>
    <row r="49" spans="1:215" s="293" customFormat="1" ht="35.25" customHeight="1">
      <c r="A49" s="328" t="s">
        <v>1108</v>
      </c>
      <c r="B49" s="335" t="s">
        <v>836</v>
      </c>
      <c r="C49" s="330">
        <f>SUM(C50)</f>
        <v>812247.07000000007</v>
      </c>
      <c r="D49" s="330">
        <f t="shared" ref="D49:T49" si="30">SUM(D50)</f>
        <v>0</v>
      </c>
      <c r="E49" s="330">
        <f t="shared" si="30"/>
        <v>0</v>
      </c>
      <c r="F49" s="330">
        <f t="shared" si="30"/>
        <v>812247.07000000007</v>
      </c>
      <c r="G49" s="330">
        <f t="shared" si="30"/>
        <v>764025.66999999993</v>
      </c>
      <c r="H49" s="330">
        <f t="shared" si="30"/>
        <v>0</v>
      </c>
      <c r="I49" s="330">
        <f t="shared" si="30"/>
        <v>0</v>
      </c>
      <c r="J49" s="330">
        <f t="shared" si="30"/>
        <v>764025.66999999993</v>
      </c>
      <c r="K49" s="330">
        <f t="shared" si="30"/>
        <v>55400</v>
      </c>
      <c r="L49" s="330">
        <f t="shared" si="30"/>
        <v>37084</v>
      </c>
      <c r="M49" s="330">
        <f t="shared" si="30"/>
        <v>216624.07</v>
      </c>
      <c r="N49" s="330">
        <f t="shared" si="30"/>
        <v>216534.07</v>
      </c>
      <c r="O49" s="330">
        <f t="shared" si="30"/>
        <v>217879</v>
      </c>
      <c r="P49" s="330">
        <f t="shared" si="30"/>
        <v>208778.75</v>
      </c>
      <c r="Q49" s="330">
        <f t="shared" si="30"/>
        <v>118198</v>
      </c>
      <c r="R49" s="330">
        <f t="shared" si="30"/>
        <v>116478.6</v>
      </c>
      <c r="S49" s="330">
        <f t="shared" si="30"/>
        <v>204146</v>
      </c>
      <c r="T49" s="330">
        <f t="shared" si="30"/>
        <v>185150.25</v>
      </c>
      <c r="W49" s="314"/>
      <c r="X49" s="314"/>
      <c r="GS49" s="183"/>
      <c r="GT49" s="183"/>
      <c r="GU49" s="183"/>
      <c r="GV49" s="183"/>
      <c r="GW49" s="183"/>
      <c r="GX49" s="183"/>
      <c r="GY49" s="183"/>
      <c r="GZ49" s="183"/>
      <c r="HA49" s="183"/>
      <c r="HB49" s="183"/>
      <c r="HC49" s="183"/>
      <c r="HD49" s="183"/>
      <c r="HE49" s="183"/>
      <c r="HF49" s="183"/>
      <c r="HG49" s="183"/>
    </row>
    <row r="50" spans="1:215" s="304" customFormat="1" ht="51.75" customHeight="1">
      <c r="A50" s="322" t="s">
        <v>962</v>
      </c>
      <c r="B50" s="323" t="s">
        <v>837</v>
      </c>
      <c r="C50" s="324">
        <f>SUM(C51+C53+C57)</f>
        <v>812247.07000000007</v>
      </c>
      <c r="D50" s="324">
        <f t="shared" ref="D50:T50" si="31">SUM(D51+D53+D57)</f>
        <v>0</v>
      </c>
      <c r="E50" s="324">
        <f t="shared" si="31"/>
        <v>0</v>
      </c>
      <c r="F50" s="324">
        <f t="shared" si="31"/>
        <v>812247.07000000007</v>
      </c>
      <c r="G50" s="324">
        <f t="shared" si="31"/>
        <v>764025.66999999993</v>
      </c>
      <c r="H50" s="324">
        <f t="shared" si="31"/>
        <v>0</v>
      </c>
      <c r="I50" s="324">
        <f t="shared" si="31"/>
        <v>0</v>
      </c>
      <c r="J50" s="324">
        <f t="shared" si="31"/>
        <v>764025.66999999993</v>
      </c>
      <c r="K50" s="324">
        <f t="shared" si="31"/>
        <v>55400</v>
      </c>
      <c r="L50" s="324">
        <f t="shared" si="31"/>
        <v>37084</v>
      </c>
      <c r="M50" s="324">
        <f t="shared" si="31"/>
        <v>216624.07</v>
      </c>
      <c r="N50" s="324">
        <f t="shared" si="31"/>
        <v>216534.07</v>
      </c>
      <c r="O50" s="324">
        <f t="shared" si="31"/>
        <v>217879</v>
      </c>
      <c r="P50" s="324">
        <f t="shared" si="31"/>
        <v>208778.75</v>
      </c>
      <c r="Q50" s="324">
        <f t="shared" si="31"/>
        <v>118198</v>
      </c>
      <c r="R50" s="324">
        <f t="shared" si="31"/>
        <v>116478.6</v>
      </c>
      <c r="S50" s="324">
        <f t="shared" si="31"/>
        <v>204146</v>
      </c>
      <c r="T50" s="324">
        <f t="shared" si="31"/>
        <v>185150.25</v>
      </c>
      <c r="W50" s="314"/>
      <c r="X50" s="314"/>
    </row>
    <row r="51" spans="1:215" s="304" customFormat="1" ht="50.25" customHeight="1">
      <c r="A51" s="322" t="s">
        <v>1149</v>
      </c>
      <c r="B51" s="323" t="s">
        <v>839</v>
      </c>
      <c r="C51" s="324">
        <f>SUM(C52)</f>
        <v>16378</v>
      </c>
      <c r="D51" s="324">
        <f t="shared" ref="D51:T51" si="32">SUM(D52)</f>
        <v>0</v>
      </c>
      <c r="E51" s="324">
        <f t="shared" si="32"/>
        <v>0</v>
      </c>
      <c r="F51" s="324">
        <f t="shared" si="32"/>
        <v>16378</v>
      </c>
      <c r="G51" s="324">
        <f t="shared" si="32"/>
        <v>16047</v>
      </c>
      <c r="H51" s="324">
        <f t="shared" si="32"/>
        <v>0</v>
      </c>
      <c r="I51" s="324">
        <f t="shared" si="32"/>
        <v>0</v>
      </c>
      <c r="J51" s="324">
        <f t="shared" si="32"/>
        <v>16047</v>
      </c>
      <c r="K51" s="324">
        <f t="shared" si="32"/>
        <v>3400</v>
      </c>
      <c r="L51" s="324">
        <f t="shared" si="32"/>
        <v>3159</v>
      </c>
      <c r="M51" s="324">
        <f t="shared" si="32"/>
        <v>4500</v>
      </c>
      <c r="N51" s="324">
        <f t="shared" si="32"/>
        <v>4410</v>
      </c>
      <c r="O51" s="324">
        <f t="shared" si="32"/>
        <v>3399</v>
      </c>
      <c r="P51" s="324">
        <f t="shared" si="32"/>
        <v>3399</v>
      </c>
      <c r="Q51" s="324">
        <f t="shared" si="32"/>
        <v>3171</v>
      </c>
      <c r="R51" s="324">
        <f t="shared" si="32"/>
        <v>3171</v>
      </c>
      <c r="S51" s="324">
        <f t="shared" si="32"/>
        <v>1908</v>
      </c>
      <c r="T51" s="324">
        <f t="shared" si="32"/>
        <v>1908</v>
      </c>
      <c r="W51" s="314"/>
      <c r="X51" s="314"/>
    </row>
    <row r="52" spans="1:215" s="304" customFormat="1" ht="47.25">
      <c r="A52" s="318" t="s">
        <v>1150</v>
      </c>
      <c r="B52" s="319" t="s">
        <v>1020</v>
      </c>
      <c r="C52" s="320">
        <f>SUM(K52+M52+O52+Q52+S52)</f>
        <v>16378</v>
      </c>
      <c r="D52" s="320"/>
      <c r="E52" s="320"/>
      <c r="F52" s="320">
        <v>16378</v>
      </c>
      <c r="G52" s="320">
        <f>SUM(L52+N52+P52+R52+T52)</f>
        <v>16047</v>
      </c>
      <c r="H52" s="320"/>
      <c r="I52" s="320"/>
      <c r="J52" s="320">
        <v>16047</v>
      </c>
      <c r="K52" s="320">
        <v>3400</v>
      </c>
      <c r="L52" s="320">
        <v>3159</v>
      </c>
      <c r="M52" s="320">
        <v>4500</v>
      </c>
      <c r="N52" s="320">
        <v>4410</v>
      </c>
      <c r="O52" s="320">
        <v>3399</v>
      </c>
      <c r="P52" s="320">
        <v>3399</v>
      </c>
      <c r="Q52" s="320">
        <v>3171</v>
      </c>
      <c r="R52" s="320">
        <v>3171</v>
      </c>
      <c r="S52" s="320">
        <v>1908</v>
      </c>
      <c r="T52" s="320">
        <v>1908</v>
      </c>
      <c r="W52" s="314"/>
      <c r="X52" s="314"/>
    </row>
    <row r="53" spans="1:215" s="327" customFormat="1" ht="31.5">
      <c r="A53" s="322" t="s">
        <v>1151</v>
      </c>
      <c r="B53" s="323" t="s">
        <v>843</v>
      </c>
      <c r="C53" s="324">
        <f>SUM(C54:C56)</f>
        <v>300463.25</v>
      </c>
      <c r="D53" s="324">
        <f t="shared" ref="D53:T53" si="33">SUM(D54:D56)</f>
        <v>0</v>
      </c>
      <c r="E53" s="324">
        <f t="shared" si="33"/>
        <v>0</v>
      </c>
      <c r="F53" s="324">
        <f t="shared" si="33"/>
        <v>300463.25</v>
      </c>
      <c r="G53" s="324">
        <f t="shared" si="33"/>
        <v>252572.85</v>
      </c>
      <c r="H53" s="324">
        <f t="shared" si="33"/>
        <v>0</v>
      </c>
      <c r="I53" s="324">
        <f t="shared" si="33"/>
        <v>0</v>
      </c>
      <c r="J53" s="324">
        <f t="shared" si="33"/>
        <v>252572.85</v>
      </c>
      <c r="K53" s="324">
        <f t="shared" si="33"/>
        <v>52000</v>
      </c>
      <c r="L53" s="324">
        <f t="shared" si="33"/>
        <v>33925</v>
      </c>
      <c r="M53" s="324">
        <f t="shared" si="33"/>
        <v>19703.25</v>
      </c>
      <c r="N53" s="324">
        <f t="shared" si="33"/>
        <v>19703.25</v>
      </c>
      <c r="O53" s="324">
        <f t="shared" si="33"/>
        <v>80560</v>
      </c>
      <c r="P53" s="324">
        <f t="shared" si="33"/>
        <v>71459.75</v>
      </c>
      <c r="Q53" s="324">
        <f t="shared" si="33"/>
        <v>49600</v>
      </c>
      <c r="R53" s="324">
        <f t="shared" si="33"/>
        <v>47880.6</v>
      </c>
      <c r="S53" s="324">
        <f t="shared" si="33"/>
        <v>98600</v>
      </c>
      <c r="T53" s="324">
        <f t="shared" si="33"/>
        <v>79604.25</v>
      </c>
      <c r="W53" s="326"/>
      <c r="X53" s="326"/>
    </row>
    <row r="54" spans="1:215" s="304" customFormat="1" ht="110.25">
      <c r="A54" s="318" t="s">
        <v>582</v>
      </c>
      <c r="B54" s="319" t="s">
        <v>1115</v>
      </c>
      <c r="C54" s="320">
        <f>SUM(K54+M54+O54+Q54+S54)</f>
        <v>158703.25</v>
      </c>
      <c r="D54" s="320"/>
      <c r="E54" s="320"/>
      <c r="F54" s="320">
        <v>158703.25</v>
      </c>
      <c r="G54" s="320">
        <f>SUM(L54+N54+P54+R54+T54)</f>
        <v>121286.85</v>
      </c>
      <c r="H54" s="320"/>
      <c r="I54" s="320"/>
      <c r="J54" s="320">
        <v>121286.85</v>
      </c>
      <c r="K54" s="320">
        <v>39000</v>
      </c>
      <c r="L54" s="320">
        <v>20925</v>
      </c>
      <c r="M54" s="320">
        <v>16703.25</v>
      </c>
      <c r="N54" s="320">
        <v>16703.25</v>
      </c>
      <c r="O54" s="320">
        <v>30000</v>
      </c>
      <c r="P54" s="320">
        <v>25899.75</v>
      </c>
      <c r="Q54" s="320">
        <v>25000</v>
      </c>
      <c r="R54" s="320">
        <v>23280.6</v>
      </c>
      <c r="S54" s="320">
        <v>48000</v>
      </c>
      <c r="T54" s="320">
        <v>34478.25</v>
      </c>
      <c r="W54" s="314"/>
      <c r="X54" s="314"/>
    </row>
    <row r="55" spans="1:215" s="304" customFormat="1">
      <c r="A55" s="318" t="s">
        <v>1152</v>
      </c>
      <c r="B55" s="319" t="s">
        <v>1116</v>
      </c>
      <c r="C55" s="320">
        <f>SUM(K55+M55+O55+Q55+S55)</f>
        <v>75160</v>
      </c>
      <c r="D55" s="320"/>
      <c r="E55" s="320"/>
      <c r="F55" s="320">
        <v>75160</v>
      </c>
      <c r="G55" s="320">
        <f>SUM(L55+N55+P55+R55+T55)</f>
        <v>75160</v>
      </c>
      <c r="H55" s="320"/>
      <c r="I55" s="320"/>
      <c r="J55" s="320">
        <v>75160</v>
      </c>
      <c r="K55" s="320"/>
      <c r="L55" s="320"/>
      <c r="M55" s="320">
        <v>3000</v>
      </c>
      <c r="N55" s="320">
        <v>3000</v>
      </c>
      <c r="O55" s="320">
        <v>45560</v>
      </c>
      <c r="P55" s="320">
        <v>45560</v>
      </c>
      <c r="Q55" s="320">
        <v>11000</v>
      </c>
      <c r="R55" s="320">
        <v>11000</v>
      </c>
      <c r="S55" s="320">
        <v>15600</v>
      </c>
      <c r="T55" s="320">
        <v>15600</v>
      </c>
      <c r="W55" s="314"/>
      <c r="X55" s="314"/>
    </row>
    <row r="56" spans="1:215" s="304" customFormat="1" ht="47.25">
      <c r="A56" s="318" t="s">
        <v>1153</v>
      </c>
      <c r="B56" s="319" t="s">
        <v>1117</v>
      </c>
      <c r="C56" s="320">
        <f>SUM(K56+M56+O56+Q56+S56)</f>
        <v>66600</v>
      </c>
      <c r="D56" s="320"/>
      <c r="E56" s="320"/>
      <c r="F56" s="320">
        <v>66600</v>
      </c>
      <c r="G56" s="320">
        <f>SUM(L56+N56+P56+R56+T56)</f>
        <v>56126</v>
      </c>
      <c r="H56" s="320"/>
      <c r="I56" s="320"/>
      <c r="J56" s="320">
        <v>56126</v>
      </c>
      <c r="K56" s="320">
        <v>13000</v>
      </c>
      <c r="L56" s="320">
        <v>13000</v>
      </c>
      <c r="M56" s="320"/>
      <c r="N56" s="320"/>
      <c r="O56" s="320">
        <v>5000</v>
      </c>
      <c r="P56" s="320"/>
      <c r="Q56" s="320">
        <v>13600</v>
      </c>
      <c r="R56" s="320">
        <v>13600</v>
      </c>
      <c r="S56" s="320">
        <v>35000</v>
      </c>
      <c r="T56" s="320">
        <v>29526</v>
      </c>
      <c r="W56" s="314"/>
      <c r="X56" s="314"/>
    </row>
    <row r="57" spans="1:215" s="327" customFormat="1" ht="47.25">
      <c r="A57" s="322" t="s">
        <v>1154</v>
      </c>
      <c r="B57" s="323" t="s">
        <v>847</v>
      </c>
      <c r="C57" s="324">
        <f>SUM(C58)</f>
        <v>495405.82</v>
      </c>
      <c r="D57" s="324">
        <f t="shared" ref="D57:T57" si="34">SUM(D58)</f>
        <v>0</v>
      </c>
      <c r="E57" s="324">
        <f t="shared" si="34"/>
        <v>0</v>
      </c>
      <c r="F57" s="324">
        <f t="shared" si="34"/>
        <v>495405.82</v>
      </c>
      <c r="G57" s="324">
        <f t="shared" si="34"/>
        <v>495405.82</v>
      </c>
      <c r="H57" s="324">
        <f t="shared" si="34"/>
        <v>0</v>
      </c>
      <c r="I57" s="324">
        <f t="shared" si="34"/>
        <v>0</v>
      </c>
      <c r="J57" s="324">
        <f t="shared" si="34"/>
        <v>495405.82</v>
      </c>
      <c r="K57" s="324">
        <f t="shared" si="34"/>
        <v>0</v>
      </c>
      <c r="L57" s="324">
        <f t="shared" si="34"/>
        <v>0</v>
      </c>
      <c r="M57" s="324">
        <f t="shared" si="34"/>
        <v>192420.82</v>
      </c>
      <c r="N57" s="324">
        <f t="shared" si="34"/>
        <v>192420.82</v>
      </c>
      <c r="O57" s="324">
        <f t="shared" si="34"/>
        <v>133920</v>
      </c>
      <c r="P57" s="324">
        <f t="shared" si="34"/>
        <v>133920</v>
      </c>
      <c r="Q57" s="324">
        <f t="shared" si="34"/>
        <v>65427</v>
      </c>
      <c r="R57" s="324">
        <f t="shared" si="34"/>
        <v>65427</v>
      </c>
      <c r="S57" s="324">
        <f t="shared" si="34"/>
        <v>103638</v>
      </c>
      <c r="T57" s="324">
        <f t="shared" si="34"/>
        <v>103638</v>
      </c>
      <c r="W57" s="326"/>
      <c r="X57" s="326"/>
    </row>
    <row r="58" spans="1:215" s="304" customFormat="1" ht="63">
      <c r="A58" s="318" t="s">
        <v>1155</v>
      </c>
      <c r="B58" s="319" t="s">
        <v>1119</v>
      </c>
      <c r="C58" s="320">
        <f t="shared" ref="C58" si="35">SUM(K58+M58+O58+Q58+S58)</f>
        <v>495405.82</v>
      </c>
      <c r="D58" s="320"/>
      <c r="E58" s="320"/>
      <c r="F58" s="320">
        <v>495405.82</v>
      </c>
      <c r="G58" s="320">
        <f t="shared" ref="G58" si="36">SUM(L58+N58+P58+R58+T58)</f>
        <v>495405.82</v>
      </c>
      <c r="H58" s="320"/>
      <c r="I58" s="320"/>
      <c r="J58" s="320">
        <v>495405.82</v>
      </c>
      <c r="K58" s="320"/>
      <c r="L58" s="320"/>
      <c r="M58" s="320">
        <v>192420.82</v>
      </c>
      <c r="N58" s="320">
        <v>192420.82</v>
      </c>
      <c r="O58" s="320">
        <v>133920</v>
      </c>
      <c r="P58" s="320">
        <v>133920</v>
      </c>
      <c r="Q58" s="320">
        <v>65427</v>
      </c>
      <c r="R58" s="320">
        <v>65427</v>
      </c>
      <c r="S58" s="320">
        <v>103638</v>
      </c>
      <c r="T58" s="320">
        <v>103638</v>
      </c>
      <c r="W58" s="314"/>
      <c r="X58" s="314"/>
    </row>
    <row r="59" spans="1:215" s="304" customFormat="1" ht="21" customHeight="1">
      <c r="A59" s="385" t="s">
        <v>918</v>
      </c>
      <c r="B59" s="385"/>
      <c r="C59" s="324">
        <f t="shared" ref="C59:T59" si="37">SUM(C7+C20+C41+C49+C45)</f>
        <v>31476654.669999998</v>
      </c>
      <c r="D59" s="324">
        <f t="shared" si="37"/>
        <v>1848410.11</v>
      </c>
      <c r="E59" s="324">
        <f t="shared" si="37"/>
        <v>3901012.13</v>
      </c>
      <c r="F59" s="324">
        <f t="shared" si="37"/>
        <v>25727232.43</v>
      </c>
      <c r="G59" s="324">
        <f t="shared" si="37"/>
        <v>30020518.520000003</v>
      </c>
      <c r="H59" s="324">
        <f t="shared" si="37"/>
        <v>1714612.4</v>
      </c>
      <c r="I59" s="324">
        <f t="shared" si="37"/>
        <v>3899660.6399999997</v>
      </c>
      <c r="J59" s="324">
        <f t="shared" si="37"/>
        <v>24406245.479999997</v>
      </c>
      <c r="K59" s="324">
        <f t="shared" si="37"/>
        <v>5996570.7000000002</v>
      </c>
      <c r="L59" s="324">
        <f t="shared" si="37"/>
        <v>5712943.79</v>
      </c>
      <c r="M59" s="324">
        <f t="shared" si="37"/>
        <v>4949042.5100000007</v>
      </c>
      <c r="N59" s="324">
        <f t="shared" si="37"/>
        <v>4843456.290000001</v>
      </c>
      <c r="O59" s="324">
        <f t="shared" si="37"/>
        <v>8815501.9900000002</v>
      </c>
      <c r="P59" s="324">
        <f t="shared" si="37"/>
        <v>8240479.5399999991</v>
      </c>
      <c r="Q59" s="324">
        <f t="shared" si="37"/>
        <v>5458019.7700000005</v>
      </c>
      <c r="R59" s="324">
        <f t="shared" si="37"/>
        <v>5426853.1999999993</v>
      </c>
      <c r="S59" s="324">
        <f t="shared" si="37"/>
        <v>6257519.6999999993</v>
      </c>
      <c r="T59" s="324">
        <f t="shared" si="37"/>
        <v>5796785.7000000002</v>
      </c>
      <c r="W59" s="314"/>
      <c r="X59" s="314"/>
    </row>
    <row r="60" spans="1:215" s="304" customFormat="1" ht="21" customHeight="1">
      <c r="A60" s="336" t="s">
        <v>919</v>
      </c>
      <c r="B60" s="337"/>
      <c r="C60" s="338">
        <f t="shared" ref="C60:T60" si="38">SUM(C59/C73)*100</f>
        <v>67.001598376137778</v>
      </c>
      <c r="D60" s="338">
        <f t="shared" si="38"/>
        <v>72.748848988167794</v>
      </c>
      <c r="E60" s="338">
        <f t="shared" si="38"/>
        <v>100</v>
      </c>
      <c r="F60" s="338">
        <f t="shared" si="38"/>
        <v>63.465832350716077</v>
      </c>
      <c r="G60" s="338">
        <f t="shared" si="38"/>
        <v>66.695836771211631</v>
      </c>
      <c r="H60" s="338">
        <f t="shared" si="38"/>
        <v>71.234049313580599</v>
      </c>
      <c r="I60" s="338">
        <f t="shared" si="38"/>
        <v>100</v>
      </c>
      <c r="J60" s="338">
        <f t="shared" si="38"/>
        <v>63.05804799985161</v>
      </c>
      <c r="K60" s="338">
        <f t="shared" si="38"/>
        <v>67.583524618712957</v>
      </c>
      <c r="L60" s="338">
        <f t="shared" si="38"/>
        <v>66.993697749495368</v>
      </c>
      <c r="M60" s="338">
        <f t="shared" si="38"/>
        <v>60.757624695062177</v>
      </c>
      <c r="N60" s="338">
        <f t="shared" si="38"/>
        <v>61.497191491812487</v>
      </c>
      <c r="O60" s="338">
        <f t="shared" si="38"/>
        <v>72.030228032558895</v>
      </c>
      <c r="P60" s="338">
        <f t="shared" si="38"/>
        <v>71.596728778740328</v>
      </c>
      <c r="Q60" s="338">
        <f t="shared" si="38"/>
        <v>61.4798022611714</v>
      </c>
      <c r="R60" s="338">
        <f t="shared" si="38"/>
        <v>61.607081550851596</v>
      </c>
      <c r="S60" s="338">
        <f t="shared" si="38"/>
        <v>70.752623321496387</v>
      </c>
      <c r="T60" s="338">
        <f t="shared" si="38"/>
        <v>69.931690884452905</v>
      </c>
      <c r="W60" s="314"/>
      <c r="X60" s="314"/>
    </row>
    <row r="61" spans="1:215" ht="63">
      <c r="A61" s="328" t="s">
        <v>1109</v>
      </c>
      <c r="B61" s="335" t="s">
        <v>921</v>
      </c>
      <c r="C61" s="330">
        <f t="shared" ref="C61:T61" si="39">SUM(C62)</f>
        <v>14809906.18</v>
      </c>
      <c r="D61" s="330">
        <f t="shared" si="39"/>
        <v>0</v>
      </c>
      <c r="E61" s="330">
        <f t="shared" si="39"/>
        <v>0</v>
      </c>
      <c r="F61" s="330">
        <f t="shared" si="39"/>
        <v>14809906.18</v>
      </c>
      <c r="G61" s="330">
        <f t="shared" si="39"/>
        <v>14298164.59</v>
      </c>
      <c r="H61" s="330">
        <f t="shared" si="39"/>
        <v>0</v>
      </c>
      <c r="I61" s="330">
        <f t="shared" si="39"/>
        <v>0</v>
      </c>
      <c r="J61" s="330">
        <f t="shared" si="39"/>
        <v>14298164.59</v>
      </c>
      <c r="K61" s="330">
        <f t="shared" si="39"/>
        <v>2737778.49</v>
      </c>
      <c r="L61" s="330">
        <f t="shared" si="39"/>
        <v>2676160.12</v>
      </c>
      <c r="M61" s="330">
        <f t="shared" si="39"/>
        <v>3058027.18</v>
      </c>
      <c r="N61" s="330">
        <f t="shared" si="39"/>
        <v>2893962.0600000005</v>
      </c>
      <c r="O61" s="330">
        <f>SUM(O62)</f>
        <v>3284632.59</v>
      </c>
      <c r="P61" s="330">
        <f t="shared" si="39"/>
        <v>3130615.94</v>
      </c>
      <c r="Q61" s="330">
        <f t="shared" si="39"/>
        <v>3281244.74</v>
      </c>
      <c r="R61" s="330">
        <f t="shared" si="39"/>
        <v>3243480.7600000002</v>
      </c>
      <c r="S61" s="330">
        <f t="shared" si="39"/>
        <v>2448223.1800000002</v>
      </c>
      <c r="T61" s="330">
        <f t="shared" si="39"/>
        <v>2353945.71</v>
      </c>
      <c r="U61" s="183"/>
      <c r="V61" s="183"/>
      <c r="W61" s="314"/>
      <c r="X61" s="314"/>
      <c r="Y61" s="183"/>
      <c r="Z61" s="183"/>
      <c r="AA61" s="183"/>
      <c r="AB61" s="183"/>
      <c r="AC61" s="183"/>
      <c r="AD61" s="183"/>
      <c r="AE61" s="183"/>
      <c r="AF61" s="183"/>
      <c r="AG61" s="183"/>
      <c r="AH61" s="183"/>
      <c r="AI61" s="183"/>
      <c r="AJ61" s="183"/>
      <c r="AK61" s="183"/>
      <c r="AL61" s="183"/>
      <c r="AM61" s="183"/>
      <c r="AN61" s="183"/>
      <c r="AO61" s="183"/>
      <c r="AP61" s="183"/>
      <c r="AQ61" s="183"/>
      <c r="AR61" s="183"/>
      <c r="AS61" s="183"/>
      <c r="AT61" s="183"/>
      <c r="AU61" s="183"/>
      <c r="AV61" s="183"/>
      <c r="AW61" s="183"/>
      <c r="AX61" s="183"/>
      <c r="AY61" s="183"/>
      <c r="AZ61" s="183"/>
      <c r="BA61" s="183"/>
      <c r="BB61" s="183"/>
      <c r="BC61" s="183"/>
      <c r="BD61" s="183"/>
      <c r="BE61" s="183"/>
      <c r="BF61" s="183"/>
      <c r="BG61" s="183"/>
      <c r="BH61" s="183"/>
      <c r="BI61" s="183"/>
      <c r="BJ61" s="183"/>
      <c r="BK61" s="183"/>
      <c r="BL61" s="183"/>
      <c r="BM61" s="183"/>
      <c r="BN61" s="183"/>
      <c r="BO61" s="183"/>
      <c r="BP61" s="183"/>
      <c r="BQ61" s="183"/>
      <c r="BR61" s="183"/>
      <c r="BS61" s="183"/>
      <c r="BT61" s="183"/>
      <c r="BU61" s="183"/>
      <c r="BV61" s="183"/>
      <c r="BW61" s="183"/>
      <c r="BX61" s="183"/>
      <c r="BY61" s="183"/>
      <c r="BZ61" s="183"/>
      <c r="CA61" s="183"/>
      <c r="CB61" s="183"/>
      <c r="CC61" s="183"/>
      <c r="CD61" s="183"/>
      <c r="CE61" s="183"/>
      <c r="CF61" s="183"/>
      <c r="CG61" s="183"/>
      <c r="CH61" s="183"/>
      <c r="CI61" s="183"/>
      <c r="CJ61" s="183"/>
      <c r="CK61" s="183"/>
      <c r="CL61" s="183"/>
      <c r="CM61" s="183"/>
      <c r="CN61" s="183"/>
      <c r="CO61" s="183"/>
      <c r="CP61" s="183"/>
      <c r="CQ61" s="183"/>
      <c r="CR61" s="183"/>
      <c r="CS61" s="183"/>
      <c r="CT61" s="183"/>
      <c r="CU61" s="183"/>
      <c r="CV61" s="183"/>
      <c r="CW61" s="183"/>
      <c r="CX61" s="183"/>
      <c r="CY61" s="183"/>
      <c r="CZ61" s="183"/>
      <c r="DA61" s="183"/>
      <c r="DB61" s="183"/>
      <c r="DC61" s="183"/>
      <c r="DD61" s="183"/>
      <c r="DE61" s="183"/>
      <c r="DF61" s="183"/>
      <c r="DG61" s="183"/>
      <c r="DH61" s="183"/>
      <c r="DI61" s="183"/>
      <c r="DJ61" s="183"/>
      <c r="DK61" s="183"/>
      <c r="DL61" s="183"/>
      <c r="DM61" s="183"/>
      <c r="DN61" s="183"/>
      <c r="DO61" s="183"/>
      <c r="DP61" s="183"/>
      <c r="DQ61" s="183"/>
      <c r="DR61" s="183"/>
      <c r="DS61" s="183"/>
      <c r="DT61" s="183"/>
      <c r="DU61" s="183"/>
      <c r="DV61" s="183"/>
      <c r="DW61" s="183"/>
      <c r="DX61" s="183"/>
      <c r="DY61" s="183"/>
      <c r="DZ61" s="183"/>
      <c r="EA61" s="183"/>
      <c r="EB61" s="183"/>
      <c r="EC61" s="183"/>
      <c r="ED61" s="183"/>
      <c r="EE61" s="183"/>
      <c r="EF61" s="183"/>
      <c r="EG61" s="183"/>
      <c r="EH61" s="183"/>
      <c r="EI61" s="183"/>
      <c r="EJ61" s="183"/>
      <c r="EK61" s="183"/>
      <c r="EL61" s="183"/>
      <c r="EM61" s="183"/>
      <c r="EN61" s="183"/>
      <c r="EO61" s="183"/>
      <c r="EP61" s="183"/>
      <c r="EQ61" s="183"/>
      <c r="ER61" s="183"/>
      <c r="ES61" s="183"/>
      <c r="ET61" s="183"/>
      <c r="EU61" s="183"/>
      <c r="EV61" s="183"/>
      <c r="EW61" s="183"/>
      <c r="EX61" s="183"/>
      <c r="EY61" s="183"/>
      <c r="EZ61" s="183"/>
      <c r="FA61" s="183"/>
      <c r="FB61" s="183"/>
      <c r="FC61" s="183"/>
      <c r="FD61" s="183"/>
      <c r="FE61" s="183"/>
      <c r="FF61" s="183"/>
      <c r="FG61" s="183"/>
      <c r="FH61" s="183"/>
      <c r="FI61" s="183"/>
      <c r="FJ61" s="183"/>
      <c r="FK61" s="183"/>
      <c r="FL61" s="183"/>
      <c r="FM61" s="183"/>
      <c r="FN61" s="183"/>
      <c r="FO61" s="183"/>
      <c r="FP61" s="183"/>
      <c r="FQ61" s="183"/>
      <c r="FR61" s="183"/>
      <c r="FS61" s="183"/>
      <c r="FT61" s="183"/>
      <c r="FU61" s="183"/>
      <c r="FV61" s="183"/>
      <c r="FW61" s="183"/>
      <c r="FX61" s="183"/>
      <c r="FY61" s="183"/>
      <c r="FZ61" s="183"/>
      <c r="GA61" s="183"/>
      <c r="GB61" s="183"/>
      <c r="GC61" s="183"/>
      <c r="GD61" s="183"/>
      <c r="GE61" s="183"/>
      <c r="GF61" s="183"/>
      <c r="GG61" s="183"/>
      <c r="GH61" s="183"/>
      <c r="GI61" s="183"/>
      <c r="GJ61" s="183"/>
      <c r="GK61" s="183"/>
      <c r="GL61" s="183"/>
      <c r="GM61" s="183"/>
      <c r="GN61" s="183"/>
      <c r="GO61" s="183"/>
      <c r="GP61" s="183"/>
      <c r="GQ61" s="183"/>
      <c r="GR61" s="183"/>
    </row>
    <row r="62" spans="1:215" s="304" customFormat="1">
      <c r="A62" s="322" t="s">
        <v>1110</v>
      </c>
      <c r="B62" s="323" t="s">
        <v>923</v>
      </c>
      <c r="C62" s="324">
        <f>SUM(C63:C68)</f>
        <v>14809906.18</v>
      </c>
      <c r="D62" s="324">
        <f t="shared" ref="D62:T62" si="40">SUM(D63:D68)</f>
        <v>0</v>
      </c>
      <c r="E62" s="324">
        <f t="shared" si="40"/>
        <v>0</v>
      </c>
      <c r="F62" s="324">
        <f t="shared" si="40"/>
        <v>14809906.18</v>
      </c>
      <c r="G62" s="324">
        <f t="shared" si="40"/>
        <v>14298164.59</v>
      </c>
      <c r="H62" s="324">
        <f t="shared" si="40"/>
        <v>0</v>
      </c>
      <c r="I62" s="324">
        <f t="shared" si="40"/>
        <v>0</v>
      </c>
      <c r="J62" s="324">
        <f t="shared" si="40"/>
        <v>14298164.59</v>
      </c>
      <c r="K62" s="324">
        <f t="shared" si="40"/>
        <v>2737778.49</v>
      </c>
      <c r="L62" s="324">
        <f t="shared" si="40"/>
        <v>2676160.12</v>
      </c>
      <c r="M62" s="324">
        <f t="shared" si="40"/>
        <v>3058027.18</v>
      </c>
      <c r="N62" s="324">
        <f t="shared" si="40"/>
        <v>2893962.0600000005</v>
      </c>
      <c r="O62" s="324">
        <f t="shared" si="40"/>
        <v>3284632.59</v>
      </c>
      <c r="P62" s="324">
        <f t="shared" si="40"/>
        <v>3130615.94</v>
      </c>
      <c r="Q62" s="324">
        <f t="shared" si="40"/>
        <v>3281244.74</v>
      </c>
      <c r="R62" s="324">
        <f t="shared" si="40"/>
        <v>3243480.7600000002</v>
      </c>
      <c r="S62" s="324">
        <f t="shared" si="40"/>
        <v>2448223.1800000002</v>
      </c>
      <c r="T62" s="324">
        <f t="shared" si="40"/>
        <v>2353945.71</v>
      </c>
      <c r="W62" s="314"/>
      <c r="X62" s="314"/>
    </row>
    <row r="63" spans="1:215" s="340" customFormat="1" ht="65.25" customHeight="1">
      <c r="A63" s="318" t="s">
        <v>1156</v>
      </c>
      <c r="B63" s="339" t="s">
        <v>8</v>
      </c>
      <c r="C63" s="320">
        <f t="shared" ref="C63:C68" si="41">SUM(K63+M63+O63+Q63+S63)</f>
        <v>4444822.41</v>
      </c>
      <c r="D63" s="320"/>
      <c r="E63" s="320"/>
      <c r="F63" s="320">
        <v>4444822.41</v>
      </c>
      <c r="G63" s="320">
        <f t="shared" ref="G63:G68" si="42">SUM(L63+N63+P63+R63+T63)</f>
        <v>4442813.92</v>
      </c>
      <c r="H63" s="320"/>
      <c r="I63" s="320"/>
      <c r="J63" s="320">
        <v>4442813.92</v>
      </c>
      <c r="K63" s="320">
        <v>933973</v>
      </c>
      <c r="L63" s="320">
        <v>933075.49</v>
      </c>
      <c r="M63" s="320">
        <v>1063933.31</v>
      </c>
      <c r="N63" s="320">
        <v>1063933.31</v>
      </c>
      <c r="O63" s="320">
        <v>835171</v>
      </c>
      <c r="P63" s="320">
        <v>835055.23</v>
      </c>
      <c r="Q63" s="320">
        <v>821903.1</v>
      </c>
      <c r="R63" s="320">
        <v>821903.1</v>
      </c>
      <c r="S63" s="320">
        <v>789842</v>
      </c>
      <c r="T63" s="320">
        <v>788846.79</v>
      </c>
      <c r="W63" s="314"/>
      <c r="X63" s="314"/>
    </row>
    <row r="64" spans="1:215" s="340" customFormat="1" ht="47.25">
      <c r="A64" s="341" t="s">
        <v>1157</v>
      </c>
      <c r="B64" s="342" t="s">
        <v>34</v>
      </c>
      <c r="C64" s="320">
        <f t="shared" si="41"/>
        <v>9194111.4600000009</v>
      </c>
      <c r="D64" s="320"/>
      <c r="E64" s="320"/>
      <c r="F64" s="320">
        <v>9194111.4600000009</v>
      </c>
      <c r="G64" s="320">
        <f t="shared" si="42"/>
        <v>8941198.3500000015</v>
      </c>
      <c r="H64" s="320"/>
      <c r="I64" s="320"/>
      <c r="J64" s="320">
        <v>8941198.3499999996</v>
      </c>
      <c r="K64" s="320">
        <v>1766085.49</v>
      </c>
      <c r="L64" s="320">
        <v>1734474.53</v>
      </c>
      <c r="M64" s="320">
        <v>1716188.67</v>
      </c>
      <c r="N64" s="320">
        <v>1623381.59</v>
      </c>
      <c r="O64" s="320">
        <v>2143695.5</v>
      </c>
      <c r="P64" s="320">
        <v>2080641.85</v>
      </c>
      <c r="Q64" s="320">
        <v>2272304.23</v>
      </c>
      <c r="R64" s="320">
        <v>2259258.12</v>
      </c>
      <c r="S64" s="320">
        <v>1295837.57</v>
      </c>
      <c r="T64" s="320">
        <v>1243442.26</v>
      </c>
      <c r="W64" s="314"/>
      <c r="X64" s="314"/>
    </row>
    <row r="65" spans="1:200" s="340" customFormat="1" ht="38.25" customHeight="1">
      <c r="A65" s="352" t="s">
        <v>1158</v>
      </c>
      <c r="B65" s="342" t="s">
        <v>516</v>
      </c>
      <c r="C65" s="320">
        <f t="shared" si="41"/>
        <v>75500</v>
      </c>
      <c r="D65" s="320"/>
      <c r="E65" s="320"/>
      <c r="F65" s="320">
        <v>75500</v>
      </c>
      <c r="G65" s="320">
        <f t="shared" si="42"/>
        <v>0</v>
      </c>
      <c r="H65" s="320"/>
      <c r="I65" s="320"/>
      <c r="J65" s="320"/>
      <c r="K65" s="320">
        <v>20000</v>
      </c>
      <c r="L65" s="320"/>
      <c r="M65" s="320">
        <v>500</v>
      </c>
      <c r="N65" s="320"/>
      <c r="O65" s="320">
        <v>20000</v>
      </c>
      <c r="P65" s="320"/>
      <c r="Q65" s="320">
        <v>20000</v>
      </c>
      <c r="R65" s="320"/>
      <c r="S65" s="320">
        <v>15000</v>
      </c>
      <c r="T65" s="320"/>
      <c r="W65" s="314"/>
      <c r="X65" s="314"/>
    </row>
    <row r="66" spans="1:200" s="340" customFormat="1" ht="63">
      <c r="A66" s="343" t="s">
        <v>931</v>
      </c>
      <c r="B66" s="344" t="s">
        <v>1112</v>
      </c>
      <c r="C66" s="320">
        <f t="shared" si="41"/>
        <v>151663.53</v>
      </c>
      <c r="D66" s="320"/>
      <c r="E66" s="320"/>
      <c r="F66" s="320">
        <v>151663.53</v>
      </c>
      <c r="G66" s="320">
        <f t="shared" si="42"/>
        <v>151663.53</v>
      </c>
      <c r="H66" s="320"/>
      <c r="I66" s="320"/>
      <c r="J66" s="320">
        <v>151663.53</v>
      </c>
      <c r="K66" s="320"/>
      <c r="L66" s="320"/>
      <c r="M66" s="320"/>
      <c r="N66" s="320"/>
      <c r="O66" s="320">
        <v>12233.5</v>
      </c>
      <c r="P66" s="320">
        <v>12233.5</v>
      </c>
      <c r="Q66" s="320"/>
      <c r="R66" s="320"/>
      <c r="S66" s="320">
        <v>139430.03</v>
      </c>
      <c r="T66" s="320">
        <v>139430.03</v>
      </c>
      <c r="W66" s="314"/>
      <c r="X66" s="314"/>
    </row>
    <row r="67" spans="1:200" s="340" customFormat="1" ht="31.5">
      <c r="A67" s="343" t="s">
        <v>584</v>
      </c>
      <c r="B67" s="333" t="s">
        <v>1113</v>
      </c>
      <c r="C67" s="320">
        <f t="shared" si="41"/>
        <v>907663.78</v>
      </c>
      <c r="D67" s="320"/>
      <c r="E67" s="320"/>
      <c r="F67" s="320">
        <v>907663.78</v>
      </c>
      <c r="G67" s="320">
        <f t="shared" si="42"/>
        <v>729619.79</v>
      </c>
      <c r="H67" s="320"/>
      <c r="I67" s="320"/>
      <c r="J67" s="320">
        <v>729619.79</v>
      </c>
      <c r="K67" s="320">
        <v>17720</v>
      </c>
      <c r="L67" s="320">
        <v>8610.1</v>
      </c>
      <c r="M67" s="320">
        <v>277405.2</v>
      </c>
      <c r="N67" s="320">
        <v>206647.16</v>
      </c>
      <c r="O67" s="320">
        <v>243532.59</v>
      </c>
      <c r="P67" s="320">
        <v>175961.36</v>
      </c>
      <c r="Q67" s="320">
        <v>163892.41</v>
      </c>
      <c r="R67" s="320">
        <v>159174.54</v>
      </c>
      <c r="S67" s="320">
        <v>205113.58</v>
      </c>
      <c r="T67" s="320">
        <v>179226.63</v>
      </c>
      <c r="W67" s="314"/>
      <c r="X67" s="314"/>
    </row>
    <row r="68" spans="1:200" s="340" customFormat="1" ht="94.5">
      <c r="A68" s="343" t="s">
        <v>589</v>
      </c>
      <c r="B68" s="333" t="s">
        <v>1114</v>
      </c>
      <c r="C68" s="320">
        <f t="shared" si="41"/>
        <v>36145</v>
      </c>
      <c r="D68" s="320"/>
      <c r="E68" s="320"/>
      <c r="F68" s="320">
        <v>36145</v>
      </c>
      <c r="G68" s="320">
        <f t="shared" si="42"/>
        <v>32869</v>
      </c>
      <c r="H68" s="320"/>
      <c r="I68" s="320"/>
      <c r="J68" s="320">
        <v>32869</v>
      </c>
      <c r="K68" s="320"/>
      <c r="L68" s="320"/>
      <c r="M68" s="320"/>
      <c r="N68" s="320"/>
      <c r="O68" s="320">
        <v>30000</v>
      </c>
      <c r="P68" s="320">
        <v>26724</v>
      </c>
      <c r="Q68" s="320">
        <v>3145</v>
      </c>
      <c r="R68" s="320">
        <v>3145</v>
      </c>
      <c r="S68" s="320">
        <v>3000</v>
      </c>
      <c r="T68" s="320">
        <v>3000</v>
      </c>
      <c r="W68" s="314"/>
      <c r="X68" s="314"/>
    </row>
    <row r="69" spans="1:200" ht="63.75" customHeight="1">
      <c r="A69" s="334" t="s">
        <v>1111</v>
      </c>
      <c r="B69" s="335" t="s">
        <v>1043</v>
      </c>
      <c r="C69" s="330">
        <f t="shared" ref="C69:R70" si="43">SUM(C70)</f>
        <v>692400</v>
      </c>
      <c r="D69" s="330">
        <f t="shared" si="43"/>
        <v>692400</v>
      </c>
      <c r="E69" s="330">
        <f t="shared" si="43"/>
        <v>0</v>
      </c>
      <c r="F69" s="330">
        <f t="shared" si="43"/>
        <v>0</v>
      </c>
      <c r="G69" s="330">
        <f t="shared" si="43"/>
        <v>692400</v>
      </c>
      <c r="H69" s="330">
        <f t="shared" si="43"/>
        <v>692400</v>
      </c>
      <c r="I69" s="330">
        <f t="shared" si="43"/>
        <v>0</v>
      </c>
      <c r="J69" s="330">
        <f t="shared" si="43"/>
        <v>0</v>
      </c>
      <c r="K69" s="330">
        <f t="shared" si="43"/>
        <v>138480</v>
      </c>
      <c r="L69" s="330">
        <f t="shared" si="43"/>
        <v>138480</v>
      </c>
      <c r="M69" s="330">
        <f t="shared" si="43"/>
        <v>138480</v>
      </c>
      <c r="N69" s="330">
        <f t="shared" si="43"/>
        <v>138480</v>
      </c>
      <c r="O69" s="330">
        <f t="shared" si="43"/>
        <v>138480</v>
      </c>
      <c r="P69" s="330">
        <f t="shared" si="43"/>
        <v>138480</v>
      </c>
      <c r="Q69" s="330">
        <f t="shared" si="43"/>
        <v>138480</v>
      </c>
      <c r="R69" s="330">
        <f t="shared" si="43"/>
        <v>138480</v>
      </c>
      <c r="S69" s="330">
        <f>SUM(S70)</f>
        <v>138480</v>
      </c>
      <c r="T69" s="330">
        <f>SUM(T70)</f>
        <v>138480</v>
      </c>
      <c r="U69" s="183"/>
      <c r="V69" s="183"/>
      <c r="W69" s="314"/>
      <c r="X69" s="314"/>
      <c r="Y69" s="183"/>
      <c r="Z69" s="183"/>
      <c r="AA69" s="183"/>
      <c r="AB69" s="183"/>
      <c r="AC69" s="183"/>
      <c r="AD69" s="183"/>
      <c r="AE69" s="183"/>
      <c r="AF69" s="183"/>
      <c r="AG69" s="183"/>
      <c r="AH69" s="183"/>
      <c r="AI69" s="183"/>
      <c r="AJ69" s="183"/>
      <c r="AK69" s="183"/>
      <c r="AL69" s="183"/>
      <c r="AM69" s="183"/>
      <c r="AN69" s="183"/>
      <c r="AO69" s="183"/>
      <c r="AP69" s="183"/>
      <c r="AQ69" s="183"/>
      <c r="AR69" s="183"/>
      <c r="AS69" s="183"/>
      <c r="AT69" s="183"/>
      <c r="AU69" s="183"/>
      <c r="AV69" s="183"/>
      <c r="AW69" s="183"/>
      <c r="AX69" s="183"/>
      <c r="AY69" s="183"/>
      <c r="AZ69" s="183"/>
      <c r="BA69" s="183"/>
      <c r="BB69" s="183"/>
      <c r="BC69" s="183"/>
      <c r="BD69" s="183"/>
      <c r="BE69" s="183"/>
      <c r="BF69" s="183"/>
      <c r="BG69" s="183"/>
      <c r="BH69" s="183"/>
      <c r="BI69" s="183"/>
      <c r="BJ69" s="183"/>
      <c r="BK69" s="183"/>
      <c r="BL69" s="183"/>
      <c r="BM69" s="183"/>
      <c r="BN69" s="183"/>
      <c r="BO69" s="183"/>
      <c r="BP69" s="183"/>
      <c r="BQ69" s="183"/>
      <c r="BR69" s="183"/>
      <c r="BS69" s="183"/>
      <c r="BT69" s="183"/>
      <c r="BU69" s="183"/>
      <c r="BV69" s="183"/>
      <c r="BW69" s="183"/>
      <c r="BX69" s="183"/>
      <c r="BY69" s="183"/>
      <c r="BZ69" s="183"/>
      <c r="CA69" s="183"/>
      <c r="CB69" s="183"/>
      <c r="CC69" s="183"/>
      <c r="CD69" s="183"/>
      <c r="CE69" s="183"/>
      <c r="CF69" s="183"/>
      <c r="CG69" s="183"/>
      <c r="CH69" s="183"/>
      <c r="CI69" s="183"/>
      <c r="CJ69" s="183"/>
      <c r="CK69" s="183"/>
      <c r="CL69" s="183"/>
      <c r="CM69" s="183"/>
      <c r="CN69" s="183"/>
      <c r="CO69" s="183"/>
      <c r="CP69" s="183"/>
      <c r="CQ69" s="183"/>
      <c r="CR69" s="183"/>
      <c r="CS69" s="183"/>
      <c r="CT69" s="183"/>
      <c r="CU69" s="183"/>
      <c r="CV69" s="183"/>
      <c r="CW69" s="183"/>
      <c r="CX69" s="183"/>
      <c r="CY69" s="183"/>
      <c r="CZ69" s="183"/>
      <c r="DA69" s="183"/>
      <c r="DB69" s="183"/>
      <c r="DC69" s="183"/>
      <c r="DD69" s="183"/>
      <c r="DE69" s="183"/>
      <c r="DF69" s="183"/>
      <c r="DG69" s="183"/>
      <c r="DH69" s="183"/>
      <c r="DI69" s="183"/>
      <c r="DJ69" s="183"/>
      <c r="DK69" s="183"/>
      <c r="DL69" s="183"/>
      <c r="DM69" s="183"/>
      <c r="DN69" s="183"/>
      <c r="DO69" s="183"/>
      <c r="DP69" s="183"/>
      <c r="DQ69" s="183"/>
      <c r="DR69" s="183"/>
      <c r="DS69" s="183"/>
      <c r="DT69" s="183"/>
      <c r="DU69" s="183"/>
      <c r="DV69" s="183"/>
      <c r="DW69" s="183"/>
      <c r="DX69" s="183"/>
      <c r="DY69" s="183"/>
      <c r="DZ69" s="183"/>
      <c r="EA69" s="183"/>
      <c r="EB69" s="183"/>
      <c r="EC69" s="183"/>
      <c r="ED69" s="183"/>
      <c r="EE69" s="183"/>
      <c r="EF69" s="183"/>
      <c r="EG69" s="183"/>
      <c r="EH69" s="183"/>
      <c r="EI69" s="183"/>
      <c r="EJ69" s="183"/>
      <c r="EK69" s="183"/>
      <c r="EL69" s="183"/>
      <c r="EM69" s="183"/>
      <c r="EN69" s="183"/>
      <c r="EO69" s="183"/>
      <c r="EP69" s="183"/>
      <c r="EQ69" s="183"/>
      <c r="ER69" s="183"/>
      <c r="ES69" s="183"/>
      <c r="ET69" s="183"/>
      <c r="EU69" s="183"/>
      <c r="EV69" s="183"/>
      <c r="EW69" s="183"/>
      <c r="EX69" s="183"/>
      <c r="EY69" s="183"/>
      <c r="EZ69" s="183"/>
      <c r="FA69" s="183"/>
      <c r="FB69" s="183"/>
      <c r="FC69" s="183"/>
      <c r="FD69" s="183"/>
      <c r="FE69" s="183"/>
      <c r="FF69" s="183"/>
      <c r="FG69" s="183"/>
      <c r="FH69" s="183"/>
      <c r="FI69" s="183"/>
      <c r="FJ69" s="183"/>
      <c r="FK69" s="183"/>
      <c r="FL69" s="183"/>
      <c r="FM69" s="183"/>
      <c r="FN69" s="183"/>
      <c r="FO69" s="183"/>
      <c r="FP69" s="183"/>
      <c r="FQ69" s="183"/>
      <c r="FR69" s="183"/>
      <c r="FS69" s="183"/>
      <c r="FT69" s="183"/>
      <c r="FU69" s="183"/>
      <c r="FV69" s="183"/>
      <c r="FW69" s="183"/>
      <c r="FX69" s="183"/>
      <c r="FY69" s="183"/>
      <c r="FZ69" s="183"/>
      <c r="GA69" s="183"/>
      <c r="GB69" s="183"/>
      <c r="GC69" s="183"/>
      <c r="GD69" s="183"/>
      <c r="GE69" s="183"/>
      <c r="GF69" s="183"/>
      <c r="GG69" s="183"/>
      <c r="GH69" s="183"/>
      <c r="GI69" s="183"/>
      <c r="GJ69" s="183"/>
      <c r="GK69" s="183"/>
      <c r="GL69" s="183"/>
      <c r="GM69" s="183"/>
      <c r="GN69" s="183"/>
      <c r="GO69" s="183"/>
      <c r="GP69" s="183"/>
      <c r="GQ69" s="183"/>
      <c r="GR69" s="183"/>
    </row>
    <row r="70" spans="1:200" s="304" customFormat="1" ht="19.5" customHeight="1">
      <c r="A70" s="322" t="s">
        <v>1110</v>
      </c>
      <c r="B70" s="323" t="s">
        <v>1045</v>
      </c>
      <c r="C70" s="324">
        <f t="shared" si="43"/>
        <v>692400</v>
      </c>
      <c r="D70" s="324">
        <f t="shared" si="43"/>
        <v>692400</v>
      </c>
      <c r="E70" s="324">
        <f t="shared" si="43"/>
        <v>0</v>
      </c>
      <c r="F70" s="324">
        <f t="shared" si="43"/>
        <v>0</v>
      </c>
      <c r="G70" s="324">
        <f t="shared" si="43"/>
        <v>692400</v>
      </c>
      <c r="H70" s="324">
        <f t="shared" si="43"/>
        <v>692400</v>
      </c>
      <c r="I70" s="324">
        <f t="shared" si="43"/>
        <v>0</v>
      </c>
      <c r="J70" s="324">
        <f t="shared" si="43"/>
        <v>0</v>
      </c>
      <c r="K70" s="324">
        <f t="shared" si="43"/>
        <v>138480</v>
      </c>
      <c r="L70" s="324">
        <f t="shared" si="43"/>
        <v>138480</v>
      </c>
      <c r="M70" s="324">
        <f t="shared" si="43"/>
        <v>138480</v>
      </c>
      <c r="N70" s="324">
        <f t="shared" si="43"/>
        <v>138480</v>
      </c>
      <c r="O70" s="324">
        <f t="shared" si="43"/>
        <v>138480</v>
      </c>
      <c r="P70" s="324">
        <f t="shared" si="43"/>
        <v>138480</v>
      </c>
      <c r="Q70" s="324">
        <f t="shared" si="43"/>
        <v>138480</v>
      </c>
      <c r="R70" s="324">
        <f t="shared" si="43"/>
        <v>138480</v>
      </c>
      <c r="S70" s="324">
        <f>SUM(S71)</f>
        <v>138480</v>
      </c>
      <c r="T70" s="324">
        <f>SUM(T71)</f>
        <v>138480</v>
      </c>
      <c r="W70" s="314"/>
      <c r="X70" s="314"/>
    </row>
    <row r="71" spans="1:200" s="340" customFormat="1" ht="47.25">
      <c r="A71" s="318" t="s">
        <v>1159</v>
      </c>
      <c r="B71" s="319" t="s">
        <v>452</v>
      </c>
      <c r="C71" s="320">
        <f>SUM(K71+M71+O71+Q71+S71)</f>
        <v>692400</v>
      </c>
      <c r="D71" s="320">
        <v>692400</v>
      </c>
      <c r="E71" s="320"/>
      <c r="F71" s="320"/>
      <c r="G71" s="320">
        <f>SUM(L71+N71+P71+R71+T71)</f>
        <v>692400</v>
      </c>
      <c r="H71" s="320">
        <v>692400</v>
      </c>
      <c r="I71" s="320"/>
      <c r="J71" s="320"/>
      <c r="K71" s="320">
        <v>138480</v>
      </c>
      <c r="L71" s="320">
        <v>138480</v>
      </c>
      <c r="M71" s="320">
        <v>138480</v>
      </c>
      <c r="N71" s="320">
        <v>138480</v>
      </c>
      <c r="O71" s="320">
        <v>138480</v>
      </c>
      <c r="P71" s="320">
        <v>138480</v>
      </c>
      <c r="Q71" s="320">
        <v>138480</v>
      </c>
      <c r="R71" s="320">
        <v>138480</v>
      </c>
      <c r="S71" s="320">
        <v>138480</v>
      </c>
      <c r="T71" s="320">
        <v>138480</v>
      </c>
      <c r="W71" s="314"/>
      <c r="X71" s="314"/>
    </row>
    <row r="72" spans="1:200" s="304" customFormat="1" ht="26.25">
      <c r="A72" s="346" t="s">
        <v>936</v>
      </c>
      <c r="B72" s="347"/>
      <c r="C72" s="348">
        <f>SUM(C61+C69)</f>
        <v>15502306.18</v>
      </c>
      <c r="D72" s="348">
        <f t="shared" ref="D72:T72" si="44">SUM(D61+D69)</f>
        <v>692400</v>
      </c>
      <c r="E72" s="348">
        <f t="shared" si="44"/>
        <v>0</v>
      </c>
      <c r="F72" s="348">
        <f t="shared" si="44"/>
        <v>14809906.18</v>
      </c>
      <c r="G72" s="348">
        <f t="shared" si="44"/>
        <v>14990564.59</v>
      </c>
      <c r="H72" s="348">
        <f t="shared" si="44"/>
        <v>692400</v>
      </c>
      <c r="I72" s="348">
        <f t="shared" si="44"/>
        <v>0</v>
      </c>
      <c r="J72" s="348">
        <f t="shared" si="44"/>
        <v>14298164.59</v>
      </c>
      <c r="K72" s="348">
        <f t="shared" si="44"/>
        <v>2876258.49</v>
      </c>
      <c r="L72" s="348">
        <f t="shared" si="44"/>
        <v>2814640.12</v>
      </c>
      <c r="M72" s="348">
        <f t="shared" si="44"/>
        <v>3196507.18</v>
      </c>
      <c r="N72" s="348">
        <f t="shared" si="44"/>
        <v>3032442.0600000005</v>
      </c>
      <c r="O72" s="348">
        <f t="shared" si="44"/>
        <v>3423112.59</v>
      </c>
      <c r="P72" s="348">
        <f t="shared" si="44"/>
        <v>3269095.94</v>
      </c>
      <c r="Q72" s="348">
        <f t="shared" si="44"/>
        <v>3419724.74</v>
      </c>
      <c r="R72" s="348">
        <f t="shared" si="44"/>
        <v>3381960.7600000002</v>
      </c>
      <c r="S72" s="348">
        <f t="shared" si="44"/>
        <v>2586703.1800000002</v>
      </c>
      <c r="T72" s="348">
        <f t="shared" si="44"/>
        <v>2492425.71</v>
      </c>
      <c r="W72" s="314"/>
      <c r="X72" s="314"/>
    </row>
    <row r="73" spans="1:200">
      <c r="A73" s="386" t="s">
        <v>421</v>
      </c>
      <c r="B73" s="386"/>
      <c r="C73" s="349">
        <f t="shared" ref="C73:T73" si="45">SUM(C59+C72)</f>
        <v>46978960.849999994</v>
      </c>
      <c r="D73" s="349">
        <f t="shared" si="45"/>
        <v>2540810.1100000003</v>
      </c>
      <c r="E73" s="349">
        <f t="shared" si="45"/>
        <v>3901012.13</v>
      </c>
      <c r="F73" s="349">
        <f t="shared" si="45"/>
        <v>40537138.609999999</v>
      </c>
      <c r="G73" s="349">
        <f t="shared" si="45"/>
        <v>45011083.109999999</v>
      </c>
      <c r="H73" s="349">
        <f t="shared" si="45"/>
        <v>2407012.4</v>
      </c>
      <c r="I73" s="349">
        <f t="shared" si="45"/>
        <v>3899660.6399999997</v>
      </c>
      <c r="J73" s="349">
        <f t="shared" si="45"/>
        <v>38704410.069999993</v>
      </c>
      <c r="K73" s="349">
        <f t="shared" si="45"/>
        <v>8872829.1900000013</v>
      </c>
      <c r="L73" s="349">
        <f t="shared" si="45"/>
        <v>8527583.9100000001</v>
      </c>
      <c r="M73" s="349">
        <f t="shared" si="45"/>
        <v>8145549.6900000013</v>
      </c>
      <c r="N73" s="349">
        <f t="shared" si="45"/>
        <v>7875898.3500000015</v>
      </c>
      <c r="O73" s="349">
        <f t="shared" si="45"/>
        <v>12238614.58</v>
      </c>
      <c r="P73" s="349">
        <f t="shared" si="45"/>
        <v>11509575.479999999</v>
      </c>
      <c r="Q73" s="349">
        <f t="shared" si="45"/>
        <v>8877744.5100000016</v>
      </c>
      <c r="R73" s="349">
        <f t="shared" si="45"/>
        <v>8808813.959999999</v>
      </c>
      <c r="S73" s="349">
        <f t="shared" si="45"/>
        <v>8844222.879999999</v>
      </c>
      <c r="T73" s="349">
        <f t="shared" si="45"/>
        <v>8289211.4100000001</v>
      </c>
      <c r="U73" s="183"/>
      <c r="V73" s="183"/>
      <c r="W73" s="314"/>
      <c r="X73" s="314"/>
      <c r="Y73" s="183"/>
      <c r="Z73" s="183"/>
      <c r="AA73" s="183"/>
      <c r="AB73" s="183"/>
      <c r="AC73" s="183"/>
      <c r="AD73" s="183"/>
      <c r="AE73" s="183"/>
      <c r="AF73" s="183"/>
      <c r="AG73" s="183"/>
      <c r="AH73" s="183"/>
      <c r="AI73" s="183"/>
      <c r="AJ73" s="183"/>
      <c r="AK73" s="183"/>
      <c r="AL73" s="183"/>
      <c r="AM73" s="183"/>
      <c r="AN73" s="183"/>
      <c r="AO73" s="183"/>
      <c r="AP73" s="183"/>
      <c r="AQ73" s="183"/>
      <c r="AR73" s="183"/>
      <c r="AS73" s="183"/>
      <c r="AT73" s="183"/>
      <c r="AU73" s="183"/>
      <c r="AV73" s="183"/>
      <c r="AW73" s="183"/>
      <c r="AX73" s="183"/>
      <c r="AY73" s="183"/>
      <c r="AZ73" s="183"/>
      <c r="BA73" s="183"/>
      <c r="BB73" s="183"/>
      <c r="BC73" s="183"/>
      <c r="BD73" s="183"/>
      <c r="BE73" s="183"/>
      <c r="BF73" s="183"/>
      <c r="BG73" s="183"/>
      <c r="BH73" s="183"/>
      <c r="BI73" s="183"/>
      <c r="BJ73" s="183"/>
      <c r="BK73" s="183"/>
      <c r="BL73" s="183"/>
      <c r="BM73" s="183"/>
      <c r="BN73" s="183"/>
      <c r="BO73" s="183"/>
      <c r="BP73" s="183"/>
      <c r="BQ73" s="183"/>
      <c r="BR73" s="183"/>
      <c r="BS73" s="183"/>
      <c r="BT73" s="183"/>
      <c r="BU73" s="183"/>
      <c r="BV73" s="183"/>
      <c r="BW73" s="183"/>
      <c r="BX73" s="183"/>
      <c r="BY73" s="183"/>
      <c r="BZ73" s="183"/>
      <c r="CA73" s="183"/>
      <c r="CB73" s="183"/>
      <c r="CC73" s="183"/>
      <c r="CD73" s="183"/>
      <c r="CE73" s="183"/>
      <c r="CF73" s="183"/>
      <c r="CG73" s="183"/>
      <c r="CH73" s="183"/>
      <c r="CI73" s="183"/>
      <c r="CJ73" s="183"/>
      <c r="CK73" s="183"/>
      <c r="CL73" s="183"/>
      <c r="CM73" s="183"/>
      <c r="CN73" s="183"/>
      <c r="CO73" s="183"/>
      <c r="CP73" s="183"/>
      <c r="CQ73" s="183"/>
      <c r="CR73" s="183"/>
      <c r="CS73" s="183"/>
      <c r="CT73" s="183"/>
      <c r="CU73" s="183"/>
      <c r="CV73" s="183"/>
      <c r="CW73" s="183"/>
      <c r="CX73" s="183"/>
      <c r="CY73" s="183"/>
      <c r="CZ73" s="183"/>
      <c r="DA73" s="183"/>
      <c r="DB73" s="183"/>
      <c r="DC73" s="183"/>
      <c r="DD73" s="183"/>
      <c r="DE73" s="183"/>
      <c r="DF73" s="183"/>
      <c r="DG73" s="183"/>
      <c r="DH73" s="183"/>
      <c r="DI73" s="183"/>
      <c r="DJ73" s="183"/>
      <c r="DK73" s="183"/>
      <c r="DL73" s="183"/>
      <c r="DM73" s="183"/>
      <c r="DN73" s="183"/>
      <c r="DO73" s="183"/>
      <c r="DP73" s="183"/>
      <c r="DQ73" s="183"/>
      <c r="DR73" s="183"/>
      <c r="DS73" s="183"/>
      <c r="DT73" s="183"/>
      <c r="DU73" s="183"/>
      <c r="DV73" s="183"/>
      <c r="DW73" s="183"/>
      <c r="DX73" s="183"/>
      <c r="DY73" s="183"/>
      <c r="DZ73" s="183"/>
      <c r="EA73" s="183"/>
      <c r="EB73" s="183"/>
      <c r="EC73" s="183"/>
      <c r="ED73" s="183"/>
      <c r="EE73" s="183"/>
      <c r="EF73" s="183"/>
      <c r="EG73" s="183"/>
      <c r="EH73" s="183"/>
      <c r="EI73" s="183"/>
      <c r="EJ73" s="183"/>
      <c r="EK73" s="183"/>
      <c r="EL73" s="183"/>
      <c r="EM73" s="183"/>
      <c r="EN73" s="183"/>
      <c r="EO73" s="183"/>
      <c r="EP73" s="183"/>
      <c r="EQ73" s="183"/>
      <c r="ER73" s="183"/>
      <c r="ES73" s="183"/>
      <c r="ET73" s="183"/>
      <c r="EU73" s="183"/>
      <c r="EV73" s="183"/>
      <c r="EW73" s="183"/>
      <c r="EX73" s="183"/>
      <c r="EY73" s="183"/>
      <c r="EZ73" s="183"/>
      <c r="FA73" s="183"/>
      <c r="FB73" s="183"/>
      <c r="FC73" s="183"/>
      <c r="FD73" s="183"/>
      <c r="FE73" s="183"/>
      <c r="FF73" s="183"/>
      <c r="FG73" s="183"/>
      <c r="FH73" s="183"/>
      <c r="FI73" s="183"/>
      <c r="FJ73" s="183"/>
      <c r="FK73" s="183"/>
      <c r="FL73" s="183"/>
      <c r="FM73" s="183"/>
      <c r="FN73" s="183"/>
      <c r="FO73" s="183"/>
      <c r="FP73" s="183"/>
      <c r="FQ73" s="183"/>
      <c r="FR73" s="183"/>
      <c r="FS73" s="183"/>
      <c r="FT73" s="183"/>
      <c r="FU73" s="183"/>
      <c r="FV73" s="183"/>
      <c r="FW73" s="183"/>
      <c r="FX73" s="183"/>
      <c r="FY73" s="183"/>
      <c r="FZ73" s="183"/>
      <c r="GA73" s="183"/>
      <c r="GB73" s="183"/>
      <c r="GC73" s="183"/>
      <c r="GD73" s="183"/>
      <c r="GE73" s="183"/>
      <c r="GF73" s="183"/>
      <c r="GG73" s="183"/>
      <c r="GH73" s="183"/>
      <c r="GI73" s="183"/>
      <c r="GJ73" s="183"/>
      <c r="GK73" s="183"/>
      <c r="GL73" s="183"/>
      <c r="GM73" s="183"/>
      <c r="GN73" s="183"/>
      <c r="GO73" s="183"/>
      <c r="GP73" s="183"/>
      <c r="GQ73" s="183"/>
      <c r="GR73" s="183"/>
    </row>
  </sheetData>
  <sheetProtection selectLockedCells="1" selectUnlockedCells="1"/>
  <mergeCells count="15">
    <mergeCell ref="A1:J1"/>
    <mergeCell ref="A4:A6"/>
    <mergeCell ref="B4:B6"/>
    <mergeCell ref="C4:J4"/>
    <mergeCell ref="K4:L5"/>
    <mergeCell ref="A59:B59"/>
    <mergeCell ref="A73:B73"/>
    <mergeCell ref="O4:P5"/>
    <mergeCell ref="Q4:R5"/>
    <mergeCell ref="S4:T5"/>
    <mergeCell ref="C5:C6"/>
    <mergeCell ref="D5:F5"/>
    <mergeCell ref="G5:G6"/>
    <mergeCell ref="H5:J5"/>
    <mergeCell ref="M4:N5"/>
  </mergeCells>
  <pageMargins left="0.78740157480314965" right="0" top="0.59055118110236227" bottom="0.19685039370078741" header="0" footer="0"/>
  <pageSetup paperSize="9" scale="80" firstPageNumber="0" orientation="landscape" horizontalDpi="300" verticalDpi="300" r:id="rId1"/>
  <headerFooter alignWithMargins="0"/>
  <colBreaks count="1" manualBreakCount="1">
    <brk id="10" max="1048575" man="1"/>
  </colBreaks>
</worksheet>
</file>

<file path=xl/worksheets/sheet5.xml><?xml version="1.0" encoding="utf-8"?>
<worksheet xmlns="http://schemas.openxmlformats.org/spreadsheetml/2006/main" xmlns:r="http://schemas.openxmlformats.org/officeDocument/2006/relationships">
  <dimension ref="A1:AK101"/>
  <sheetViews>
    <sheetView workbookViewId="0">
      <selection sqref="A1:AD1"/>
    </sheetView>
  </sheetViews>
  <sheetFormatPr defaultRowHeight="15"/>
  <cols>
    <col min="1" max="1" width="13.42578125" style="225" customWidth="1"/>
    <col min="2" max="3" width="15.7109375" style="225" customWidth="1"/>
    <col min="4" max="4" width="6" style="225" customWidth="1"/>
    <col min="5" max="8" width="12" style="225" customWidth="1"/>
    <col min="9" max="9" width="5.85546875" style="225" customWidth="1"/>
    <col min="10" max="11" width="12" style="225" customWidth="1"/>
    <col min="12" max="12" width="6.140625" style="225" customWidth="1"/>
    <col min="13" max="14" width="12" style="225" customWidth="1"/>
    <col min="15" max="15" width="5.42578125" style="225" customWidth="1"/>
    <col min="16" max="17" width="12" style="225" customWidth="1"/>
    <col min="18" max="18" width="6.5703125" style="225" customWidth="1"/>
    <col min="19" max="20" width="12" style="225" customWidth="1"/>
    <col min="21" max="21" width="7" style="225" customWidth="1"/>
    <col min="22" max="23" width="12" style="225" customWidth="1"/>
    <col min="24" max="24" width="6.7109375" style="225" customWidth="1"/>
    <col min="25" max="26" width="12" style="225" customWidth="1"/>
    <col min="27" max="27" width="6.5703125" style="225" customWidth="1"/>
    <col min="28" max="29" width="12" style="225" customWidth="1"/>
    <col min="30" max="30" width="6.140625" style="225" customWidth="1"/>
    <col min="31" max="256" width="9.140625" style="225"/>
    <col min="257" max="257" width="13.42578125" style="225" customWidth="1"/>
    <col min="258" max="259" width="15.7109375" style="225" customWidth="1"/>
    <col min="260" max="260" width="6" style="225" customWidth="1"/>
    <col min="261" max="264" width="12" style="225" customWidth="1"/>
    <col min="265" max="265" width="5.85546875" style="225" customWidth="1"/>
    <col min="266" max="267" width="12" style="225" customWidth="1"/>
    <col min="268" max="268" width="6.140625" style="225" customWidth="1"/>
    <col min="269" max="270" width="12" style="225" customWidth="1"/>
    <col min="271" max="271" width="5.42578125" style="225" customWidth="1"/>
    <col min="272" max="273" width="12" style="225" customWidth="1"/>
    <col min="274" max="274" width="6.5703125" style="225" customWidth="1"/>
    <col min="275" max="276" width="12" style="225" customWidth="1"/>
    <col min="277" max="277" width="7" style="225" customWidth="1"/>
    <col min="278" max="279" width="12" style="225" customWidth="1"/>
    <col min="280" max="280" width="6.7109375" style="225" customWidth="1"/>
    <col min="281" max="282" width="12" style="225" customWidth="1"/>
    <col min="283" max="283" width="6.5703125" style="225" customWidth="1"/>
    <col min="284" max="285" width="12" style="225" customWidth="1"/>
    <col min="286" max="286" width="6.140625" style="225" customWidth="1"/>
    <col min="287" max="512" width="9.140625" style="225"/>
    <col min="513" max="513" width="13.42578125" style="225" customWidth="1"/>
    <col min="514" max="515" width="15.7109375" style="225" customWidth="1"/>
    <col min="516" max="516" width="6" style="225" customWidth="1"/>
    <col min="517" max="520" width="12" style="225" customWidth="1"/>
    <col min="521" max="521" width="5.85546875" style="225" customWidth="1"/>
    <col min="522" max="523" width="12" style="225" customWidth="1"/>
    <col min="524" max="524" width="6.140625" style="225" customWidth="1"/>
    <col min="525" max="526" width="12" style="225" customWidth="1"/>
    <col min="527" max="527" width="5.42578125" style="225" customWidth="1"/>
    <col min="528" max="529" width="12" style="225" customWidth="1"/>
    <col min="530" max="530" width="6.5703125" style="225" customWidth="1"/>
    <col min="531" max="532" width="12" style="225" customWidth="1"/>
    <col min="533" max="533" width="7" style="225" customWidth="1"/>
    <col min="534" max="535" width="12" style="225" customWidth="1"/>
    <col min="536" max="536" width="6.7109375" style="225" customWidth="1"/>
    <col min="537" max="538" width="12" style="225" customWidth="1"/>
    <col min="539" max="539" width="6.5703125" style="225" customWidth="1"/>
    <col min="540" max="541" width="12" style="225" customWidth="1"/>
    <col min="542" max="542" width="6.140625" style="225" customWidth="1"/>
    <col min="543" max="768" width="9.140625" style="225"/>
    <col min="769" max="769" width="13.42578125" style="225" customWidth="1"/>
    <col min="770" max="771" width="15.7109375" style="225" customWidth="1"/>
    <col min="772" max="772" width="6" style="225" customWidth="1"/>
    <col min="773" max="776" width="12" style="225" customWidth="1"/>
    <col min="777" max="777" width="5.85546875" style="225" customWidth="1"/>
    <col min="778" max="779" width="12" style="225" customWidth="1"/>
    <col min="780" max="780" width="6.140625" style="225" customWidth="1"/>
    <col min="781" max="782" width="12" style="225" customWidth="1"/>
    <col min="783" max="783" width="5.42578125" style="225" customWidth="1"/>
    <col min="784" max="785" width="12" style="225" customWidth="1"/>
    <col min="786" max="786" width="6.5703125" style="225" customWidth="1"/>
    <col min="787" max="788" width="12" style="225" customWidth="1"/>
    <col min="789" max="789" width="7" style="225" customWidth="1"/>
    <col min="790" max="791" width="12" style="225" customWidth="1"/>
    <col min="792" max="792" width="6.7109375" style="225" customWidth="1"/>
    <col min="793" max="794" width="12" style="225" customWidth="1"/>
    <col min="795" max="795" width="6.5703125" style="225" customWidth="1"/>
    <col min="796" max="797" width="12" style="225" customWidth="1"/>
    <col min="798" max="798" width="6.140625" style="225" customWidth="1"/>
    <col min="799" max="1024" width="9.140625" style="225"/>
    <col min="1025" max="1025" width="13.42578125" style="225" customWidth="1"/>
    <col min="1026" max="1027" width="15.7109375" style="225" customWidth="1"/>
    <col min="1028" max="1028" width="6" style="225" customWidth="1"/>
    <col min="1029" max="1032" width="12" style="225" customWidth="1"/>
    <col min="1033" max="1033" width="5.85546875" style="225" customWidth="1"/>
    <col min="1034" max="1035" width="12" style="225" customWidth="1"/>
    <col min="1036" max="1036" width="6.140625" style="225" customWidth="1"/>
    <col min="1037" max="1038" width="12" style="225" customWidth="1"/>
    <col min="1039" max="1039" width="5.42578125" style="225" customWidth="1"/>
    <col min="1040" max="1041" width="12" style="225" customWidth="1"/>
    <col min="1042" max="1042" width="6.5703125" style="225" customWidth="1"/>
    <col min="1043" max="1044" width="12" style="225" customWidth="1"/>
    <col min="1045" max="1045" width="7" style="225" customWidth="1"/>
    <col min="1046" max="1047" width="12" style="225" customWidth="1"/>
    <col min="1048" max="1048" width="6.7109375" style="225" customWidth="1"/>
    <col min="1049" max="1050" width="12" style="225" customWidth="1"/>
    <col min="1051" max="1051" width="6.5703125" style="225" customWidth="1"/>
    <col min="1052" max="1053" width="12" style="225" customWidth="1"/>
    <col min="1054" max="1054" width="6.140625" style="225" customWidth="1"/>
    <col min="1055" max="1280" width="9.140625" style="225"/>
    <col min="1281" max="1281" width="13.42578125" style="225" customWidth="1"/>
    <col min="1282" max="1283" width="15.7109375" style="225" customWidth="1"/>
    <col min="1284" max="1284" width="6" style="225" customWidth="1"/>
    <col min="1285" max="1288" width="12" style="225" customWidth="1"/>
    <col min="1289" max="1289" width="5.85546875" style="225" customWidth="1"/>
    <col min="1290" max="1291" width="12" style="225" customWidth="1"/>
    <col min="1292" max="1292" width="6.140625" style="225" customWidth="1"/>
    <col min="1293" max="1294" width="12" style="225" customWidth="1"/>
    <col min="1295" max="1295" width="5.42578125" style="225" customWidth="1"/>
    <col min="1296" max="1297" width="12" style="225" customWidth="1"/>
    <col min="1298" max="1298" width="6.5703125" style="225" customWidth="1"/>
    <col min="1299" max="1300" width="12" style="225" customWidth="1"/>
    <col min="1301" max="1301" width="7" style="225" customWidth="1"/>
    <col min="1302" max="1303" width="12" style="225" customWidth="1"/>
    <col min="1304" max="1304" width="6.7109375" style="225" customWidth="1"/>
    <col min="1305" max="1306" width="12" style="225" customWidth="1"/>
    <col min="1307" max="1307" width="6.5703125" style="225" customWidth="1"/>
    <col min="1308" max="1309" width="12" style="225" customWidth="1"/>
    <col min="1310" max="1310" width="6.140625" style="225" customWidth="1"/>
    <col min="1311" max="1536" width="9.140625" style="225"/>
    <col min="1537" max="1537" width="13.42578125" style="225" customWidth="1"/>
    <col min="1538" max="1539" width="15.7109375" style="225" customWidth="1"/>
    <col min="1540" max="1540" width="6" style="225" customWidth="1"/>
    <col min="1541" max="1544" width="12" style="225" customWidth="1"/>
    <col min="1545" max="1545" width="5.85546875" style="225" customWidth="1"/>
    <col min="1546" max="1547" width="12" style="225" customWidth="1"/>
    <col min="1548" max="1548" width="6.140625" style="225" customWidth="1"/>
    <col min="1549" max="1550" width="12" style="225" customWidth="1"/>
    <col min="1551" max="1551" width="5.42578125" style="225" customWidth="1"/>
    <col min="1552" max="1553" width="12" style="225" customWidth="1"/>
    <col min="1554" max="1554" width="6.5703125" style="225" customWidth="1"/>
    <col min="1555" max="1556" width="12" style="225" customWidth="1"/>
    <col min="1557" max="1557" width="7" style="225" customWidth="1"/>
    <col min="1558" max="1559" width="12" style="225" customWidth="1"/>
    <col min="1560" max="1560" width="6.7109375" style="225" customWidth="1"/>
    <col min="1561" max="1562" width="12" style="225" customWidth="1"/>
    <col min="1563" max="1563" width="6.5703125" style="225" customWidth="1"/>
    <col min="1564" max="1565" width="12" style="225" customWidth="1"/>
    <col min="1566" max="1566" width="6.140625" style="225" customWidth="1"/>
    <col min="1567" max="1792" width="9.140625" style="225"/>
    <col min="1793" max="1793" width="13.42578125" style="225" customWidth="1"/>
    <col min="1794" max="1795" width="15.7109375" style="225" customWidth="1"/>
    <col min="1796" max="1796" width="6" style="225" customWidth="1"/>
    <col min="1797" max="1800" width="12" style="225" customWidth="1"/>
    <col min="1801" max="1801" width="5.85546875" style="225" customWidth="1"/>
    <col min="1802" max="1803" width="12" style="225" customWidth="1"/>
    <col min="1804" max="1804" width="6.140625" style="225" customWidth="1"/>
    <col min="1805" max="1806" width="12" style="225" customWidth="1"/>
    <col min="1807" max="1807" width="5.42578125" style="225" customWidth="1"/>
    <col min="1808" max="1809" width="12" style="225" customWidth="1"/>
    <col min="1810" max="1810" width="6.5703125" style="225" customWidth="1"/>
    <col min="1811" max="1812" width="12" style="225" customWidth="1"/>
    <col min="1813" max="1813" width="7" style="225" customWidth="1"/>
    <col min="1814" max="1815" width="12" style="225" customWidth="1"/>
    <col min="1816" max="1816" width="6.7109375" style="225" customWidth="1"/>
    <col min="1817" max="1818" width="12" style="225" customWidth="1"/>
    <col min="1819" max="1819" width="6.5703125" style="225" customWidth="1"/>
    <col min="1820" max="1821" width="12" style="225" customWidth="1"/>
    <col min="1822" max="1822" width="6.140625" style="225" customWidth="1"/>
    <col min="1823" max="2048" width="9.140625" style="225"/>
    <col min="2049" max="2049" width="13.42578125" style="225" customWidth="1"/>
    <col min="2050" max="2051" width="15.7109375" style="225" customWidth="1"/>
    <col min="2052" max="2052" width="6" style="225" customWidth="1"/>
    <col min="2053" max="2056" width="12" style="225" customWidth="1"/>
    <col min="2057" max="2057" width="5.85546875" style="225" customWidth="1"/>
    <col min="2058" max="2059" width="12" style="225" customWidth="1"/>
    <col min="2060" max="2060" width="6.140625" style="225" customWidth="1"/>
    <col min="2061" max="2062" width="12" style="225" customWidth="1"/>
    <col min="2063" max="2063" width="5.42578125" style="225" customWidth="1"/>
    <col min="2064" max="2065" width="12" style="225" customWidth="1"/>
    <col min="2066" max="2066" width="6.5703125" style="225" customWidth="1"/>
    <col min="2067" max="2068" width="12" style="225" customWidth="1"/>
    <col min="2069" max="2069" width="7" style="225" customWidth="1"/>
    <col min="2070" max="2071" width="12" style="225" customWidth="1"/>
    <col min="2072" max="2072" width="6.7109375" style="225" customWidth="1"/>
    <col min="2073" max="2074" width="12" style="225" customWidth="1"/>
    <col min="2075" max="2075" width="6.5703125" style="225" customWidth="1"/>
    <col min="2076" max="2077" width="12" style="225" customWidth="1"/>
    <col min="2078" max="2078" width="6.140625" style="225" customWidth="1"/>
    <col min="2079" max="2304" width="9.140625" style="225"/>
    <col min="2305" max="2305" width="13.42578125" style="225" customWidth="1"/>
    <col min="2306" max="2307" width="15.7109375" style="225" customWidth="1"/>
    <col min="2308" max="2308" width="6" style="225" customWidth="1"/>
    <col min="2309" max="2312" width="12" style="225" customWidth="1"/>
    <col min="2313" max="2313" width="5.85546875" style="225" customWidth="1"/>
    <col min="2314" max="2315" width="12" style="225" customWidth="1"/>
    <col min="2316" max="2316" width="6.140625" style="225" customWidth="1"/>
    <col min="2317" max="2318" width="12" style="225" customWidth="1"/>
    <col min="2319" max="2319" width="5.42578125" style="225" customWidth="1"/>
    <col min="2320" max="2321" width="12" style="225" customWidth="1"/>
    <col min="2322" max="2322" width="6.5703125" style="225" customWidth="1"/>
    <col min="2323" max="2324" width="12" style="225" customWidth="1"/>
    <col min="2325" max="2325" width="7" style="225" customWidth="1"/>
    <col min="2326" max="2327" width="12" style="225" customWidth="1"/>
    <col min="2328" max="2328" width="6.7109375" style="225" customWidth="1"/>
    <col min="2329" max="2330" width="12" style="225" customWidth="1"/>
    <col min="2331" max="2331" width="6.5703125" style="225" customWidth="1"/>
    <col min="2332" max="2333" width="12" style="225" customWidth="1"/>
    <col min="2334" max="2334" width="6.140625" style="225" customWidth="1"/>
    <col min="2335" max="2560" width="9.140625" style="225"/>
    <col min="2561" max="2561" width="13.42578125" style="225" customWidth="1"/>
    <col min="2562" max="2563" width="15.7109375" style="225" customWidth="1"/>
    <col min="2564" max="2564" width="6" style="225" customWidth="1"/>
    <col min="2565" max="2568" width="12" style="225" customWidth="1"/>
    <col min="2569" max="2569" width="5.85546875" style="225" customWidth="1"/>
    <col min="2570" max="2571" width="12" style="225" customWidth="1"/>
    <col min="2572" max="2572" width="6.140625" style="225" customWidth="1"/>
    <col min="2573" max="2574" width="12" style="225" customWidth="1"/>
    <col min="2575" max="2575" width="5.42578125" style="225" customWidth="1"/>
    <col min="2576" max="2577" width="12" style="225" customWidth="1"/>
    <col min="2578" max="2578" width="6.5703125" style="225" customWidth="1"/>
    <col min="2579" max="2580" width="12" style="225" customWidth="1"/>
    <col min="2581" max="2581" width="7" style="225" customWidth="1"/>
    <col min="2582" max="2583" width="12" style="225" customWidth="1"/>
    <col min="2584" max="2584" width="6.7109375" style="225" customWidth="1"/>
    <col min="2585" max="2586" width="12" style="225" customWidth="1"/>
    <col min="2587" max="2587" width="6.5703125" style="225" customWidth="1"/>
    <col min="2588" max="2589" width="12" style="225" customWidth="1"/>
    <col min="2590" max="2590" width="6.140625" style="225" customWidth="1"/>
    <col min="2591" max="2816" width="9.140625" style="225"/>
    <col min="2817" max="2817" width="13.42578125" style="225" customWidth="1"/>
    <col min="2818" max="2819" width="15.7109375" style="225" customWidth="1"/>
    <col min="2820" max="2820" width="6" style="225" customWidth="1"/>
    <col min="2821" max="2824" width="12" style="225" customWidth="1"/>
    <col min="2825" max="2825" width="5.85546875" style="225" customWidth="1"/>
    <col min="2826" max="2827" width="12" style="225" customWidth="1"/>
    <col min="2828" max="2828" width="6.140625" style="225" customWidth="1"/>
    <col min="2829" max="2830" width="12" style="225" customWidth="1"/>
    <col min="2831" max="2831" width="5.42578125" style="225" customWidth="1"/>
    <col min="2832" max="2833" width="12" style="225" customWidth="1"/>
    <col min="2834" max="2834" width="6.5703125" style="225" customWidth="1"/>
    <col min="2835" max="2836" width="12" style="225" customWidth="1"/>
    <col min="2837" max="2837" width="7" style="225" customWidth="1"/>
    <col min="2838" max="2839" width="12" style="225" customWidth="1"/>
    <col min="2840" max="2840" width="6.7109375" style="225" customWidth="1"/>
    <col min="2841" max="2842" width="12" style="225" customWidth="1"/>
    <col min="2843" max="2843" width="6.5703125" style="225" customWidth="1"/>
    <col min="2844" max="2845" width="12" style="225" customWidth="1"/>
    <col min="2846" max="2846" width="6.140625" style="225" customWidth="1"/>
    <col min="2847" max="3072" width="9.140625" style="225"/>
    <col min="3073" max="3073" width="13.42578125" style="225" customWidth="1"/>
    <col min="3074" max="3075" width="15.7109375" style="225" customWidth="1"/>
    <col min="3076" max="3076" width="6" style="225" customWidth="1"/>
    <col min="3077" max="3080" width="12" style="225" customWidth="1"/>
    <col min="3081" max="3081" width="5.85546875" style="225" customWidth="1"/>
    <col min="3082" max="3083" width="12" style="225" customWidth="1"/>
    <col min="3084" max="3084" width="6.140625" style="225" customWidth="1"/>
    <col min="3085" max="3086" width="12" style="225" customWidth="1"/>
    <col min="3087" max="3087" width="5.42578125" style="225" customWidth="1"/>
    <col min="3088" max="3089" width="12" style="225" customWidth="1"/>
    <col min="3090" max="3090" width="6.5703125" style="225" customWidth="1"/>
    <col min="3091" max="3092" width="12" style="225" customWidth="1"/>
    <col min="3093" max="3093" width="7" style="225" customWidth="1"/>
    <col min="3094" max="3095" width="12" style="225" customWidth="1"/>
    <col min="3096" max="3096" width="6.7109375" style="225" customWidth="1"/>
    <col min="3097" max="3098" width="12" style="225" customWidth="1"/>
    <col min="3099" max="3099" width="6.5703125" style="225" customWidth="1"/>
    <col min="3100" max="3101" width="12" style="225" customWidth="1"/>
    <col min="3102" max="3102" width="6.140625" style="225" customWidth="1"/>
    <col min="3103" max="3328" width="9.140625" style="225"/>
    <col min="3329" max="3329" width="13.42578125" style="225" customWidth="1"/>
    <col min="3330" max="3331" width="15.7109375" style="225" customWidth="1"/>
    <col min="3332" max="3332" width="6" style="225" customWidth="1"/>
    <col min="3333" max="3336" width="12" style="225" customWidth="1"/>
    <col min="3337" max="3337" width="5.85546875" style="225" customWidth="1"/>
    <col min="3338" max="3339" width="12" style="225" customWidth="1"/>
    <col min="3340" max="3340" width="6.140625" style="225" customWidth="1"/>
    <col min="3341" max="3342" width="12" style="225" customWidth="1"/>
    <col min="3343" max="3343" width="5.42578125" style="225" customWidth="1"/>
    <col min="3344" max="3345" width="12" style="225" customWidth="1"/>
    <col min="3346" max="3346" width="6.5703125" style="225" customWidth="1"/>
    <col min="3347" max="3348" width="12" style="225" customWidth="1"/>
    <col min="3349" max="3349" width="7" style="225" customWidth="1"/>
    <col min="3350" max="3351" width="12" style="225" customWidth="1"/>
    <col min="3352" max="3352" width="6.7109375" style="225" customWidth="1"/>
    <col min="3353" max="3354" width="12" style="225" customWidth="1"/>
    <col min="3355" max="3355" width="6.5703125" style="225" customWidth="1"/>
    <col min="3356" max="3357" width="12" style="225" customWidth="1"/>
    <col min="3358" max="3358" width="6.140625" style="225" customWidth="1"/>
    <col min="3359" max="3584" width="9.140625" style="225"/>
    <col min="3585" max="3585" width="13.42578125" style="225" customWidth="1"/>
    <col min="3586" max="3587" width="15.7109375" style="225" customWidth="1"/>
    <col min="3588" max="3588" width="6" style="225" customWidth="1"/>
    <col min="3589" max="3592" width="12" style="225" customWidth="1"/>
    <col min="3593" max="3593" width="5.85546875" style="225" customWidth="1"/>
    <col min="3594" max="3595" width="12" style="225" customWidth="1"/>
    <col min="3596" max="3596" width="6.140625" style="225" customWidth="1"/>
    <col min="3597" max="3598" width="12" style="225" customWidth="1"/>
    <col min="3599" max="3599" width="5.42578125" style="225" customWidth="1"/>
    <col min="3600" max="3601" width="12" style="225" customWidth="1"/>
    <col min="3602" max="3602" width="6.5703125" style="225" customWidth="1"/>
    <col min="3603" max="3604" width="12" style="225" customWidth="1"/>
    <col min="3605" max="3605" width="7" style="225" customWidth="1"/>
    <col min="3606" max="3607" width="12" style="225" customWidth="1"/>
    <col min="3608" max="3608" width="6.7109375" style="225" customWidth="1"/>
    <col min="3609" max="3610" width="12" style="225" customWidth="1"/>
    <col min="3611" max="3611" width="6.5703125" style="225" customWidth="1"/>
    <col min="3612" max="3613" width="12" style="225" customWidth="1"/>
    <col min="3614" max="3614" width="6.140625" style="225" customWidth="1"/>
    <col min="3615" max="3840" width="9.140625" style="225"/>
    <col min="3841" max="3841" width="13.42578125" style="225" customWidth="1"/>
    <col min="3842" max="3843" width="15.7109375" style="225" customWidth="1"/>
    <col min="3844" max="3844" width="6" style="225" customWidth="1"/>
    <col min="3845" max="3848" width="12" style="225" customWidth="1"/>
    <col min="3849" max="3849" width="5.85546875" style="225" customWidth="1"/>
    <col min="3850" max="3851" width="12" style="225" customWidth="1"/>
    <col min="3852" max="3852" width="6.140625" style="225" customWidth="1"/>
    <col min="3853" max="3854" width="12" style="225" customWidth="1"/>
    <col min="3855" max="3855" width="5.42578125" style="225" customWidth="1"/>
    <col min="3856" max="3857" width="12" style="225" customWidth="1"/>
    <col min="3858" max="3858" width="6.5703125" style="225" customWidth="1"/>
    <col min="3859" max="3860" width="12" style="225" customWidth="1"/>
    <col min="3861" max="3861" width="7" style="225" customWidth="1"/>
    <col min="3862" max="3863" width="12" style="225" customWidth="1"/>
    <col min="3864" max="3864" width="6.7109375" style="225" customWidth="1"/>
    <col min="3865" max="3866" width="12" style="225" customWidth="1"/>
    <col min="3867" max="3867" width="6.5703125" style="225" customWidth="1"/>
    <col min="3868" max="3869" width="12" style="225" customWidth="1"/>
    <col min="3870" max="3870" width="6.140625" style="225" customWidth="1"/>
    <col min="3871" max="4096" width="9.140625" style="225"/>
    <col min="4097" max="4097" width="13.42578125" style="225" customWidth="1"/>
    <col min="4098" max="4099" width="15.7109375" style="225" customWidth="1"/>
    <col min="4100" max="4100" width="6" style="225" customWidth="1"/>
    <col min="4101" max="4104" width="12" style="225" customWidth="1"/>
    <col min="4105" max="4105" width="5.85546875" style="225" customWidth="1"/>
    <col min="4106" max="4107" width="12" style="225" customWidth="1"/>
    <col min="4108" max="4108" width="6.140625" style="225" customWidth="1"/>
    <col min="4109" max="4110" width="12" style="225" customWidth="1"/>
    <col min="4111" max="4111" width="5.42578125" style="225" customWidth="1"/>
    <col min="4112" max="4113" width="12" style="225" customWidth="1"/>
    <col min="4114" max="4114" width="6.5703125" style="225" customWidth="1"/>
    <col min="4115" max="4116" width="12" style="225" customWidth="1"/>
    <col min="4117" max="4117" width="7" style="225" customWidth="1"/>
    <col min="4118" max="4119" width="12" style="225" customWidth="1"/>
    <col min="4120" max="4120" width="6.7109375" style="225" customWidth="1"/>
    <col min="4121" max="4122" width="12" style="225" customWidth="1"/>
    <col min="4123" max="4123" width="6.5703125" style="225" customWidth="1"/>
    <col min="4124" max="4125" width="12" style="225" customWidth="1"/>
    <col min="4126" max="4126" width="6.140625" style="225" customWidth="1"/>
    <col min="4127" max="4352" width="9.140625" style="225"/>
    <col min="4353" max="4353" width="13.42578125" style="225" customWidth="1"/>
    <col min="4354" max="4355" width="15.7109375" style="225" customWidth="1"/>
    <col min="4356" max="4356" width="6" style="225" customWidth="1"/>
    <col min="4357" max="4360" width="12" style="225" customWidth="1"/>
    <col min="4361" max="4361" width="5.85546875" style="225" customWidth="1"/>
    <col min="4362" max="4363" width="12" style="225" customWidth="1"/>
    <col min="4364" max="4364" width="6.140625" style="225" customWidth="1"/>
    <col min="4365" max="4366" width="12" style="225" customWidth="1"/>
    <col min="4367" max="4367" width="5.42578125" style="225" customWidth="1"/>
    <col min="4368" max="4369" width="12" style="225" customWidth="1"/>
    <col min="4370" max="4370" width="6.5703125" style="225" customWidth="1"/>
    <col min="4371" max="4372" width="12" style="225" customWidth="1"/>
    <col min="4373" max="4373" width="7" style="225" customWidth="1"/>
    <col min="4374" max="4375" width="12" style="225" customWidth="1"/>
    <col min="4376" max="4376" width="6.7109375" style="225" customWidth="1"/>
    <col min="4377" max="4378" width="12" style="225" customWidth="1"/>
    <col min="4379" max="4379" width="6.5703125" style="225" customWidth="1"/>
    <col min="4380" max="4381" width="12" style="225" customWidth="1"/>
    <col min="4382" max="4382" width="6.140625" style="225" customWidth="1"/>
    <col min="4383" max="4608" width="9.140625" style="225"/>
    <col min="4609" max="4609" width="13.42578125" style="225" customWidth="1"/>
    <col min="4610" max="4611" width="15.7109375" style="225" customWidth="1"/>
    <col min="4612" max="4612" width="6" style="225" customWidth="1"/>
    <col min="4613" max="4616" width="12" style="225" customWidth="1"/>
    <col min="4617" max="4617" width="5.85546875" style="225" customWidth="1"/>
    <col min="4618" max="4619" width="12" style="225" customWidth="1"/>
    <col min="4620" max="4620" width="6.140625" style="225" customWidth="1"/>
    <col min="4621" max="4622" width="12" style="225" customWidth="1"/>
    <col min="4623" max="4623" width="5.42578125" style="225" customWidth="1"/>
    <col min="4624" max="4625" width="12" style="225" customWidth="1"/>
    <col min="4626" max="4626" width="6.5703125" style="225" customWidth="1"/>
    <col min="4627" max="4628" width="12" style="225" customWidth="1"/>
    <col min="4629" max="4629" width="7" style="225" customWidth="1"/>
    <col min="4630" max="4631" width="12" style="225" customWidth="1"/>
    <col min="4632" max="4632" width="6.7109375" style="225" customWidth="1"/>
    <col min="4633" max="4634" width="12" style="225" customWidth="1"/>
    <col min="4635" max="4635" width="6.5703125" style="225" customWidth="1"/>
    <col min="4636" max="4637" width="12" style="225" customWidth="1"/>
    <col min="4638" max="4638" width="6.140625" style="225" customWidth="1"/>
    <col min="4639" max="4864" width="9.140625" style="225"/>
    <col min="4865" max="4865" width="13.42578125" style="225" customWidth="1"/>
    <col min="4866" max="4867" width="15.7109375" style="225" customWidth="1"/>
    <col min="4868" max="4868" width="6" style="225" customWidth="1"/>
    <col min="4869" max="4872" width="12" style="225" customWidth="1"/>
    <col min="4873" max="4873" width="5.85546875" style="225" customWidth="1"/>
    <col min="4874" max="4875" width="12" style="225" customWidth="1"/>
    <col min="4876" max="4876" width="6.140625" style="225" customWidth="1"/>
    <col min="4877" max="4878" width="12" style="225" customWidth="1"/>
    <col min="4879" max="4879" width="5.42578125" style="225" customWidth="1"/>
    <col min="4880" max="4881" width="12" style="225" customWidth="1"/>
    <col min="4882" max="4882" width="6.5703125" style="225" customWidth="1"/>
    <col min="4883" max="4884" width="12" style="225" customWidth="1"/>
    <col min="4885" max="4885" width="7" style="225" customWidth="1"/>
    <col min="4886" max="4887" width="12" style="225" customWidth="1"/>
    <col min="4888" max="4888" width="6.7109375" style="225" customWidth="1"/>
    <col min="4889" max="4890" width="12" style="225" customWidth="1"/>
    <col min="4891" max="4891" width="6.5703125" style="225" customWidth="1"/>
    <col min="4892" max="4893" width="12" style="225" customWidth="1"/>
    <col min="4894" max="4894" width="6.140625" style="225" customWidth="1"/>
    <col min="4895" max="5120" width="9.140625" style="225"/>
    <col min="5121" max="5121" width="13.42578125" style="225" customWidth="1"/>
    <col min="5122" max="5123" width="15.7109375" style="225" customWidth="1"/>
    <col min="5124" max="5124" width="6" style="225" customWidth="1"/>
    <col min="5125" max="5128" width="12" style="225" customWidth="1"/>
    <col min="5129" max="5129" width="5.85546875" style="225" customWidth="1"/>
    <col min="5130" max="5131" width="12" style="225" customWidth="1"/>
    <col min="5132" max="5132" width="6.140625" style="225" customWidth="1"/>
    <col min="5133" max="5134" width="12" style="225" customWidth="1"/>
    <col min="5135" max="5135" width="5.42578125" style="225" customWidth="1"/>
    <col min="5136" max="5137" width="12" style="225" customWidth="1"/>
    <col min="5138" max="5138" width="6.5703125" style="225" customWidth="1"/>
    <col min="5139" max="5140" width="12" style="225" customWidth="1"/>
    <col min="5141" max="5141" width="7" style="225" customWidth="1"/>
    <col min="5142" max="5143" width="12" style="225" customWidth="1"/>
    <col min="5144" max="5144" width="6.7109375" style="225" customWidth="1"/>
    <col min="5145" max="5146" width="12" style="225" customWidth="1"/>
    <col min="5147" max="5147" width="6.5703125" style="225" customWidth="1"/>
    <col min="5148" max="5149" width="12" style="225" customWidth="1"/>
    <col min="5150" max="5150" width="6.140625" style="225" customWidth="1"/>
    <col min="5151" max="5376" width="9.140625" style="225"/>
    <col min="5377" max="5377" width="13.42578125" style="225" customWidth="1"/>
    <col min="5378" max="5379" width="15.7109375" style="225" customWidth="1"/>
    <col min="5380" max="5380" width="6" style="225" customWidth="1"/>
    <col min="5381" max="5384" width="12" style="225" customWidth="1"/>
    <col min="5385" max="5385" width="5.85546875" style="225" customWidth="1"/>
    <col min="5386" max="5387" width="12" style="225" customWidth="1"/>
    <col min="5388" max="5388" width="6.140625" style="225" customWidth="1"/>
    <col min="5389" max="5390" width="12" style="225" customWidth="1"/>
    <col min="5391" max="5391" width="5.42578125" style="225" customWidth="1"/>
    <col min="5392" max="5393" width="12" style="225" customWidth="1"/>
    <col min="5394" max="5394" width="6.5703125" style="225" customWidth="1"/>
    <col min="5395" max="5396" width="12" style="225" customWidth="1"/>
    <col min="5397" max="5397" width="7" style="225" customWidth="1"/>
    <col min="5398" max="5399" width="12" style="225" customWidth="1"/>
    <col min="5400" max="5400" width="6.7109375" style="225" customWidth="1"/>
    <col min="5401" max="5402" width="12" style="225" customWidth="1"/>
    <col min="5403" max="5403" width="6.5703125" style="225" customWidth="1"/>
    <col min="5404" max="5405" width="12" style="225" customWidth="1"/>
    <col min="5406" max="5406" width="6.140625" style="225" customWidth="1"/>
    <col min="5407" max="5632" width="9.140625" style="225"/>
    <col min="5633" max="5633" width="13.42578125" style="225" customWidth="1"/>
    <col min="5634" max="5635" width="15.7109375" style="225" customWidth="1"/>
    <col min="5636" max="5636" width="6" style="225" customWidth="1"/>
    <col min="5637" max="5640" width="12" style="225" customWidth="1"/>
    <col min="5641" max="5641" width="5.85546875" style="225" customWidth="1"/>
    <col min="5642" max="5643" width="12" style="225" customWidth="1"/>
    <col min="5644" max="5644" width="6.140625" style="225" customWidth="1"/>
    <col min="5645" max="5646" width="12" style="225" customWidth="1"/>
    <col min="5647" max="5647" width="5.42578125" style="225" customWidth="1"/>
    <col min="5648" max="5649" width="12" style="225" customWidth="1"/>
    <col min="5650" max="5650" width="6.5703125" style="225" customWidth="1"/>
    <col min="5651" max="5652" width="12" style="225" customWidth="1"/>
    <col min="5653" max="5653" width="7" style="225" customWidth="1"/>
    <col min="5654" max="5655" width="12" style="225" customWidth="1"/>
    <col min="5656" max="5656" width="6.7109375" style="225" customWidth="1"/>
    <col min="5657" max="5658" width="12" style="225" customWidth="1"/>
    <col min="5659" max="5659" width="6.5703125" style="225" customWidth="1"/>
    <col min="5660" max="5661" width="12" style="225" customWidth="1"/>
    <col min="5662" max="5662" width="6.140625" style="225" customWidth="1"/>
    <col min="5663" max="5888" width="9.140625" style="225"/>
    <col min="5889" max="5889" width="13.42578125" style="225" customWidth="1"/>
    <col min="5890" max="5891" width="15.7109375" style="225" customWidth="1"/>
    <col min="5892" max="5892" width="6" style="225" customWidth="1"/>
    <col min="5893" max="5896" width="12" style="225" customWidth="1"/>
    <col min="5897" max="5897" width="5.85546875" style="225" customWidth="1"/>
    <col min="5898" max="5899" width="12" style="225" customWidth="1"/>
    <col min="5900" max="5900" width="6.140625" style="225" customWidth="1"/>
    <col min="5901" max="5902" width="12" style="225" customWidth="1"/>
    <col min="5903" max="5903" width="5.42578125" style="225" customWidth="1"/>
    <col min="5904" max="5905" width="12" style="225" customWidth="1"/>
    <col min="5906" max="5906" width="6.5703125" style="225" customWidth="1"/>
    <col min="5907" max="5908" width="12" style="225" customWidth="1"/>
    <col min="5909" max="5909" width="7" style="225" customWidth="1"/>
    <col min="5910" max="5911" width="12" style="225" customWidth="1"/>
    <col min="5912" max="5912" width="6.7109375" style="225" customWidth="1"/>
    <col min="5913" max="5914" width="12" style="225" customWidth="1"/>
    <col min="5915" max="5915" width="6.5703125" style="225" customWidth="1"/>
    <col min="5916" max="5917" width="12" style="225" customWidth="1"/>
    <col min="5918" max="5918" width="6.140625" style="225" customWidth="1"/>
    <col min="5919" max="6144" width="9.140625" style="225"/>
    <col min="6145" max="6145" width="13.42578125" style="225" customWidth="1"/>
    <col min="6146" max="6147" width="15.7109375" style="225" customWidth="1"/>
    <col min="6148" max="6148" width="6" style="225" customWidth="1"/>
    <col min="6149" max="6152" width="12" style="225" customWidth="1"/>
    <col min="6153" max="6153" width="5.85546875" style="225" customWidth="1"/>
    <col min="6154" max="6155" width="12" style="225" customWidth="1"/>
    <col min="6156" max="6156" width="6.140625" style="225" customWidth="1"/>
    <col min="6157" max="6158" width="12" style="225" customWidth="1"/>
    <col min="6159" max="6159" width="5.42578125" style="225" customWidth="1"/>
    <col min="6160" max="6161" width="12" style="225" customWidth="1"/>
    <col min="6162" max="6162" width="6.5703125" style="225" customWidth="1"/>
    <col min="6163" max="6164" width="12" style="225" customWidth="1"/>
    <col min="6165" max="6165" width="7" style="225" customWidth="1"/>
    <col min="6166" max="6167" width="12" style="225" customWidth="1"/>
    <col min="6168" max="6168" width="6.7109375" style="225" customWidth="1"/>
    <col min="6169" max="6170" width="12" style="225" customWidth="1"/>
    <col min="6171" max="6171" width="6.5703125" style="225" customWidth="1"/>
    <col min="6172" max="6173" width="12" style="225" customWidth="1"/>
    <col min="6174" max="6174" width="6.140625" style="225" customWidth="1"/>
    <col min="6175" max="6400" width="9.140625" style="225"/>
    <col min="6401" max="6401" width="13.42578125" style="225" customWidth="1"/>
    <col min="6402" max="6403" width="15.7109375" style="225" customWidth="1"/>
    <col min="6404" max="6404" width="6" style="225" customWidth="1"/>
    <col min="6405" max="6408" width="12" style="225" customWidth="1"/>
    <col min="6409" max="6409" width="5.85546875" style="225" customWidth="1"/>
    <col min="6410" max="6411" width="12" style="225" customWidth="1"/>
    <col min="6412" max="6412" width="6.140625" style="225" customWidth="1"/>
    <col min="6413" max="6414" width="12" style="225" customWidth="1"/>
    <col min="6415" max="6415" width="5.42578125" style="225" customWidth="1"/>
    <col min="6416" max="6417" width="12" style="225" customWidth="1"/>
    <col min="6418" max="6418" width="6.5703125" style="225" customWidth="1"/>
    <col min="6419" max="6420" width="12" style="225" customWidth="1"/>
    <col min="6421" max="6421" width="7" style="225" customWidth="1"/>
    <col min="6422" max="6423" width="12" style="225" customWidth="1"/>
    <col min="6424" max="6424" width="6.7109375" style="225" customWidth="1"/>
    <col min="6425" max="6426" width="12" style="225" customWidth="1"/>
    <col min="6427" max="6427" width="6.5703125" style="225" customWidth="1"/>
    <col min="6428" max="6429" width="12" style="225" customWidth="1"/>
    <col min="6430" max="6430" width="6.140625" style="225" customWidth="1"/>
    <col min="6431" max="6656" width="9.140625" style="225"/>
    <col min="6657" max="6657" width="13.42578125" style="225" customWidth="1"/>
    <col min="6658" max="6659" width="15.7109375" style="225" customWidth="1"/>
    <col min="6660" max="6660" width="6" style="225" customWidth="1"/>
    <col min="6661" max="6664" width="12" style="225" customWidth="1"/>
    <col min="6665" max="6665" width="5.85546875" style="225" customWidth="1"/>
    <col min="6666" max="6667" width="12" style="225" customWidth="1"/>
    <col min="6668" max="6668" width="6.140625" style="225" customWidth="1"/>
    <col min="6669" max="6670" width="12" style="225" customWidth="1"/>
    <col min="6671" max="6671" width="5.42578125" style="225" customWidth="1"/>
    <col min="6672" max="6673" width="12" style="225" customWidth="1"/>
    <col min="6674" max="6674" width="6.5703125" style="225" customWidth="1"/>
    <col min="6675" max="6676" width="12" style="225" customWidth="1"/>
    <col min="6677" max="6677" width="7" style="225" customWidth="1"/>
    <col min="6678" max="6679" width="12" style="225" customWidth="1"/>
    <col min="6680" max="6680" width="6.7109375" style="225" customWidth="1"/>
    <col min="6681" max="6682" width="12" style="225" customWidth="1"/>
    <col min="6683" max="6683" width="6.5703125" style="225" customWidth="1"/>
    <col min="6684" max="6685" width="12" style="225" customWidth="1"/>
    <col min="6686" max="6686" width="6.140625" style="225" customWidth="1"/>
    <col min="6687" max="6912" width="9.140625" style="225"/>
    <col min="6913" max="6913" width="13.42578125" style="225" customWidth="1"/>
    <col min="6914" max="6915" width="15.7109375" style="225" customWidth="1"/>
    <col min="6916" max="6916" width="6" style="225" customWidth="1"/>
    <col min="6917" max="6920" width="12" style="225" customWidth="1"/>
    <col min="6921" max="6921" width="5.85546875" style="225" customWidth="1"/>
    <col min="6922" max="6923" width="12" style="225" customWidth="1"/>
    <col min="6924" max="6924" width="6.140625" style="225" customWidth="1"/>
    <col min="6925" max="6926" width="12" style="225" customWidth="1"/>
    <col min="6927" max="6927" width="5.42578125" style="225" customWidth="1"/>
    <col min="6928" max="6929" width="12" style="225" customWidth="1"/>
    <col min="6930" max="6930" width="6.5703125" style="225" customWidth="1"/>
    <col min="6931" max="6932" width="12" style="225" customWidth="1"/>
    <col min="6933" max="6933" width="7" style="225" customWidth="1"/>
    <col min="6934" max="6935" width="12" style="225" customWidth="1"/>
    <col min="6936" max="6936" width="6.7109375" style="225" customWidth="1"/>
    <col min="6937" max="6938" width="12" style="225" customWidth="1"/>
    <col min="6939" max="6939" width="6.5703125" style="225" customWidth="1"/>
    <col min="6940" max="6941" width="12" style="225" customWidth="1"/>
    <col min="6942" max="6942" width="6.140625" style="225" customWidth="1"/>
    <col min="6943" max="7168" width="9.140625" style="225"/>
    <col min="7169" max="7169" width="13.42578125" style="225" customWidth="1"/>
    <col min="7170" max="7171" width="15.7109375" style="225" customWidth="1"/>
    <col min="7172" max="7172" width="6" style="225" customWidth="1"/>
    <col min="7173" max="7176" width="12" style="225" customWidth="1"/>
    <col min="7177" max="7177" width="5.85546875" style="225" customWidth="1"/>
    <col min="7178" max="7179" width="12" style="225" customWidth="1"/>
    <col min="7180" max="7180" width="6.140625" style="225" customWidth="1"/>
    <col min="7181" max="7182" width="12" style="225" customWidth="1"/>
    <col min="7183" max="7183" width="5.42578125" style="225" customWidth="1"/>
    <col min="7184" max="7185" width="12" style="225" customWidth="1"/>
    <col min="7186" max="7186" width="6.5703125" style="225" customWidth="1"/>
    <col min="7187" max="7188" width="12" style="225" customWidth="1"/>
    <col min="7189" max="7189" width="7" style="225" customWidth="1"/>
    <col min="7190" max="7191" width="12" style="225" customWidth="1"/>
    <col min="7192" max="7192" width="6.7109375" style="225" customWidth="1"/>
    <col min="7193" max="7194" width="12" style="225" customWidth="1"/>
    <col min="7195" max="7195" width="6.5703125" style="225" customWidth="1"/>
    <col min="7196" max="7197" width="12" style="225" customWidth="1"/>
    <col min="7198" max="7198" width="6.140625" style="225" customWidth="1"/>
    <col min="7199" max="7424" width="9.140625" style="225"/>
    <col min="7425" max="7425" width="13.42578125" style="225" customWidth="1"/>
    <col min="7426" max="7427" width="15.7109375" style="225" customWidth="1"/>
    <col min="7428" max="7428" width="6" style="225" customWidth="1"/>
    <col min="7429" max="7432" width="12" style="225" customWidth="1"/>
    <col min="7433" max="7433" width="5.85546875" style="225" customWidth="1"/>
    <col min="7434" max="7435" width="12" style="225" customWidth="1"/>
    <col min="7436" max="7436" width="6.140625" style="225" customWidth="1"/>
    <col min="7437" max="7438" width="12" style="225" customWidth="1"/>
    <col min="7439" max="7439" width="5.42578125" style="225" customWidth="1"/>
    <col min="7440" max="7441" width="12" style="225" customWidth="1"/>
    <col min="7442" max="7442" width="6.5703125" style="225" customWidth="1"/>
    <col min="7443" max="7444" width="12" style="225" customWidth="1"/>
    <col min="7445" max="7445" width="7" style="225" customWidth="1"/>
    <col min="7446" max="7447" width="12" style="225" customWidth="1"/>
    <col min="7448" max="7448" width="6.7109375" style="225" customWidth="1"/>
    <col min="7449" max="7450" width="12" style="225" customWidth="1"/>
    <col min="7451" max="7451" width="6.5703125" style="225" customWidth="1"/>
    <col min="7452" max="7453" width="12" style="225" customWidth="1"/>
    <col min="7454" max="7454" width="6.140625" style="225" customWidth="1"/>
    <col min="7455" max="7680" width="9.140625" style="225"/>
    <col min="7681" max="7681" width="13.42578125" style="225" customWidth="1"/>
    <col min="7682" max="7683" width="15.7109375" style="225" customWidth="1"/>
    <col min="7684" max="7684" width="6" style="225" customWidth="1"/>
    <col min="7685" max="7688" width="12" style="225" customWidth="1"/>
    <col min="7689" max="7689" width="5.85546875" style="225" customWidth="1"/>
    <col min="7690" max="7691" width="12" style="225" customWidth="1"/>
    <col min="7692" max="7692" width="6.140625" style="225" customWidth="1"/>
    <col min="7693" max="7694" width="12" style="225" customWidth="1"/>
    <col min="7695" max="7695" width="5.42578125" style="225" customWidth="1"/>
    <col min="7696" max="7697" width="12" style="225" customWidth="1"/>
    <col min="7698" max="7698" width="6.5703125" style="225" customWidth="1"/>
    <col min="7699" max="7700" width="12" style="225" customWidth="1"/>
    <col min="7701" max="7701" width="7" style="225" customWidth="1"/>
    <col min="7702" max="7703" width="12" style="225" customWidth="1"/>
    <col min="7704" max="7704" width="6.7109375" style="225" customWidth="1"/>
    <col min="7705" max="7706" width="12" style="225" customWidth="1"/>
    <col min="7707" max="7707" width="6.5703125" style="225" customWidth="1"/>
    <col min="7708" max="7709" width="12" style="225" customWidth="1"/>
    <col min="7710" max="7710" width="6.140625" style="225" customWidth="1"/>
    <col min="7711" max="7936" width="9.140625" style="225"/>
    <col min="7937" max="7937" width="13.42578125" style="225" customWidth="1"/>
    <col min="7938" max="7939" width="15.7109375" style="225" customWidth="1"/>
    <col min="7940" max="7940" width="6" style="225" customWidth="1"/>
    <col min="7941" max="7944" width="12" style="225" customWidth="1"/>
    <col min="7945" max="7945" width="5.85546875" style="225" customWidth="1"/>
    <col min="7946" max="7947" width="12" style="225" customWidth="1"/>
    <col min="7948" max="7948" width="6.140625" style="225" customWidth="1"/>
    <col min="7949" max="7950" width="12" style="225" customWidth="1"/>
    <col min="7951" max="7951" width="5.42578125" style="225" customWidth="1"/>
    <col min="7952" max="7953" width="12" style="225" customWidth="1"/>
    <col min="7954" max="7954" width="6.5703125" style="225" customWidth="1"/>
    <col min="7955" max="7956" width="12" style="225" customWidth="1"/>
    <col min="7957" max="7957" width="7" style="225" customWidth="1"/>
    <col min="7958" max="7959" width="12" style="225" customWidth="1"/>
    <col min="7960" max="7960" width="6.7109375" style="225" customWidth="1"/>
    <col min="7961" max="7962" width="12" style="225" customWidth="1"/>
    <col min="7963" max="7963" width="6.5703125" style="225" customWidth="1"/>
    <col min="7964" max="7965" width="12" style="225" customWidth="1"/>
    <col min="7966" max="7966" width="6.140625" style="225" customWidth="1"/>
    <col min="7967" max="8192" width="9.140625" style="225"/>
    <col min="8193" max="8193" width="13.42578125" style="225" customWidth="1"/>
    <col min="8194" max="8195" width="15.7109375" style="225" customWidth="1"/>
    <col min="8196" max="8196" width="6" style="225" customWidth="1"/>
    <col min="8197" max="8200" width="12" style="225" customWidth="1"/>
    <col min="8201" max="8201" width="5.85546875" style="225" customWidth="1"/>
    <col min="8202" max="8203" width="12" style="225" customWidth="1"/>
    <col min="8204" max="8204" width="6.140625" style="225" customWidth="1"/>
    <col min="8205" max="8206" width="12" style="225" customWidth="1"/>
    <col min="8207" max="8207" width="5.42578125" style="225" customWidth="1"/>
    <col min="8208" max="8209" width="12" style="225" customWidth="1"/>
    <col min="8210" max="8210" width="6.5703125" style="225" customWidth="1"/>
    <col min="8211" max="8212" width="12" style="225" customWidth="1"/>
    <col min="8213" max="8213" width="7" style="225" customWidth="1"/>
    <col min="8214" max="8215" width="12" style="225" customWidth="1"/>
    <col min="8216" max="8216" width="6.7109375" style="225" customWidth="1"/>
    <col min="8217" max="8218" width="12" style="225" customWidth="1"/>
    <col min="8219" max="8219" width="6.5703125" style="225" customWidth="1"/>
    <col min="8220" max="8221" width="12" style="225" customWidth="1"/>
    <col min="8222" max="8222" width="6.140625" style="225" customWidth="1"/>
    <col min="8223" max="8448" width="9.140625" style="225"/>
    <col min="8449" max="8449" width="13.42578125" style="225" customWidth="1"/>
    <col min="8450" max="8451" width="15.7109375" style="225" customWidth="1"/>
    <col min="8452" max="8452" width="6" style="225" customWidth="1"/>
    <col min="8453" max="8456" width="12" style="225" customWidth="1"/>
    <col min="8457" max="8457" width="5.85546875" style="225" customWidth="1"/>
    <col min="8458" max="8459" width="12" style="225" customWidth="1"/>
    <col min="8460" max="8460" width="6.140625" style="225" customWidth="1"/>
    <col min="8461" max="8462" width="12" style="225" customWidth="1"/>
    <col min="8463" max="8463" width="5.42578125" style="225" customWidth="1"/>
    <col min="8464" max="8465" width="12" style="225" customWidth="1"/>
    <col min="8466" max="8466" width="6.5703125" style="225" customWidth="1"/>
    <col min="8467" max="8468" width="12" style="225" customWidth="1"/>
    <col min="8469" max="8469" width="7" style="225" customWidth="1"/>
    <col min="8470" max="8471" width="12" style="225" customWidth="1"/>
    <col min="8472" max="8472" width="6.7109375" style="225" customWidth="1"/>
    <col min="8473" max="8474" width="12" style="225" customWidth="1"/>
    <col min="8475" max="8475" width="6.5703125" style="225" customWidth="1"/>
    <col min="8476" max="8477" width="12" style="225" customWidth="1"/>
    <col min="8478" max="8478" width="6.140625" style="225" customWidth="1"/>
    <col min="8479" max="8704" width="9.140625" style="225"/>
    <col min="8705" max="8705" width="13.42578125" style="225" customWidth="1"/>
    <col min="8706" max="8707" width="15.7109375" style="225" customWidth="1"/>
    <col min="8708" max="8708" width="6" style="225" customWidth="1"/>
    <col min="8709" max="8712" width="12" style="225" customWidth="1"/>
    <col min="8713" max="8713" width="5.85546875" style="225" customWidth="1"/>
    <col min="8714" max="8715" width="12" style="225" customWidth="1"/>
    <col min="8716" max="8716" width="6.140625" style="225" customWidth="1"/>
    <col min="8717" max="8718" width="12" style="225" customWidth="1"/>
    <col min="8719" max="8719" width="5.42578125" style="225" customWidth="1"/>
    <col min="8720" max="8721" width="12" style="225" customWidth="1"/>
    <col min="8722" max="8722" width="6.5703125" style="225" customWidth="1"/>
    <col min="8723" max="8724" width="12" style="225" customWidth="1"/>
    <col min="8725" max="8725" width="7" style="225" customWidth="1"/>
    <col min="8726" max="8727" width="12" style="225" customWidth="1"/>
    <col min="8728" max="8728" width="6.7109375" style="225" customWidth="1"/>
    <col min="8729" max="8730" width="12" style="225" customWidth="1"/>
    <col min="8731" max="8731" width="6.5703125" style="225" customWidth="1"/>
    <col min="8732" max="8733" width="12" style="225" customWidth="1"/>
    <col min="8734" max="8734" width="6.140625" style="225" customWidth="1"/>
    <col min="8735" max="8960" width="9.140625" style="225"/>
    <col min="8961" max="8961" width="13.42578125" style="225" customWidth="1"/>
    <col min="8962" max="8963" width="15.7109375" style="225" customWidth="1"/>
    <col min="8964" max="8964" width="6" style="225" customWidth="1"/>
    <col min="8965" max="8968" width="12" style="225" customWidth="1"/>
    <col min="8969" max="8969" width="5.85546875" style="225" customWidth="1"/>
    <col min="8970" max="8971" width="12" style="225" customWidth="1"/>
    <col min="8972" max="8972" width="6.140625" style="225" customWidth="1"/>
    <col min="8973" max="8974" width="12" style="225" customWidth="1"/>
    <col min="8975" max="8975" width="5.42578125" style="225" customWidth="1"/>
    <col min="8976" max="8977" width="12" style="225" customWidth="1"/>
    <col min="8978" max="8978" width="6.5703125" style="225" customWidth="1"/>
    <col min="8979" max="8980" width="12" style="225" customWidth="1"/>
    <col min="8981" max="8981" width="7" style="225" customWidth="1"/>
    <col min="8982" max="8983" width="12" style="225" customWidth="1"/>
    <col min="8984" max="8984" width="6.7109375" style="225" customWidth="1"/>
    <col min="8985" max="8986" width="12" style="225" customWidth="1"/>
    <col min="8987" max="8987" width="6.5703125" style="225" customWidth="1"/>
    <col min="8988" max="8989" width="12" style="225" customWidth="1"/>
    <col min="8990" max="8990" width="6.140625" style="225" customWidth="1"/>
    <col min="8991" max="9216" width="9.140625" style="225"/>
    <col min="9217" max="9217" width="13.42578125" style="225" customWidth="1"/>
    <col min="9218" max="9219" width="15.7109375" style="225" customWidth="1"/>
    <col min="9220" max="9220" width="6" style="225" customWidth="1"/>
    <col min="9221" max="9224" width="12" style="225" customWidth="1"/>
    <col min="9225" max="9225" width="5.85546875" style="225" customWidth="1"/>
    <col min="9226" max="9227" width="12" style="225" customWidth="1"/>
    <col min="9228" max="9228" width="6.140625" style="225" customWidth="1"/>
    <col min="9229" max="9230" width="12" style="225" customWidth="1"/>
    <col min="9231" max="9231" width="5.42578125" style="225" customWidth="1"/>
    <col min="9232" max="9233" width="12" style="225" customWidth="1"/>
    <col min="9234" max="9234" width="6.5703125" style="225" customWidth="1"/>
    <col min="9235" max="9236" width="12" style="225" customWidth="1"/>
    <col min="9237" max="9237" width="7" style="225" customWidth="1"/>
    <col min="9238" max="9239" width="12" style="225" customWidth="1"/>
    <col min="9240" max="9240" width="6.7109375" style="225" customWidth="1"/>
    <col min="9241" max="9242" width="12" style="225" customWidth="1"/>
    <col min="9243" max="9243" width="6.5703125" style="225" customWidth="1"/>
    <col min="9244" max="9245" width="12" style="225" customWidth="1"/>
    <col min="9246" max="9246" width="6.140625" style="225" customWidth="1"/>
    <col min="9247" max="9472" width="9.140625" style="225"/>
    <col min="9473" max="9473" width="13.42578125" style="225" customWidth="1"/>
    <col min="9474" max="9475" width="15.7109375" style="225" customWidth="1"/>
    <col min="9476" max="9476" width="6" style="225" customWidth="1"/>
    <col min="9477" max="9480" width="12" style="225" customWidth="1"/>
    <col min="9481" max="9481" width="5.85546875" style="225" customWidth="1"/>
    <col min="9482" max="9483" width="12" style="225" customWidth="1"/>
    <col min="9484" max="9484" width="6.140625" style="225" customWidth="1"/>
    <col min="9485" max="9486" width="12" style="225" customWidth="1"/>
    <col min="9487" max="9487" width="5.42578125" style="225" customWidth="1"/>
    <col min="9488" max="9489" width="12" style="225" customWidth="1"/>
    <col min="9490" max="9490" width="6.5703125" style="225" customWidth="1"/>
    <col min="9491" max="9492" width="12" style="225" customWidth="1"/>
    <col min="9493" max="9493" width="7" style="225" customWidth="1"/>
    <col min="9494" max="9495" width="12" style="225" customWidth="1"/>
    <col min="9496" max="9496" width="6.7109375" style="225" customWidth="1"/>
    <col min="9497" max="9498" width="12" style="225" customWidth="1"/>
    <col min="9499" max="9499" width="6.5703125" style="225" customWidth="1"/>
    <col min="9500" max="9501" width="12" style="225" customWidth="1"/>
    <col min="9502" max="9502" width="6.140625" style="225" customWidth="1"/>
    <col min="9503" max="9728" width="9.140625" style="225"/>
    <col min="9729" max="9729" width="13.42578125" style="225" customWidth="1"/>
    <col min="9730" max="9731" width="15.7109375" style="225" customWidth="1"/>
    <col min="9732" max="9732" width="6" style="225" customWidth="1"/>
    <col min="9733" max="9736" width="12" style="225" customWidth="1"/>
    <col min="9737" max="9737" width="5.85546875" style="225" customWidth="1"/>
    <col min="9738" max="9739" width="12" style="225" customWidth="1"/>
    <col min="9740" max="9740" width="6.140625" style="225" customWidth="1"/>
    <col min="9741" max="9742" width="12" style="225" customWidth="1"/>
    <col min="9743" max="9743" width="5.42578125" style="225" customWidth="1"/>
    <col min="9744" max="9745" width="12" style="225" customWidth="1"/>
    <col min="9746" max="9746" width="6.5703125" style="225" customWidth="1"/>
    <col min="9747" max="9748" width="12" style="225" customWidth="1"/>
    <col min="9749" max="9749" width="7" style="225" customWidth="1"/>
    <col min="9750" max="9751" width="12" style="225" customWidth="1"/>
    <col min="9752" max="9752" width="6.7109375" style="225" customWidth="1"/>
    <col min="9753" max="9754" width="12" style="225" customWidth="1"/>
    <col min="9755" max="9755" width="6.5703125" style="225" customWidth="1"/>
    <col min="9756" max="9757" width="12" style="225" customWidth="1"/>
    <col min="9758" max="9758" width="6.140625" style="225" customWidth="1"/>
    <col min="9759" max="9984" width="9.140625" style="225"/>
    <col min="9985" max="9985" width="13.42578125" style="225" customWidth="1"/>
    <col min="9986" max="9987" width="15.7109375" style="225" customWidth="1"/>
    <col min="9988" max="9988" width="6" style="225" customWidth="1"/>
    <col min="9989" max="9992" width="12" style="225" customWidth="1"/>
    <col min="9993" max="9993" width="5.85546875" style="225" customWidth="1"/>
    <col min="9994" max="9995" width="12" style="225" customWidth="1"/>
    <col min="9996" max="9996" width="6.140625" style="225" customWidth="1"/>
    <col min="9997" max="9998" width="12" style="225" customWidth="1"/>
    <col min="9999" max="9999" width="5.42578125" style="225" customWidth="1"/>
    <col min="10000" max="10001" width="12" style="225" customWidth="1"/>
    <col min="10002" max="10002" width="6.5703125" style="225" customWidth="1"/>
    <col min="10003" max="10004" width="12" style="225" customWidth="1"/>
    <col min="10005" max="10005" width="7" style="225" customWidth="1"/>
    <col min="10006" max="10007" width="12" style="225" customWidth="1"/>
    <col min="10008" max="10008" width="6.7109375" style="225" customWidth="1"/>
    <col min="10009" max="10010" width="12" style="225" customWidth="1"/>
    <col min="10011" max="10011" width="6.5703125" style="225" customWidth="1"/>
    <col min="10012" max="10013" width="12" style="225" customWidth="1"/>
    <col min="10014" max="10014" width="6.140625" style="225" customWidth="1"/>
    <col min="10015" max="10240" width="9.140625" style="225"/>
    <col min="10241" max="10241" width="13.42578125" style="225" customWidth="1"/>
    <col min="10242" max="10243" width="15.7109375" style="225" customWidth="1"/>
    <col min="10244" max="10244" width="6" style="225" customWidth="1"/>
    <col min="10245" max="10248" width="12" style="225" customWidth="1"/>
    <col min="10249" max="10249" width="5.85546875" style="225" customWidth="1"/>
    <col min="10250" max="10251" width="12" style="225" customWidth="1"/>
    <col min="10252" max="10252" width="6.140625" style="225" customWidth="1"/>
    <col min="10253" max="10254" width="12" style="225" customWidth="1"/>
    <col min="10255" max="10255" width="5.42578125" style="225" customWidth="1"/>
    <col min="10256" max="10257" width="12" style="225" customWidth="1"/>
    <col min="10258" max="10258" width="6.5703125" style="225" customWidth="1"/>
    <col min="10259" max="10260" width="12" style="225" customWidth="1"/>
    <col min="10261" max="10261" width="7" style="225" customWidth="1"/>
    <col min="10262" max="10263" width="12" style="225" customWidth="1"/>
    <col min="10264" max="10264" width="6.7109375" style="225" customWidth="1"/>
    <col min="10265" max="10266" width="12" style="225" customWidth="1"/>
    <col min="10267" max="10267" width="6.5703125" style="225" customWidth="1"/>
    <col min="10268" max="10269" width="12" style="225" customWidth="1"/>
    <col min="10270" max="10270" width="6.140625" style="225" customWidth="1"/>
    <col min="10271" max="10496" width="9.140625" style="225"/>
    <col min="10497" max="10497" width="13.42578125" style="225" customWidth="1"/>
    <col min="10498" max="10499" width="15.7109375" style="225" customWidth="1"/>
    <col min="10500" max="10500" width="6" style="225" customWidth="1"/>
    <col min="10501" max="10504" width="12" style="225" customWidth="1"/>
    <col min="10505" max="10505" width="5.85546875" style="225" customWidth="1"/>
    <col min="10506" max="10507" width="12" style="225" customWidth="1"/>
    <col min="10508" max="10508" width="6.140625" style="225" customWidth="1"/>
    <col min="10509" max="10510" width="12" style="225" customWidth="1"/>
    <col min="10511" max="10511" width="5.42578125" style="225" customWidth="1"/>
    <col min="10512" max="10513" width="12" style="225" customWidth="1"/>
    <col min="10514" max="10514" width="6.5703125" style="225" customWidth="1"/>
    <col min="10515" max="10516" width="12" style="225" customWidth="1"/>
    <col min="10517" max="10517" width="7" style="225" customWidth="1"/>
    <col min="10518" max="10519" width="12" style="225" customWidth="1"/>
    <col min="10520" max="10520" width="6.7109375" style="225" customWidth="1"/>
    <col min="10521" max="10522" width="12" style="225" customWidth="1"/>
    <col min="10523" max="10523" width="6.5703125" style="225" customWidth="1"/>
    <col min="10524" max="10525" width="12" style="225" customWidth="1"/>
    <col min="10526" max="10526" width="6.140625" style="225" customWidth="1"/>
    <col min="10527" max="10752" width="9.140625" style="225"/>
    <col min="10753" max="10753" width="13.42578125" style="225" customWidth="1"/>
    <col min="10754" max="10755" width="15.7109375" style="225" customWidth="1"/>
    <col min="10756" max="10756" width="6" style="225" customWidth="1"/>
    <col min="10757" max="10760" width="12" style="225" customWidth="1"/>
    <col min="10761" max="10761" width="5.85546875" style="225" customWidth="1"/>
    <col min="10762" max="10763" width="12" style="225" customWidth="1"/>
    <col min="10764" max="10764" width="6.140625" style="225" customWidth="1"/>
    <col min="10765" max="10766" width="12" style="225" customWidth="1"/>
    <col min="10767" max="10767" width="5.42578125" style="225" customWidth="1"/>
    <col min="10768" max="10769" width="12" style="225" customWidth="1"/>
    <col min="10770" max="10770" width="6.5703125" style="225" customWidth="1"/>
    <col min="10771" max="10772" width="12" style="225" customWidth="1"/>
    <col min="10773" max="10773" width="7" style="225" customWidth="1"/>
    <col min="10774" max="10775" width="12" style="225" customWidth="1"/>
    <col min="10776" max="10776" width="6.7109375" style="225" customWidth="1"/>
    <col min="10777" max="10778" width="12" style="225" customWidth="1"/>
    <col min="10779" max="10779" width="6.5703125" style="225" customWidth="1"/>
    <col min="10780" max="10781" width="12" style="225" customWidth="1"/>
    <col min="10782" max="10782" width="6.140625" style="225" customWidth="1"/>
    <col min="10783" max="11008" width="9.140625" style="225"/>
    <col min="11009" max="11009" width="13.42578125" style="225" customWidth="1"/>
    <col min="11010" max="11011" width="15.7109375" style="225" customWidth="1"/>
    <col min="11012" max="11012" width="6" style="225" customWidth="1"/>
    <col min="11013" max="11016" width="12" style="225" customWidth="1"/>
    <col min="11017" max="11017" width="5.85546875" style="225" customWidth="1"/>
    <col min="11018" max="11019" width="12" style="225" customWidth="1"/>
    <col min="11020" max="11020" width="6.140625" style="225" customWidth="1"/>
    <col min="11021" max="11022" width="12" style="225" customWidth="1"/>
    <col min="11023" max="11023" width="5.42578125" style="225" customWidth="1"/>
    <col min="11024" max="11025" width="12" style="225" customWidth="1"/>
    <col min="11026" max="11026" width="6.5703125" style="225" customWidth="1"/>
    <col min="11027" max="11028" width="12" style="225" customWidth="1"/>
    <col min="11029" max="11029" width="7" style="225" customWidth="1"/>
    <col min="11030" max="11031" width="12" style="225" customWidth="1"/>
    <col min="11032" max="11032" width="6.7109375" style="225" customWidth="1"/>
    <col min="11033" max="11034" width="12" style="225" customWidth="1"/>
    <col min="11035" max="11035" width="6.5703125" style="225" customWidth="1"/>
    <col min="11036" max="11037" width="12" style="225" customWidth="1"/>
    <col min="11038" max="11038" width="6.140625" style="225" customWidth="1"/>
    <col min="11039" max="11264" width="9.140625" style="225"/>
    <col min="11265" max="11265" width="13.42578125" style="225" customWidth="1"/>
    <col min="11266" max="11267" width="15.7109375" style="225" customWidth="1"/>
    <col min="11268" max="11268" width="6" style="225" customWidth="1"/>
    <col min="11269" max="11272" width="12" style="225" customWidth="1"/>
    <col min="11273" max="11273" width="5.85546875" style="225" customWidth="1"/>
    <col min="11274" max="11275" width="12" style="225" customWidth="1"/>
    <col min="11276" max="11276" width="6.140625" style="225" customWidth="1"/>
    <col min="11277" max="11278" width="12" style="225" customWidth="1"/>
    <col min="11279" max="11279" width="5.42578125" style="225" customWidth="1"/>
    <col min="11280" max="11281" width="12" style="225" customWidth="1"/>
    <col min="11282" max="11282" width="6.5703125" style="225" customWidth="1"/>
    <col min="11283" max="11284" width="12" style="225" customWidth="1"/>
    <col min="11285" max="11285" width="7" style="225" customWidth="1"/>
    <col min="11286" max="11287" width="12" style="225" customWidth="1"/>
    <col min="11288" max="11288" width="6.7109375" style="225" customWidth="1"/>
    <col min="11289" max="11290" width="12" style="225" customWidth="1"/>
    <col min="11291" max="11291" width="6.5703125" style="225" customWidth="1"/>
    <col min="11292" max="11293" width="12" style="225" customWidth="1"/>
    <col min="11294" max="11294" width="6.140625" style="225" customWidth="1"/>
    <col min="11295" max="11520" width="9.140625" style="225"/>
    <col min="11521" max="11521" width="13.42578125" style="225" customWidth="1"/>
    <col min="11522" max="11523" width="15.7109375" style="225" customWidth="1"/>
    <col min="11524" max="11524" width="6" style="225" customWidth="1"/>
    <col min="11525" max="11528" width="12" style="225" customWidth="1"/>
    <col min="11529" max="11529" width="5.85546875" style="225" customWidth="1"/>
    <col min="11530" max="11531" width="12" style="225" customWidth="1"/>
    <col min="11532" max="11532" width="6.140625" style="225" customWidth="1"/>
    <col min="11533" max="11534" width="12" style="225" customWidth="1"/>
    <col min="11535" max="11535" width="5.42578125" style="225" customWidth="1"/>
    <col min="11536" max="11537" width="12" style="225" customWidth="1"/>
    <col min="11538" max="11538" width="6.5703125" style="225" customWidth="1"/>
    <col min="11539" max="11540" width="12" style="225" customWidth="1"/>
    <col min="11541" max="11541" width="7" style="225" customWidth="1"/>
    <col min="11542" max="11543" width="12" style="225" customWidth="1"/>
    <col min="11544" max="11544" width="6.7109375" style="225" customWidth="1"/>
    <col min="11545" max="11546" width="12" style="225" customWidth="1"/>
    <col min="11547" max="11547" width="6.5703125" style="225" customWidth="1"/>
    <col min="11548" max="11549" width="12" style="225" customWidth="1"/>
    <col min="11550" max="11550" width="6.140625" style="225" customWidth="1"/>
    <col min="11551" max="11776" width="9.140625" style="225"/>
    <col min="11777" max="11777" width="13.42578125" style="225" customWidth="1"/>
    <col min="11778" max="11779" width="15.7109375" style="225" customWidth="1"/>
    <col min="11780" max="11780" width="6" style="225" customWidth="1"/>
    <col min="11781" max="11784" width="12" style="225" customWidth="1"/>
    <col min="11785" max="11785" width="5.85546875" style="225" customWidth="1"/>
    <col min="11786" max="11787" width="12" style="225" customWidth="1"/>
    <col min="11788" max="11788" width="6.140625" style="225" customWidth="1"/>
    <col min="11789" max="11790" width="12" style="225" customWidth="1"/>
    <col min="11791" max="11791" width="5.42578125" style="225" customWidth="1"/>
    <col min="11792" max="11793" width="12" style="225" customWidth="1"/>
    <col min="11794" max="11794" width="6.5703125" style="225" customWidth="1"/>
    <col min="11795" max="11796" width="12" style="225" customWidth="1"/>
    <col min="11797" max="11797" width="7" style="225" customWidth="1"/>
    <col min="11798" max="11799" width="12" style="225" customWidth="1"/>
    <col min="11800" max="11800" width="6.7109375" style="225" customWidth="1"/>
    <col min="11801" max="11802" width="12" style="225" customWidth="1"/>
    <col min="11803" max="11803" width="6.5703125" style="225" customWidth="1"/>
    <col min="11804" max="11805" width="12" style="225" customWidth="1"/>
    <col min="11806" max="11806" width="6.140625" style="225" customWidth="1"/>
    <col min="11807" max="12032" width="9.140625" style="225"/>
    <col min="12033" max="12033" width="13.42578125" style="225" customWidth="1"/>
    <col min="12034" max="12035" width="15.7109375" style="225" customWidth="1"/>
    <col min="12036" max="12036" width="6" style="225" customWidth="1"/>
    <col min="12037" max="12040" width="12" style="225" customWidth="1"/>
    <col min="12041" max="12041" width="5.85546875" style="225" customWidth="1"/>
    <col min="12042" max="12043" width="12" style="225" customWidth="1"/>
    <col min="12044" max="12044" width="6.140625" style="225" customWidth="1"/>
    <col min="12045" max="12046" width="12" style="225" customWidth="1"/>
    <col min="12047" max="12047" width="5.42578125" style="225" customWidth="1"/>
    <col min="12048" max="12049" width="12" style="225" customWidth="1"/>
    <col min="12050" max="12050" width="6.5703125" style="225" customWidth="1"/>
    <col min="12051" max="12052" width="12" style="225" customWidth="1"/>
    <col min="12053" max="12053" width="7" style="225" customWidth="1"/>
    <col min="12054" max="12055" width="12" style="225" customWidth="1"/>
    <col min="12056" max="12056" width="6.7109375" style="225" customWidth="1"/>
    <col min="12057" max="12058" width="12" style="225" customWidth="1"/>
    <col min="12059" max="12059" width="6.5703125" style="225" customWidth="1"/>
    <col min="12060" max="12061" width="12" style="225" customWidth="1"/>
    <col min="12062" max="12062" width="6.140625" style="225" customWidth="1"/>
    <col min="12063" max="12288" width="9.140625" style="225"/>
    <col min="12289" max="12289" width="13.42578125" style="225" customWidth="1"/>
    <col min="12290" max="12291" width="15.7109375" style="225" customWidth="1"/>
    <col min="12292" max="12292" width="6" style="225" customWidth="1"/>
    <col min="12293" max="12296" width="12" style="225" customWidth="1"/>
    <col min="12297" max="12297" width="5.85546875" style="225" customWidth="1"/>
    <col min="12298" max="12299" width="12" style="225" customWidth="1"/>
    <col min="12300" max="12300" width="6.140625" style="225" customWidth="1"/>
    <col min="12301" max="12302" width="12" style="225" customWidth="1"/>
    <col min="12303" max="12303" width="5.42578125" style="225" customWidth="1"/>
    <col min="12304" max="12305" width="12" style="225" customWidth="1"/>
    <col min="12306" max="12306" width="6.5703125" style="225" customWidth="1"/>
    <col min="12307" max="12308" width="12" style="225" customWidth="1"/>
    <col min="12309" max="12309" width="7" style="225" customWidth="1"/>
    <col min="12310" max="12311" width="12" style="225" customWidth="1"/>
    <col min="12312" max="12312" width="6.7109375" style="225" customWidth="1"/>
    <col min="12313" max="12314" width="12" style="225" customWidth="1"/>
    <col min="12315" max="12315" width="6.5703125" style="225" customWidth="1"/>
    <col min="12316" max="12317" width="12" style="225" customWidth="1"/>
    <col min="12318" max="12318" width="6.140625" style="225" customWidth="1"/>
    <col min="12319" max="12544" width="9.140625" style="225"/>
    <col min="12545" max="12545" width="13.42578125" style="225" customWidth="1"/>
    <col min="12546" max="12547" width="15.7109375" style="225" customWidth="1"/>
    <col min="12548" max="12548" width="6" style="225" customWidth="1"/>
    <col min="12549" max="12552" width="12" style="225" customWidth="1"/>
    <col min="12553" max="12553" width="5.85546875" style="225" customWidth="1"/>
    <col min="12554" max="12555" width="12" style="225" customWidth="1"/>
    <col min="12556" max="12556" width="6.140625" style="225" customWidth="1"/>
    <col min="12557" max="12558" width="12" style="225" customWidth="1"/>
    <col min="12559" max="12559" width="5.42578125" style="225" customWidth="1"/>
    <col min="12560" max="12561" width="12" style="225" customWidth="1"/>
    <col min="12562" max="12562" width="6.5703125" style="225" customWidth="1"/>
    <col min="12563" max="12564" width="12" style="225" customWidth="1"/>
    <col min="12565" max="12565" width="7" style="225" customWidth="1"/>
    <col min="12566" max="12567" width="12" style="225" customWidth="1"/>
    <col min="12568" max="12568" width="6.7109375" style="225" customWidth="1"/>
    <col min="12569" max="12570" width="12" style="225" customWidth="1"/>
    <col min="12571" max="12571" width="6.5703125" style="225" customWidth="1"/>
    <col min="12572" max="12573" width="12" style="225" customWidth="1"/>
    <col min="12574" max="12574" width="6.140625" style="225" customWidth="1"/>
    <col min="12575" max="12800" width="9.140625" style="225"/>
    <col min="12801" max="12801" width="13.42578125" style="225" customWidth="1"/>
    <col min="12802" max="12803" width="15.7109375" style="225" customWidth="1"/>
    <col min="12804" max="12804" width="6" style="225" customWidth="1"/>
    <col min="12805" max="12808" width="12" style="225" customWidth="1"/>
    <col min="12809" max="12809" width="5.85546875" style="225" customWidth="1"/>
    <col min="12810" max="12811" width="12" style="225" customWidth="1"/>
    <col min="12812" max="12812" width="6.140625" style="225" customWidth="1"/>
    <col min="12813" max="12814" width="12" style="225" customWidth="1"/>
    <col min="12815" max="12815" width="5.42578125" style="225" customWidth="1"/>
    <col min="12816" max="12817" width="12" style="225" customWidth="1"/>
    <col min="12818" max="12818" width="6.5703125" style="225" customWidth="1"/>
    <col min="12819" max="12820" width="12" style="225" customWidth="1"/>
    <col min="12821" max="12821" width="7" style="225" customWidth="1"/>
    <col min="12822" max="12823" width="12" style="225" customWidth="1"/>
    <col min="12824" max="12824" width="6.7109375" style="225" customWidth="1"/>
    <col min="12825" max="12826" width="12" style="225" customWidth="1"/>
    <col min="12827" max="12827" width="6.5703125" style="225" customWidth="1"/>
    <col min="12828" max="12829" width="12" style="225" customWidth="1"/>
    <col min="12830" max="12830" width="6.140625" style="225" customWidth="1"/>
    <col min="12831" max="13056" width="9.140625" style="225"/>
    <col min="13057" max="13057" width="13.42578125" style="225" customWidth="1"/>
    <col min="13058" max="13059" width="15.7109375" style="225" customWidth="1"/>
    <col min="13060" max="13060" width="6" style="225" customWidth="1"/>
    <col min="13061" max="13064" width="12" style="225" customWidth="1"/>
    <col min="13065" max="13065" width="5.85546875" style="225" customWidth="1"/>
    <col min="13066" max="13067" width="12" style="225" customWidth="1"/>
    <col min="13068" max="13068" width="6.140625" style="225" customWidth="1"/>
    <col min="13069" max="13070" width="12" style="225" customWidth="1"/>
    <col min="13071" max="13071" width="5.42578125" style="225" customWidth="1"/>
    <col min="13072" max="13073" width="12" style="225" customWidth="1"/>
    <col min="13074" max="13074" width="6.5703125" style="225" customWidth="1"/>
    <col min="13075" max="13076" width="12" style="225" customWidth="1"/>
    <col min="13077" max="13077" width="7" style="225" customWidth="1"/>
    <col min="13078" max="13079" width="12" style="225" customWidth="1"/>
    <col min="13080" max="13080" width="6.7109375" style="225" customWidth="1"/>
    <col min="13081" max="13082" width="12" style="225" customWidth="1"/>
    <col min="13083" max="13083" width="6.5703125" style="225" customWidth="1"/>
    <col min="13084" max="13085" width="12" style="225" customWidth="1"/>
    <col min="13086" max="13086" width="6.140625" style="225" customWidth="1"/>
    <col min="13087" max="13312" width="9.140625" style="225"/>
    <col min="13313" max="13313" width="13.42578125" style="225" customWidth="1"/>
    <col min="13314" max="13315" width="15.7109375" style="225" customWidth="1"/>
    <col min="13316" max="13316" width="6" style="225" customWidth="1"/>
    <col min="13317" max="13320" width="12" style="225" customWidth="1"/>
    <col min="13321" max="13321" width="5.85546875" style="225" customWidth="1"/>
    <col min="13322" max="13323" width="12" style="225" customWidth="1"/>
    <col min="13324" max="13324" width="6.140625" style="225" customWidth="1"/>
    <col min="13325" max="13326" width="12" style="225" customWidth="1"/>
    <col min="13327" max="13327" width="5.42578125" style="225" customWidth="1"/>
    <col min="13328" max="13329" width="12" style="225" customWidth="1"/>
    <col min="13330" max="13330" width="6.5703125" style="225" customWidth="1"/>
    <col min="13331" max="13332" width="12" style="225" customWidth="1"/>
    <col min="13333" max="13333" width="7" style="225" customWidth="1"/>
    <col min="13334" max="13335" width="12" style="225" customWidth="1"/>
    <col min="13336" max="13336" width="6.7109375" style="225" customWidth="1"/>
    <col min="13337" max="13338" width="12" style="225" customWidth="1"/>
    <col min="13339" max="13339" width="6.5703125" style="225" customWidth="1"/>
    <col min="13340" max="13341" width="12" style="225" customWidth="1"/>
    <col min="13342" max="13342" width="6.140625" style="225" customWidth="1"/>
    <col min="13343" max="13568" width="9.140625" style="225"/>
    <col min="13569" max="13569" width="13.42578125" style="225" customWidth="1"/>
    <col min="13570" max="13571" width="15.7109375" style="225" customWidth="1"/>
    <col min="13572" max="13572" width="6" style="225" customWidth="1"/>
    <col min="13573" max="13576" width="12" style="225" customWidth="1"/>
    <col min="13577" max="13577" width="5.85546875" style="225" customWidth="1"/>
    <col min="13578" max="13579" width="12" style="225" customWidth="1"/>
    <col min="13580" max="13580" width="6.140625" style="225" customWidth="1"/>
    <col min="13581" max="13582" width="12" style="225" customWidth="1"/>
    <col min="13583" max="13583" width="5.42578125" style="225" customWidth="1"/>
    <col min="13584" max="13585" width="12" style="225" customWidth="1"/>
    <col min="13586" max="13586" width="6.5703125" style="225" customWidth="1"/>
    <col min="13587" max="13588" width="12" style="225" customWidth="1"/>
    <col min="13589" max="13589" width="7" style="225" customWidth="1"/>
    <col min="13590" max="13591" width="12" style="225" customWidth="1"/>
    <col min="13592" max="13592" width="6.7109375" style="225" customWidth="1"/>
    <col min="13593" max="13594" width="12" style="225" customWidth="1"/>
    <col min="13595" max="13595" width="6.5703125" style="225" customWidth="1"/>
    <col min="13596" max="13597" width="12" style="225" customWidth="1"/>
    <col min="13598" max="13598" width="6.140625" style="225" customWidth="1"/>
    <col min="13599" max="13824" width="9.140625" style="225"/>
    <col min="13825" max="13825" width="13.42578125" style="225" customWidth="1"/>
    <col min="13826" max="13827" width="15.7109375" style="225" customWidth="1"/>
    <col min="13828" max="13828" width="6" style="225" customWidth="1"/>
    <col min="13829" max="13832" width="12" style="225" customWidth="1"/>
    <col min="13833" max="13833" width="5.85546875" style="225" customWidth="1"/>
    <col min="13834" max="13835" width="12" style="225" customWidth="1"/>
    <col min="13836" max="13836" width="6.140625" style="225" customWidth="1"/>
    <col min="13837" max="13838" width="12" style="225" customWidth="1"/>
    <col min="13839" max="13839" width="5.42578125" style="225" customWidth="1"/>
    <col min="13840" max="13841" width="12" style="225" customWidth="1"/>
    <col min="13842" max="13842" width="6.5703125" style="225" customWidth="1"/>
    <col min="13843" max="13844" width="12" style="225" customWidth="1"/>
    <col min="13845" max="13845" width="7" style="225" customWidth="1"/>
    <col min="13846" max="13847" width="12" style="225" customWidth="1"/>
    <col min="13848" max="13848" width="6.7109375" style="225" customWidth="1"/>
    <col min="13849" max="13850" width="12" style="225" customWidth="1"/>
    <col min="13851" max="13851" width="6.5703125" style="225" customWidth="1"/>
    <col min="13852" max="13853" width="12" style="225" customWidth="1"/>
    <col min="13854" max="13854" width="6.140625" style="225" customWidth="1"/>
    <col min="13855" max="14080" width="9.140625" style="225"/>
    <col min="14081" max="14081" width="13.42578125" style="225" customWidth="1"/>
    <col min="14082" max="14083" width="15.7109375" style="225" customWidth="1"/>
    <col min="14084" max="14084" width="6" style="225" customWidth="1"/>
    <col min="14085" max="14088" width="12" style="225" customWidth="1"/>
    <col min="14089" max="14089" width="5.85546875" style="225" customWidth="1"/>
    <col min="14090" max="14091" width="12" style="225" customWidth="1"/>
    <col min="14092" max="14092" width="6.140625" style="225" customWidth="1"/>
    <col min="14093" max="14094" width="12" style="225" customWidth="1"/>
    <col min="14095" max="14095" width="5.42578125" style="225" customWidth="1"/>
    <col min="14096" max="14097" width="12" style="225" customWidth="1"/>
    <col min="14098" max="14098" width="6.5703125" style="225" customWidth="1"/>
    <col min="14099" max="14100" width="12" style="225" customWidth="1"/>
    <col min="14101" max="14101" width="7" style="225" customWidth="1"/>
    <col min="14102" max="14103" width="12" style="225" customWidth="1"/>
    <col min="14104" max="14104" width="6.7109375" style="225" customWidth="1"/>
    <col min="14105" max="14106" width="12" style="225" customWidth="1"/>
    <col min="14107" max="14107" width="6.5703125" style="225" customWidth="1"/>
    <col min="14108" max="14109" width="12" style="225" customWidth="1"/>
    <col min="14110" max="14110" width="6.140625" style="225" customWidth="1"/>
    <col min="14111" max="14336" width="9.140625" style="225"/>
    <col min="14337" max="14337" width="13.42578125" style="225" customWidth="1"/>
    <col min="14338" max="14339" width="15.7109375" style="225" customWidth="1"/>
    <col min="14340" max="14340" width="6" style="225" customWidth="1"/>
    <col min="14341" max="14344" width="12" style="225" customWidth="1"/>
    <col min="14345" max="14345" width="5.85546875" style="225" customWidth="1"/>
    <col min="14346" max="14347" width="12" style="225" customWidth="1"/>
    <col min="14348" max="14348" width="6.140625" style="225" customWidth="1"/>
    <col min="14349" max="14350" width="12" style="225" customWidth="1"/>
    <col min="14351" max="14351" width="5.42578125" style="225" customWidth="1"/>
    <col min="14352" max="14353" width="12" style="225" customWidth="1"/>
    <col min="14354" max="14354" width="6.5703125" style="225" customWidth="1"/>
    <col min="14355" max="14356" width="12" style="225" customWidth="1"/>
    <col min="14357" max="14357" width="7" style="225" customWidth="1"/>
    <col min="14358" max="14359" width="12" style="225" customWidth="1"/>
    <col min="14360" max="14360" width="6.7109375" style="225" customWidth="1"/>
    <col min="14361" max="14362" width="12" style="225" customWidth="1"/>
    <col min="14363" max="14363" width="6.5703125" style="225" customWidth="1"/>
    <col min="14364" max="14365" width="12" style="225" customWidth="1"/>
    <col min="14366" max="14366" width="6.140625" style="225" customWidth="1"/>
    <col min="14367" max="14592" width="9.140625" style="225"/>
    <col min="14593" max="14593" width="13.42578125" style="225" customWidth="1"/>
    <col min="14594" max="14595" width="15.7109375" style="225" customWidth="1"/>
    <col min="14596" max="14596" width="6" style="225" customWidth="1"/>
    <col min="14597" max="14600" width="12" style="225" customWidth="1"/>
    <col min="14601" max="14601" width="5.85546875" style="225" customWidth="1"/>
    <col min="14602" max="14603" width="12" style="225" customWidth="1"/>
    <col min="14604" max="14604" width="6.140625" style="225" customWidth="1"/>
    <col min="14605" max="14606" width="12" style="225" customWidth="1"/>
    <col min="14607" max="14607" width="5.42578125" style="225" customWidth="1"/>
    <col min="14608" max="14609" width="12" style="225" customWidth="1"/>
    <col min="14610" max="14610" width="6.5703125" style="225" customWidth="1"/>
    <col min="14611" max="14612" width="12" style="225" customWidth="1"/>
    <col min="14613" max="14613" width="7" style="225" customWidth="1"/>
    <col min="14614" max="14615" width="12" style="225" customWidth="1"/>
    <col min="14616" max="14616" width="6.7109375" style="225" customWidth="1"/>
    <col min="14617" max="14618" width="12" style="225" customWidth="1"/>
    <col min="14619" max="14619" width="6.5703125" style="225" customWidth="1"/>
    <col min="14620" max="14621" width="12" style="225" customWidth="1"/>
    <col min="14622" max="14622" width="6.140625" style="225" customWidth="1"/>
    <col min="14623" max="14848" width="9.140625" style="225"/>
    <col min="14849" max="14849" width="13.42578125" style="225" customWidth="1"/>
    <col min="14850" max="14851" width="15.7109375" style="225" customWidth="1"/>
    <col min="14852" max="14852" width="6" style="225" customWidth="1"/>
    <col min="14853" max="14856" width="12" style="225" customWidth="1"/>
    <col min="14857" max="14857" width="5.85546875" style="225" customWidth="1"/>
    <col min="14858" max="14859" width="12" style="225" customWidth="1"/>
    <col min="14860" max="14860" width="6.140625" style="225" customWidth="1"/>
    <col min="14861" max="14862" width="12" style="225" customWidth="1"/>
    <col min="14863" max="14863" width="5.42578125" style="225" customWidth="1"/>
    <col min="14864" max="14865" width="12" style="225" customWidth="1"/>
    <col min="14866" max="14866" width="6.5703125" style="225" customWidth="1"/>
    <col min="14867" max="14868" width="12" style="225" customWidth="1"/>
    <col min="14869" max="14869" width="7" style="225" customWidth="1"/>
    <col min="14870" max="14871" width="12" style="225" customWidth="1"/>
    <col min="14872" max="14872" width="6.7109375" style="225" customWidth="1"/>
    <col min="14873" max="14874" width="12" style="225" customWidth="1"/>
    <col min="14875" max="14875" width="6.5703125" style="225" customWidth="1"/>
    <col min="14876" max="14877" width="12" style="225" customWidth="1"/>
    <col min="14878" max="14878" width="6.140625" style="225" customWidth="1"/>
    <col min="14879" max="15104" width="9.140625" style="225"/>
    <col min="15105" max="15105" width="13.42578125" style="225" customWidth="1"/>
    <col min="15106" max="15107" width="15.7109375" style="225" customWidth="1"/>
    <col min="15108" max="15108" width="6" style="225" customWidth="1"/>
    <col min="15109" max="15112" width="12" style="225" customWidth="1"/>
    <col min="15113" max="15113" width="5.85546875" style="225" customWidth="1"/>
    <col min="15114" max="15115" width="12" style="225" customWidth="1"/>
    <col min="15116" max="15116" width="6.140625" style="225" customWidth="1"/>
    <col min="15117" max="15118" width="12" style="225" customWidth="1"/>
    <col min="15119" max="15119" width="5.42578125" style="225" customWidth="1"/>
    <col min="15120" max="15121" width="12" style="225" customWidth="1"/>
    <col min="15122" max="15122" width="6.5703125" style="225" customWidth="1"/>
    <col min="15123" max="15124" width="12" style="225" customWidth="1"/>
    <col min="15125" max="15125" width="7" style="225" customWidth="1"/>
    <col min="15126" max="15127" width="12" style="225" customWidth="1"/>
    <col min="15128" max="15128" width="6.7109375" style="225" customWidth="1"/>
    <col min="15129" max="15130" width="12" style="225" customWidth="1"/>
    <col min="15131" max="15131" width="6.5703125" style="225" customWidth="1"/>
    <col min="15132" max="15133" width="12" style="225" customWidth="1"/>
    <col min="15134" max="15134" width="6.140625" style="225" customWidth="1"/>
    <col min="15135" max="15360" width="9.140625" style="225"/>
    <col min="15361" max="15361" width="13.42578125" style="225" customWidth="1"/>
    <col min="15362" max="15363" width="15.7109375" style="225" customWidth="1"/>
    <col min="15364" max="15364" width="6" style="225" customWidth="1"/>
    <col min="15365" max="15368" width="12" style="225" customWidth="1"/>
    <col min="15369" max="15369" width="5.85546875" style="225" customWidth="1"/>
    <col min="15370" max="15371" width="12" style="225" customWidth="1"/>
    <col min="15372" max="15372" width="6.140625" style="225" customWidth="1"/>
    <col min="15373" max="15374" width="12" style="225" customWidth="1"/>
    <col min="15375" max="15375" width="5.42578125" style="225" customWidth="1"/>
    <col min="15376" max="15377" width="12" style="225" customWidth="1"/>
    <col min="15378" max="15378" width="6.5703125" style="225" customWidth="1"/>
    <col min="15379" max="15380" width="12" style="225" customWidth="1"/>
    <col min="15381" max="15381" width="7" style="225" customWidth="1"/>
    <col min="15382" max="15383" width="12" style="225" customWidth="1"/>
    <col min="15384" max="15384" width="6.7109375" style="225" customWidth="1"/>
    <col min="15385" max="15386" width="12" style="225" customWidth="1"/>
    <col min="15387" max="15387" width="6.5703125" style="225" customWidth="1"/>
    <col min="15388" max="15389" width="12" style="225" customWidth="1"/>
    <col min="15390" max="15390" width="6.140625" style="225" customWidth="1"/>
    <col min="15391" max="15616" width="9.140625" style="225"/>
    <col min="15617" max="15617" width="13.42578125" style="225" customWidth="1"/>
    <col min="15618" max="15619" width="15.7109375" style="225" customWidth="1"/>
    <col min="15620" max="15620" width="6" style="225" customWidth="1"/>
    <col min="15621" max="15624" width="12" style="225" customWidth="1"/>
    <col min="15625" max="15625" width="5.85546875" style="225" customWidth="1"/>
    <col min="15626" max="15627" width="12" style="225" customWidth="1"/>
    <col min="15628" max="15628" width="6.140625" style="225" customWidth="1"/>
    <col min="15629" max="15630" width="12" style="225" customWidth="1"/>
    <col min="15631" max="15631" width="5.42578125" style="225" customWidth="1"/>
    <col min="15632" max="15633" width="12" style="225" customWidth="1"/>
    <col min="15634" max="15634" width="6.5703125" style="225" customWidth="1"/>
    <col min="15635" max="15636" width="12" style="225" customWidth="1"/>
    <col min="15637" max="15637" width="7" style="225" customWidth="1"/>
    <col min="15638" max="15639" width="12" style="225" customWidth="1"/>
    <col min="15640" max="15640" width="6.7109375" style="225" customWidth="1"/>
    <col min="15641" max="15642" width="12" style="225" customWidth="1"/>
    <col min="15643" max="15643" width="6.5703125" style="225" customWidth="1"/>
    <col min="15644" max="15645" width="12" style="225" customWidth="1"/>
    <col min="15646" max="15646" width="6.140625" style="225" customWidth="1"/>
    <col min="15647" max="15872" width="9.140625" style="225"/>
    <col min="15873" max="15873" width="13.42578125" style="225" customWidth="1"/>
    <col min="15874" max="15875" width="15.7109375" style="225" customWidth="1"/>
    <col min="15876" max="15876" width="6" style="225" customWidth="1"/>
    <col min="15877" max="15880" width="12" style="225" customWidth="1"/>
    <col min="15881" max="15881" width="5.85546875" style="225" customWidth="1"/>
    <col min="15882" max="15883" width="12" style="225" customWidth="1"/>
    <col min="15884" max="15884" width="6.140625" style="225" customWidth="1"/>
    <col min="15885" max="15886" width="12" style="225" customWidth="1"/>
    <col min="15887" max="15887" width="5.42578125" style="225" customWidth="1"/>
    <col min="15888" max="15889" width="12" style="225" customWidth="1"/>
    <col min="15890" max="15890" width="6.5703125" style="225" customWidth="1"/>
    <col min="15891" max="15892" width="12" style="225" customWidth="1"/>
    <col min="15893" max="15893" width="7" style="225" customWidth="1"/>
    <col min="15894" max="15895" width="12" style="225" customWidth="1"/>
    <col min="15896" max="15896" width="6.7109375" style="225" customWidth="1"/>
    <col min="15897" max="15898" width="12" style="225" customWidth="1"/>
    <col min="15899" max="15899" width="6.5703125" style="225" customWidth="1"/>
    <col min="15900" max="15901" width="12" style="225" customWidth="1"/>
    <col min="15902" max="15902" width="6.140625" style="225" customWidth="1"/>
    <col min="15903" max="16128" width="9.140625" style="225"/>
    <col min="16129" max="16129" width="13.42578125" style="225" customWidth="1"/>
    <col min="16130" max="16131" width="15.7109375" style="225" customWidth="1"/>
    <col min="16132" max="16132" width="6" style="225" customWidth="1"/>
    <col min="16133" max="16136" width="12" style="225" customWidth="1"/>
    <col min="16137" max="16137" width="5.85546875" style="225" customWidth="1"/>
    <col min="16138" max="16139" width="12" style="225" customWidth="1"/>
    <col min="16140" max="16140" width="6.140625" style="225" customWidth="1"/>
    <col min="16141" max="16142" width="12" style="225" customWidth="1"/>
    <col min="16143" max="16143" width="5.42578125" style="225" customWidth="1"/>
    <col min="16144" max="16145" width="12" style="225" customWidth="1"/>
    <col min="16146" max="16146" width="6.5703125" style="225" customWidth="1"/>
    <col min="16147" max="16148" width="12" style="225" customWidth="1"/>
    <col min="16149" max="16149" width="7" style="225" customWidth="1"/>
    <col min="16150" max="16151" width="12" style="225" customWidth="1"/>
    <col min="16152" max="16152" width="6.7109375" style="225" customWidth="1"/>
    <col min="16153" max="16154" width="12" style="225" customWidth="1"/>
    <col min="16155" max="16155" width="6.5703125" style="225" customWidth="1"/>
    <col min="16156" max="16157" width="12" style="225" customWidth="1"/>
    <col min="16158" max="16158" width="6.140625" style="225" customWidth="1"/>
    <col min="16159" max="16384" width="9.140625" style="225"/>
  </cols>
  <sheetData>
    <row r="1" spans="1:37" ht="18.75" customHeight="1">
      <c r="A1" s="393" t="s">
        <v>1083</v>
      </c>
      <c r="B1" s="393"/>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row>
    <row r="2" spans="1:37" ht="15.75">
      <c r="A2" s="226"/>
      <c r="B2" s="227" t="s">
        <v>938</v>
      </c>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row>
    <row r="3" spans="1:37" ht="42" customHeight="1">
      <c r="A3" s="395" t="s">
        <v>1048</v>
      </c>
      <c r="B3" s="396" t="s">
        <v>1049</v>
      </c>
      <c r="C3" s="397"/>
      <c r="D3" s="398" t="s">
        <v>1050</v>
      </c>
      <c r="E3" s="400" t="s">
        <v>1051</v>
      </c>
      <c r="F3" s="401"/>
      <c r="G3" s="396" t="s">
        <v>1052</v>
      </c>
      <c r="H3" s="397"/>
      <c r="I3" s="398" t="s">
        <v>1050</v>
      </c>
      <c r="J3" s="395" t="s">
        <v>1053</v>
      </c>
      <c r="K3" s="395"/>
      <c r="L3" s="398" t="s">
        <v>1050</v>
      </c>
      <c r="M3" s="395" t="s">
        <v>1054</v>
      </c>
      <c r="N3" s="395"/>
      <c r="O3" s="398" t="s">
        <v>1050</v>
      </c>
      <c r="P3" s="402" t="s">
        <v>1055</v>
      </c>
      <c r="Q3" s="403"/>
      <c r="R3" s="404"/>
      <c r="S3" s="402" t="s">
        <v>1056</v>
      </c>
      <c r="T3" s="403"/>
      <c r="U3" s="404"/>
      <c r="V3" s="402" t="s">
        <v>1057</v>
      </c>
      <c r="W3" s="403"/>
      <c r="X3" s="405"/>
      <c r="Y3" s="402" t="s">
        <v>1058</v>
      </c>
      <c r="Z3" s="403"/>
      <c r="AA3" s="405"/>
      <c r="AB3" s="394" t="s">
        <v>1059</v>
      </c>
      <c r="AC3" s="394"/>
      <c r="AD3" s="394"/>
      <c r="AE3" s="228"/>
      <c r="AF3" s="228"/>
      <c r="AG3" s="228"/>
      <c r="AH3" s="228"/>
      <c r="AI3" s="228"/>
      <c r="AJ3" s="228"/>
      <c r="AK3" s="228"/>
    </row>
    <row r="4" spans="1:37" ht="15.75">
      <c r="A4" s="395"/>
      <c r="B4" s="229" t="s">
        <v>442</v>
      </c>
      <c r="C4" s="229" t="s">
        <v>443</v>
      </c>
      <c r="D4" s="399"/>
      <c r="E4" s="229" t="s">
        <v>442</v>
      </c>
      <c r="F4" s="229" t="s">
        <v>443</v>
      </c>
      <c r="G4" s="229" t="s">
        <v>442</v>
      </c>
      <c r="H4" s="229" t="s">
        <v>443</v>
      </c>
      <c r="I4" s="399"/>
      <c r="J4" s="229" t="s">
        <v>442</v>
      </c>
      <c r="K4" s="229" t="s">
        <v>443</v>
      </c>
      <c r="L4" s="399"/>
      <c r="M4" s="229" t="s">
        <v>442</v>
      </c>
      <c r="N4" s="229" t="s">
        <v>443</v>
      </c>
      <c r="O4" s="399"/>
      <c r="P4" s="229" t="s">
        <v>442</v>
      </c>
      <c r="Q4" s="229" t="s">
        <v>443</v>
      </c>
      <c r="R4" s="229" t="s">
        <v>1060</v>
      </c>
      <c r="S4" s="229" t="s">
        <v>442</v>
      </c>
      <c r="T4" s="229" t="s">
        <v>443</v>
      </c>
      <c r="U4" s="229" t="s">
        <v>1060</v>
      </c>
      <c r="V4" s="229" t="s">
        <v>442</v>
      </c>
      <c r="W4" s="229" t="s">
        <v>443</v>
      </c>
      <c r="X4" s="229" t="s">
        <v>1060</v>
      </c>
      <c r="Y4" s="229" t="s">
        <v>442</v>
      </c>
      <c r="Z4" s="229" t="s">
        <v>443</v>
      </c>
      <c r="AA4" s="229" t="s">
        <v>1060</v>
      </c>
      <c r="AB4" s="229" t="s">
        <v>442</v>
      </c>
      <c r="AC4" s="229" t="s">
        <v>443</v>
      </c>
      <c r="AD4" s="229" t="s">
        <v>1060</v>
      </c>
      <c r="AE4" s="228"/>
      <c r="AF4" s="228"/>
      <c r="AG4" s="228"/>
      <c r="AH4" s="228"/>
      <c r="AI4" s="228"/>
      <c r="AJ4" s="228"/>
      <c r="AK4" s="228"/>
    </row>
    <row r="5" spans="1:37" ht="31.5" customHeight="1">
      <c r="A5" s="230" t="s">
        <v>1061</v>
      </c>
      <c r="B5" s="231">
        <f t="shared" ref="B5:H5" si="0">SUM(B6+B10)</f>
        <v>523341092.22000009</v>
      </c>
      <c r="C5" s="231">
        <f t="shared" si="0"/>
        <v>483834118.01000011</v>
      </c>
      <c r="D5" s="232">
        <f>SUM(C5/B5)*100</f>
        <v>92.451008568348342</v>
      </c>
      <c r="E5" s="231">
        <f t="shared" si="0"/>
        <v>13912793.49</v>
      </c>
      <c r="F5" s="231">
        <f t="shared" si="0"/>
        <v>13686382.92</v>
      </c>
      <c r="G5" s="231">
        <f t="shared" si="0"/>
        <v>384984825.56999993</v>
      </c>
      <c r="H5" s="231">
        <f t="shared" si="0"/>
        <v>374702405.47999996</v>
      </c>
      <c r="I5" s="233">
        <f>SUM(H5/G5)*100</f>
        <v>97.329136265364212</v>
      </c>
      <c r="J5" s="231">
        <f>SUM(J6+J10)</f>
        <v>103470820.25</v>
      </c>
      <c r="K5" s="231">
        <f t="shared" ref="K5:AC5" si="1">SUM(K6+K10)</f>
        <v>74474332.689999998</v>
      </c>
      <c r="L5" s="233">
        <f>SUM(K5/J5)*100</f>
        <v>71.976169233083851</v>
      </c>
      <c r="M5" s="231">
        <f t="shared" si="1"/>
        <v>48798239.890000001</v>
      </c>
      <c r="N5" s="231">
        <f t="shared" si="1"/>
        <v>48343762.75999999</v>
      </c>
      <c r="O5" s="233">
        <f>SUM(N5/M5)*100</f>
        <v>99.068660814356249</v>
      </c>
      <c r="P5" s="231">
        <f t="shared" si="1"/>
        <v>9501491.1500000004</v>
      </c>
      <c r="Q5" s="231">
        <f t="shared" si="1"/>
        <v>9468712.9699999988</v>
      </c>
      <c r="R5" s="232">
        <f>SUM(Q5/P5)*100</f>
        <v>99.655020675359978</v>
      </c>
      <c r="S5" s="231">
        <f t="shared" si="1"/>
        <v>8487085.9000000004</v>
      </c>
      <c r="T5" s="231">
        <f t="shared" si="1"/>
        <v>8190073.54</v>
      </c>
      <c r="U5" s="232">
        <f>SUM(T5/S5)*100</f>
        <v>96.500420008709938</v>
      </c>
      <c r="V5" s="231">
        <f t="shared" si="1"/>
        <v>12415499.810000001</v>
      </c>
      <c r="W5" s="231">
        <f t="shared" si="1"/>
        <v>12398128.65</v>
      </c>
      <c r="X5" s="232">
        <f>SUM(W5/V5)*100</f>
        <v>99.860084891741465</v>
      </c>
      <c r="Y5" s="231">
        <f t="shared" si="1"/>
        <v>9450136.1500000004</v>
      </c>
      <c r="Z5" s="231">
        <f t="shared" si="1"/>
        <v>9399369.5</v>
      </c>
      <c r="AA5" s="232">
        <f>SUM(Z5/Y5)*100</f>
        <v>99.462794512225088</v>
      </c>
      <c r="AB5" s="231">
        <f t="shared" si="1"/>
        <v>8944026.879999999</v>
      </c>
      <c r="AC5" s="231">
        <f t="shared" si="1"/>
        <v>8887478.0999999996</v>
      </c>
      <c r="AD5" s="232">
        <f>SUM(AC5/AB5)*100</f>
        <v>99.367748098717712</v>
      </c>
      <c r="AE5" s="228"/>
      <c r="AF5" s="228"/>
      <c r="AG5" s="228"/>
      <c r="AH5" s="228"/>
      <c r="AI5" s="228"/>
      <c r="AJ5" s="228"/>
      <c r="AK5" s="228"/>
    </row>
    <row r="6" spans="1:37" ht="24.75" customHeight="1">
      <c r="A6" s="234" t="s">
        <v>1062</v>
      </c>
      <c r="B6" s="235">
        <f t="shared" ref="B6:H6" si="2">SUM(B8+B9)</f>
        <v>112386980.80000001</v>
      </c>
      <c r="C6" s="235">
        <f t="shared" si="2"/>
        <v>113495150.65000001</v>
      </c>
      <c r="D6" s="236">
        <f t="shared" ref="D6:D67" si="3">SUM(C6/B6)*100</f>
        <v>100.98603044775449</v>
      </c>
      <c r="E6" s="235">
        <f t="shared" si="2"/>
        <v>0</v>
      </c>
      <c r="F6" s="235">
        <f t="shared" si="2"/>
        <v>0</v>
      </c>
      <c r="G6" s="235">
        <f t="shared" si="2"/>
        <v>67007584.530000001</v>
      </c>
      <c r="H6" s="235">
        <f t="shared" si="2"/>
        <v>68065843.5</v>
      </c>
      <c r="I6" s="236">
        <f t="shared" ref="I6:I67" si="4">SUM(H6/G6)*100</f>
        <v>101.57931221879248</v>
      </c>
      <c r="J6" s="235">
        <f>SUM(J8+J9)</f>
        <v>39149340.240000002</v>
      </c>
      <c r="K6" s="235">
        <f t="shared" ref="K6:AC6" si="5">SUM(K8+K9)</f>
        <v>39514187.32</v>
      </c>
      <c r="L6" s="236">
        <f t="shared" ref="L6:L66" si="6">SUM(K6/J6)*100</f>
        <v>100.93193672680907</v>
      </c>
      <c r="M6" s="235">
        <f t="shared" si="5"/>
        <v>6230056.0299999993</v>
      </c>
      <c r="N6" s="235">
        <f t="shared" si="5"/>
        <v>5915119.8300000001</v>
      </c>
      <c r="O6" s="236">
        <f t="shared" ref="O6:O66" si="7">SUM(N6/M6)*100</f>
        <v>94.944889765301212</v>
      </c>
      <c r="P6" s="235">
        <f t="shared" si="5"/>
        <v>1217163.19</v>
      </c>
      <c r="Q6" s="235">
        <f t="shared" si="5"/>
        <v>1188776.74</v>
      </c>
      <c r="R6" s="236">
        <f>SUM(Q6/P6)*100</f>
        <v>97.667818889593605</v>
      </c>
      <c r="S6" s="235">
        <f t="shared" si="5"/>
        <v>1587756.73</v>
      </c>
      <c r="T6" s="235">
        <f t="shared" si="5"/>
        <v>1290744.3700000001</v>
      </c>
      <c r="U6" s="236">
        <f>SUM(T6/S6)*100</f>
        <v>81.293585195510403</v>
      </c>
      <c r="V6" s="235">
        <f t="shared" si="5"/>
        <v>1421136.27</v>
      </c>
      <c r="W6" s="235">
        <f t="shared" si="5"/>
        <v>1403765.11</v>
      </c>
      <c r="X6" s="236">
        <f>SUM(W6/V6)*100</f>
        <v>98.77765698007272</v>
      </c>
      <c r="Y6" s="235">
        <f t="shared" si="5"/>
        <v>912999.84</v>
      </c>
      <c r="Z6" s="235">
        <f t="shared" si="5"/>
        <v>862233.19000000006</v>
      </c>
      <c r="AA6" s="236">
        <f>SUM(Z6/Y6)*100</f>
        <v>94.439577338808746</v>
      </c>
      <c r="AB6" s="235">
        <f t="shared" si="5"/>
        <v>1091000</v>
      </c>
      <c r="AC6" s="235">
        <f t="shared" si="5"/>
        <v>1169600.42</v>
      </c>
      <c r="AD6" s="236">
        <f>SUM(AC6/AB6)*100</f>
        <v>107.20443813015581</v>
      </c>
      <c r="AE6" s="228"/>
      <c r="AF6" s="228"/>
      <c r="AG6" s="228"/>
      <c r="AH6" s="228"/>
      <c r="AI6" s="228"/>
      <c r="AJ6" s="228"/>
      <c r="AK6" s="228"/>
    </row>
    <row r="7" spans="1:37" ht="13.5" customHeight="1">
      <c r="A7" s="237" t="s">
        <v>430</v>
      </c>
      <c r="B7" s="238"/>
      <c r="C7" s="238"/>
      <c r="D7" s="236"/>
      <c r="E7" s="238"/>
      <c r="F7" s="238"/>
      <c r="G7" s="238"/>
      <c r="H7" s="238"/>
      <c r="I7" s="236"/>
      <c r="J7" s="235"/>
      <c r="K7" s="235"/>
      <c r="L7" s="236"/>
      <c r="M7" s="235"/>
      <c r="N7" s="235"/>
      <c r="O7" s="236"/>
      <c r="P7" s="235"/>
      <c r="Q7" s="235"/>
      <c r="R7" s="236"/>
      <c r="S7" s="235"/>
      <c r="T7" s="235"/>
      <c r="U7" s="236"/>
      <c r="V7" s="235"/>
      <c r="W7" s="235"/>
      <c r="X7" s="236"/>
      <c r="Y7" s="235"/>
      <c r="Z7" s="235"/>
      <c r="AA7" s="236"/>
      <c r="AB7" s="235"/>
      <c r="AC7" s="235"/>
      <c r="AD7" s="236"/>
      <c r="AE7" s="228"/>
      <c r="AF7" s="228"/>
      <c r="AG7" s="228"/>
      <c r="AH7" s="228"/>
      <c r="AI7" s="228"/>
      <c r="AJ7" s="228"/>
      <c r="AK7" s="228"/>
    </row>
    <row r="8" spans="1:37" ht="15" customHeight="1">
      <c r="A8" s="239" t="s">
        <v>1063</v>
      </c>
      <c r="B8" s="240">
        <f>SUM(G8+J8+M8)-E8</f>
        <v>100276902.51000001</v>
      </c>
      <c r="C8" s="240">
        <f>SUM(H8+K8+N8)-F8</f>
        <v>101927639.08</v>
      </c>
      <c r="D8" s="241">
        <f t="shared" si="3"/>
        <v>101.646178261076</v>
      </c>
      <c r="E8" s="242"/>
      <c r="F8" s="242"/>
      <c r="G8" s="242">
        <v>57685376</v>
      </c>
      <c r="H8" s="242">
        <v>59024971.609999999</v>
      </c>
      <c r="I8" s="241">
        <f t="shared" si="4"/>
        <v>102.32224474015736</v>
      </c>
      <c r="J8" s="243">
        <v>37707391</v>
      </c>
      <c r="K8" s="243">
        <v>38113525.689999998</v>
      </c>
      <c r="L8" s="241">
        <f t="shared" si="6"/>
        <v>101.07706918784172</v>
      </c>
      <c r="M8" s="243">
        <f>SUM(P8+S8+V8+Y8+AB8)</f>
        <v>4884135.51</v>
      </c>
      <c r="N8" s="243">
        <f>SUM(Q8+T8+W8+Z8+AC8)</f>
        <v>4789141.78</v>
      </c>
      <c r="O8" s="241">
        <f t="shared" si="7"/>
        <v>98.055055397101384</v>
      </c>
      <c r="P8" s="243">
        <v>955483.15</v>
      </c>
      <c r="Q8" s="243">
        <v>947759.57</v>
      </c>
      <c r="R8" s="241">
        <f t="shared" ref="R8:R67" si="8">SUM(Q8/P8)*100</f>
        <v>99.191657121321285</v>
      </c>
      <c r="S8" s="243">
        <v>779600</v>
      </c>
      <c r="T8" s="243">
        <v>718499.9</v>
      </c>
      <c r="U8" s="241">
        <f t="shared" ref="U8:U22" si="9">SUM(T8/S8)*100</f>
        <v>92.162634684453565</v>
      </c>
      <c r="V8" s="243">
        <v>1335340.23</v>
      </c>
      <c r="W8" s="243">
        <v>1317969.07</v>
      </c>
      <c r="X8" s="241">
        <f t="shared" ref="X8:X22" si="10">SUM(W8/V8)*100</f>
        <v>98.699121047225546</v>
      </c>
      <c r="Y8" s="243">
        <v>832712.13</v>
      </c>
      <c r="Z8" s="243">
        <v>798480.14</v>
      </c>
      <c r="AA8" s="241">
        <f t="shared" ref="AA8:AA22" si="11">SUM(Z8/Y8)*100</f>
        <v>95.889096751839077</v>
      </c>
      <c r="AB8" s="243">
        <v>981000</v>
      </c>
      <c r="AC8" s="243">
        <v>1006433.1</v>
      </c>
      <c r="AD8" s="241">
        <f t="shared" ref="AD8:AD22" si="12">SUM(AC8/AB8)*100</f>
        <v>102.59256880733945</v>
      </c>
      <c r="AE8" s="228"/>
      <c r="AF8" s="228"/>
      <c r="AG8" s="228"/>
      <c r="AH8" s="228"/>
      <c r="AI8" s="228"/>
      <c r="AJ8" s="228"/>
      <c r="AK8" s="228"/>
    </row>
    <row r="9" spans="1:37" ht="15.75" customHeight="1">
      <c r="A9" s="239" t="s">
        <v>1064</v>
      </c>
      <c r="B9" s="240">
        <f>SUM(G9+J9+M9)-E9</f>
        <v>12110078.289999999</v>
      </c>
      <c r="C9" s="240">
        <f>SUM(H9+K9+N9)-F9</f>
        <v>11567511.57</v>
      </c>
      <c r="D9" s="241">
        <f t="shared" si="3"/>
        <v>95.519709228898805</v>
      </c>
      <c r="E9" s="242"/>
      <c r="F9" s="242"/>
      <c r="G9" s="242">
        <v>9322208.5299999993</v>
      </c>
      <c r="H9" s="242">
        <v>9040871.8900000006</v>
      </c>
      <c r="I9" s="241">
        <f t="shared" si="4"/>
        <v>96.982081669868009</v>
      </c>
      <c r="J9" s="243">
        <v>1441949.24</v>
      </c>
      <c r="K9" s="243">
        <v>1400661.63</v>
      </c>
      <c r="L9" s="241">
        <f t="shared" si="6"/>
        <v>97.136680761383801</v>
      </c>
      <c r="M9" s="243">
        <f>SUM(P9+S9+V9+Y9+AB9)</f>
        <v>1345920.52</v>
      </c>
      <c r="N9" s="243">
        <f>SUM(Q9+T9+W9+Z9+AC9)</f>
        <v>1125978.05</v>
      </c>
      <c r="O9" s="241">
        <f t="shared" si="7"/>
        <v>83.65858408934875</v>
      </c>
      <c r="P9" s="243">
        <v>261680.04</v>
      </c>
      <c r="Q9" s="243">
        <v>241017.17</v>
      </c>
      <c r="R9" s="241">
        <f t="shared" si="8"/>
        <v>92.103765346413127</v>
      </c>
      <c r="S9" s="243">
        <v>808156.73</v>
      </c>
      <c r="T9" s="243">
        <v>572244.47</v>
      </c>
      <c r="U9" s="241">
        <f t="shared" si="9"/>
        <v>70.80860045550817</v>
      </c>
      <c r="V9" s="243">
        <v>85796.04</v>
      </c>
      <c r="W9" s="243">
        <v>85796.04</v>
      </c>
      <c r="X9" s="241">
        <f t="shared" si="10"/>
        <v>100</v>
      </c>
      <c r="Y9" s="243">
        <v>80287.710000000006</v>
      </c>
      <c r="Z9" s="243">
        <v>63753.05</v>
      </c>
      <c r="AA9" s="241">
        <f t="shared" si="11"/>
        <v>79.40573968294774</v>
      </c>
      <c r="AB9" s="243">
        <v>110000</v>
      </c>
      <c r="AC9" s="243">
        <v>163167.32</v>
      </c>
      <c r="AD9" s="241">
        <f t="shared" si="12"/>
        <v>148.33392727272727</v>
      </c>
      <c r="AE9" s="228"/>
      <c r="AF9" s="228"/>
      <c r="AG9" s="228"/>
      <c r="AH9" s="228"/>
      <c r="AI9" s="228"/>
      <c r="AJ9" s="228"/>
      <c r="AK9" s="228"/>
    </row>
    <row r="10" spans="1:37" ht="27" customHeight="1">
      <c r="A10" s="234" t="s">
        <v>1065</v>
      </c>
      <c r="B10" s="235">
        <f>SUM(B12+B17+B18+B19+B22+B20+B21)</f>
        <v>410954111.42000008</v>
      </c>
      <c r="C10" s="235">
        <f>SUM(C12+C17+C18+C19+C22+C20+C21)</f>
        <v>370338967.36000007</v>
      </c>
      <c r="D10" s="236">
        <f t="shared" si="3"/>
        <v>90.116866352873444</v>
      </c>
      <c r="E10" s="235">
        <f>SUM(E12+E17+E18+E19+E22)</f>
        <v>13912793.49</v>
      </c>
      <c r="F10" s="235">
        <f>SUM(F12+F17+F18+F19+F22)</f>
        <v>13686382.92</v>
      </c>
      <c r="G10" s="235">
        <f>SUM(G12+G17+G18+G19+G22)</f>
        <v>317977241.03999996</v>
      </c>
      <c r="H10" s="235">
        <f>SUM(H12+H17+H18+H19+H22)</f>
        <v>306636561.97999996</v>
      </c>
      <c r="I10" s="236">
        <f t="shared" si="4"/>
        <v>96.433493471762844</v>
      </c>
      <c r="J10" s="235">
        <f>SUM(J12+J17+J18+J19+J22)</f>
        <v>64321480.009999998</v>
      </c>
      <c r="K10" s="235">
        <f>SUM(K12+K17+K18+K19+K22)</f>
        <v>34960145.370000005</v>
      </c>
      <c r="L10" s="236">
        <f t="shared" si="6"/>
        <v>54.35220919133824</v>
      </c>
      <c r="M10" s="235">
        <f>SUM(M12+M17+M18+M19+M22+M20+M21)</f>
        <v>42568183.859999999</v>
      </c>
      <c r="N10" s="235">
        <f>SUM(N12+N17+N18+N19+N22+N20+N21)</f>
        <v>42428642.929999992</v>
      </c>
      <c r="O10" s="236">
        <f t="shared" si="7"/>
        <v>99.672194307234392</v>
      </c>
      <c r="P10" s="235">
        <f>SUM(P12+P17+P18+P19+P22+P20+P21)</f>
        <v>8284327.96</v>
      </c>
      <c r="Q10" s="235">
        <f>SUM(Q12+Q17+Q18+Q19+Q22+Q20+Q21)</f>
        <v>8279936.2299999995</v>
      </c>
      <c r="R10" s="236">
        <f t="shared" si="8"/>
        <v>99.946987492272086</v>
      </c>
      <c r="S10" s="235">
        <f>SUM(S12+S17+S18+S19+S22)</f>
        <v>6899329.1699999999</v>
      </c>
      <c r="T10" s="235">
        <f>SUM(T12+T17+T18+T19+T22)</f>
        <v>6899329.1699999999</v>
      </c>
      <c r="U10" s="236">
        <f t="shared" si="9"/>
        <v>100</v>
      </c>
      <c r="V10" s="235">
        <f>SUM(V12+V17+V18+V19+V22)</f>
        <v>10994363.540000001</v>
      </c>
      <c r="W10" s="235">
        <f>SUM(W12+W17+W18+W19+W22)</f>
        <v>10994363.540000001</v>
      </c>
      <c r="X10" s="236">
        <f t="shared" si="10"/>
        <v>100</v>
      </c>
      <c r="Y10" s="235">
        <f>SUM(Y12+Y17+Y18+Y19+Y22)</f>
        <v>8537136.3100000005</v>
      </c>
      <c r="Z10" s="235">
        <f>SUM(Z12+Z17+Z18+Z19+Z22)</f>
        <v>8537136.3100000005</v>
      </c>
      <c r="AA10" s="236">
        <f t="shared" si="11"/>
        <v>100</v>
      </c>
      <c r="AB10" s="235">
        <f>SUM(AB12+AB17+AB18+AB19+AB22+AB21)</f>
        <v>7853026.8799999999</v>
      </c>
      <c r="AC10" s="235">
        <f>SUM(AC12+AC17+AC18+AC19+AC22+AC21)</f>
        <v>7717877.6799999997</v>
      </c>
      <c r="AD10" s="236">
        <f t="shared" si="12"/>
        <v>98.279017733350742</v>
      </c>
      <c r="AE10" s="228"/>
      <c r="AF10" s="228"/>
      <c r="AG10" s="228"/>
      <c r="AH10" s="228"/>
      <c r="AI10" s="228"/>
      <c r="AJ10" s="228"/>
      <c r="AK10" s="228"/>
    </row>
    <row r="11" spans="1:37" ht="14.25" customHeight="1">
      <c r="A11" s="237" t="s">
        <v>430</v>
      </c>
      <c r="B11" s="238"/>
      <c r="C11" s="238"/>
      <c r="D11" s="236"/>
      <c r="E11" s="238"/>
      <c r="F11" s="238"/>
      <c r="G11" s="238"/>
      <c r="H11" s="238"/>
      <c r="I11" s="236"/>
      <c r="J11" s="235"/>
      <c r="K11" s="235"/>
      <c r="L11" s="236"/>
      <c r="M11" s="235"/>
      <c r="N11" s="235"/>
      <c r="O11" s="236"/>
      <c r="P11" s="235"/>
      <c r="Q11" s="235"/>
      <c r="R11" s="236"/>
      <c r="S11" s="235"/>
      <c r="T11" s="235"/>
      <c r="U11" s="236"/>
      <c r="V11" s="235"/>
      <c r="W11" s="235"/>
      <c r="X11" s="236"/>
      <c r="Y11" s="235"/>
      <c r="Z11" s="235"/>
      <c r="AA11" s="236"/>
      <c r="AB11" s="235"/>
      <c r="AC11" s="235"/>
      <c r="AD11" s="236"/>
      <c r="AE11" s="228"/>
      <c r="AF11" s="228"/>
      <c r="AG11" s="228"/>
      <c r="AH11" s="228"/>
      <c r="AI11" s="228"/>
      <c r="AJ11" s="228"/>
      <c r="AK11" s="228"/>
    </row>
    <row r="12" spans="1:37" ht="21" customHeight="1">
      <c r="A12" s="244" t="s">
        <v>1066</v>
      </c>
      <c r="B12" s="240">
        <f t="shared" ref="B12:C22" si="13">SUM(G12+J12+M12)-E12</f>
        <v>162150127.44</v>
      </c>
      <c r="C12" s="240">
        <f t="shared" si="13"/>
        <v>162150127.44</v>
      </c>
      <c r="D12" s="241">
        <f t="shared" si="3"/>
        <v>100</v>
      </c>
      <c r="E12" s="245"/>
      <c r="F12" s="245"/>
      <c r="G12" s="243">
        <f>SUM(G14+G15+G16)</f>
        <v>115080682.09</v>
      </c>
      <c r="H12" s="243">
        <f>SUM(H14+H15+H16)</f>
        <v>115080682.09</v>
      </c>
      <c r="I12" s="241">
        <f t="shared" si="4"/>
        <v>100</v>
      </c>
      <c r="J12" s="243">
        <f>SUM(J14+J15+J16)</f>
        <v>17260617.73</v>
      </c>
      <c r="K12" s="243">
        <f>SUM(K14+K15+K16)</f>
        <v>17260617.73</v>
      </c>
      <c r="L12" s="241">
        <f t="shared" si="6"/>
        <v>100</v>
      </c>
      <c r="M12" s="243">
        <f>SUM(M14+M15+M16)</f>
        <v>29808827.619999997</v>
      </c>
      <c r="N12" s="243">
        <f>SUM(N14+N15+N16)</f>
        <v>29808827.619999997</v>
      </c>
      <c r="O12" s="241">
        <f t="shared" si="7"/>
        <v>100</v>
      </c>
      <c r="P12" s="243">
        <f>SUM(P14+P15+P16)</f>
        <v>5973522.6399999997</v>
      </c>
      <c r="Q12" s="243">
        <f>SUM(Q14+Q15+Q16)</f>
        <v>5973522.6399999997</v>
      </c>
      <c r="R12" s="241">
        <f t="shared" si="8"/>
        <v>100</v>
      </c>
      <c r="S12" s="243">
        <f>SUM(S14+S15+S16)</f>
        <v>5431830.2800000003</v>
      </c>
      <c r="T12" s="243">
        <f>SUM(T14+T15+T16)</f>
        <v>5431830.2800000003</v>
      </c>
      <c r="U12" s="241">
        <f t="shared" si="9"/>
        <v>100</v>
      </c>
      <c r="V12" s="243">
        <f>SUM(V14+V15+V16)</f>
        <v>8218781.9399999995</v>
      </c>
      <c r="W12" s="243">
        <f>SUM(W14+W15+W16)</f>
        <v>8218781.9399999995</v>
      </c>
      <c r="X12" s="241">
        <f t="shared" si="10"/>
        <v>100</v>
      </c>
      <c r="Y12" s="243">
        <f>SUM(Y14+Y15+Y16)</f>
        <v>5921265.25</v>
      </c>
      <c r="Z12" s="243">
        <f>SUM(Z14+Z15+Z16)</f>
        <v>5921265.25</v>
      </c>
      <c r="AA12" s="241">
        <f t="shared" si="11"/>
        <v>100</v>
      </c>
      <c r="AB12" s="243">
        <f>SUM(AB14+AB15+AB16)</f>
        <v>4263427.51</v>
      </c>
      <c r="AC12" s="243">
        <f>SUM(AC14+AC15+AC16)</f>
        <v>4263427.51</v>
      </c>
      <c r="AD12" s="241">
        <f t="shared" si="12"/>
        <v>100</v>
      </c>
      <c r="AE12" s="228"/>
      <c r="AF12" s="228"/>
      <c r="AG12" s="228"/>
      <c r="AH12" s="228"/>
      <c r="AI12" s="228"/>
      <c r="AJ12" s="228"/>
      <c r="AK12" s="228"/>
    </row>
    <row r="13" spans="1:37" ht="15" customHeight="1">
      <c r="A13" s="244" t="s">
        <v>1067</v>
      </c>
      <c r="B13" s="240"/>
      <c r="C13" s="240"/>
      <c r="D13" s="241"/>
      <c r="E13" s="245"/>
      <c r="F13" s="245"/>
      <c r="G13" s="240"/>
      <c r="H13" s="240"/>
      <c r="I13" s="241"/>
      <c r="J13" s="243"/>
      <c r="K13" s="243"/>
      <c r="L13" s="241"/>
      <c r="M13" s="243"/>
      <c r="N13" s="243"/>
      <c r="O13" s="241"/>
      <c r="P13" s="243"/>
      <c r="Q13" s="243"/>
      <c r="R13" s="241"/>
      <c r="S13" s="243"/>
      <c r="T13" s="243"/>
      <c r="U13" s="241"/>
      <c r="V13" s="243"/>
      <c r="W13" s="243"/>
      <c r="X13" s="241"/>
      <c r="Y13" s="243"/>
      <c r="Z13" s="243"/>
      <c r="AA13" s="241"/>
      <c r="AB13" s="243"/>
      <c r="AC13" s="243"/>
      <c r="AD13" s="241"/>
      <c r="AE13" s="228"/>
      <c r="AF13" s="228"/>
      <c r="AG13" s="228"/>
      <c r="AH13" s="228"/>
      <c r="AI13" s="228"/>
      <c r="AJ13" s="228"/>
      <c r="AK13" s="228"/>
    </row>
    <row r="14" spans="1:37" s="249" customFormat="1" ht="17.25" customHeight="1">
      <c r="A14" s="246" t="s">
        <v>1068</v>
      </c>
      <c r="B14" s="242">
        <f t="shared" si="13"/>
        <v>95713000</v>
      </c>
      <c r="C14" s="242">
        <f t="shared" si="13"/>
        <v>95713000</v>
      </c>
      <c r="D14" s="241">
        <f t="shared" si="3"/>
        <v>100</v>
      </c>
      <c r="E14" s="247"/>
      <c r="F14" s="247"/>
      <c r="G14" s="242">
        <v>71333200</v>
      </c>
      <c r="H14" s="242">
        <v>71333200</v>
      </c>
      <c r="I14" s="241">
        <f t="shared" si="4"/>
        <v>100</v>
      </c>
      <c r="J14" s="242">
        <v>6111200</v>
      </c>
      <c r="K14" s="242">
        <v>6111200</v>
      </c>
      <c r="L14" s="241">
        <f t="shared" si="6"/>
        <v>100</v>
      </c>
      <c r="M14" s="242">
        <f t="shared" ref="M14:N22" si="14">SUM(P14+S14+V14+Y14+AB14)</f>
        <v>18268600</v>
      </c>
      <c r="N14" s="242">
        <f t="shared" si="14"/>
        <v>18268600</v>
      </c>
      <c r="O14" s="262"/>
      <c r="P14" s="242">
        <v>4125600</v>
      </c>
      <c r="Q14" s="242">
        <v>4125600</v>
      </c>
      <c r="R14" s="241">
        <f t="shared" si="8"/>
        <v>100</v>
      </c>
      <c r="S14" s="242">
        <v>3385000</v>
      </c>
      <c r="T14" s="242">
        <v>3385000</v>
      </c>
      <c r="U14" s="241">
        <f t="shared" si="9"/>
        <v>100</v>
      </c>
      <c r="V14" s="242">
        <v>5315200</v>
      </c>
      <c r="W14" s="242">
        <v>5315200</v>
      </c>
      <c r="X14" s="241">
        <f t="shared" si="10"/>
        <v>100</v>
      </c>
      <c r="Y14" s="242">
        <v>3018100</v>
      </c>
      <c r="Z14" s="242">
        <v>3018100</v>
      </c>
      <c r="AA14" s="241">
        <f t="shared" si="11"/>
        <v>100</v>
      </c>
      <c r="AB14" s="242">
        <v>2424700</v>
      </c>
      <c r="AC14" s="242">
        <v>2424700</v>
      </c>
      <c r="AD14" s="241">
        <f t="shared" si="12"/>
        <v>100</v>
      </c>
      <c r="AE14" s="248"/>
      <c r="AF14" s="248"/>
      <c r="AG14" s="248"/>
      <c r="AH14" s="248"/>
      <c r="AI14" s="248"/>
      <c r="AJ14" s="248"/>
      <c r="AK14" s="248"/>
    </row>
    <row r="15" spans="1:37" s="249" customFormat="1" ht="17.25" customHeight="1">
      <c r="A15" s="239" t="s">
        <v>1069</v>
      </c>
      <c r="B15" s="242">
        <f t="shared" si="13"/>
        <v>60699422.520000003</v>
      </c>
      <c r="C15" s="242">
        <f t="shared" si="13"/>
        <v>60699422.520000003</v>
      </c>
      <c r="D15" s="241">
        <f t="shared" si="3"/>
        <v>100</v>
      </c>
      <c r="E15" s="247"/>
      <c r="F15" s="247"/>
      <c r="G15" s="242">
        <v>38009777.170000002</v>
      </c>
      <c r="H15" s="242">
        <v>38009777.170000002</v>
      </c>
      <c r="I15" s="241">
        <f t="shared" si="4"/>
        <v>100</v>
      </c>
      <c r="J15" s="242">
        <v>11149417.73</v>
      </c>
      <c r="K15" s="242">
        <v>11149417.73</v>
      </c>
      <c r="L15" s="241">
        <f t="shared" si="6"/>
        <v>100</v>
      </c>
      <c r="M15" s="242">
        <f t="shared" si="14"/>
        <v>11540227.619999999</v>
      </c>
      <c r="N15" s="242">
        <f t="shared" si="14"/>
        <v>11540227.619999999</v>
      </c>
      <c r="O15" s="262"/>
      <c r="P15" s="242">
        <v>1847922.64</v>
      </c>
      <c r="Q15" s="242">
        <v>1847922.64</v>
      </c>
      <c r="R15" s="241">
        <f t="shared" si="8"/>
        <v>100</v>
      </c>
      <c r="S15" s="242">
        <v>2046830.28</v>
      </c>
      <c r="T15" s="242">
        <v>2046830.28</v>
      </c>
      <c r="U15" s="241">
        <f t="shared" si="9"/>
        <v>100</v>
      </c>
      <c r="V15" s="242">
        <v>2903581.94</v>
      </c>
      <c r="W15" s="242">
        <v>2903581.94</v>
      </c>
      <c r="X15" s="241">
        <f t="shared" si="10"/>
        <v>100</v>
      </c>
      <c r="Y15" s="242">
        <v>2903165.25</v>
      </c>
      <c r="Z15" s="242">
        <v>2903165.25</v>
      </c>
      <c r="AA15" s="241">
        <f t="shared" si="11"/>
        <v>100</v>
      </c>
      <c r="AB15" s="242">
        <v>1838727.51</v>
      </c>
      <c r="AC15" s="242">
        <v>1838727.51</v>
      </c>
      <c r="AD15" s="241">
        <f t="shared" si="12"/>
        <v>100</v>
      </c>
      <c r="AE15" s="248"/>
      <c r="AF15" s="248"/>
      <c r="AG15" s="248"/>
      <c r="AH15" s="248"/>
      <c r="AI15" s="248"/>
      <c r="AJ15" s="248"/>
      <c r="AK15" s="248"/>
    </row>
    <row r="16" spans="1:37" s="249" customFormat="1" ht="17.25" customHeight="1">
      <c r="A16" s="239" t="s">
        <v>1084</v>
      </c>
      <c r="B16" s="242">
        <f>SUM(G16+J16+M16)-E16</f>
        <v>5737704.9199999999</v>
      </c>
      <c r="C16" s="242">
        <f>SUM(H16+K16+N16)-F16</f>
        <v>5737704.9199999999</v>
      </c>
      <c r="D16" s="241">
        <f>SUM(C16/B16)*100</f>
        <v>100</v>
      </c>
      <c r="E16" s="247"/>
      <c r="F16" s="247"/>
      <c r="G16" s="242">
        <v>5737704.9199999999</v>
      </c>
      <c r="H16" s="242">
        <v>5737704.9199999999</v>
      </c>
      <c r="I16" s="241">
        <f t="shared" si="4"/>
        <v>100</v>
      </c>
      <c r="J16" s="242"/>
      <c r="K16" s="242"/>
      <c r="L16" s="241"/>
      <c r="M16" s="242"/>
      <c r="N16" s="242"/>
      <c r="O16" s="262"/>
      <c r="P16" s="242"/>
      <c r="Q16" s="242"/>
      <c r="R16" s="241"/>
      <c r="S16" s="242"/>
      <c r="T16" s="242"/>
      <c r="U16" s="241"/>
      <c r="V16" s="242"/>
      <c r="W16" s="242"/>
      <c r="X16" s="241"/>
      <c r="Y16" s="242"/>
      <c r="Z16" s="242"/>
      <c r="AA16" s="241"/>
      <c r="AB16" s="242"/>
      <c r="AC16" s="242"/>
      <c r="AD16" s="241"/>
      <c r="AE16" s="248"/>
      <c r="AF16" s="248"/>
      <c r="AG16" s="248"/>
      <c r="AH16" s="248"/>
      <c r="AI16" s="248"/>
      <c r="AJ16" s="248"/>
      <c r="AK16" s="248"/>
    </row>
    <row r="17" spans="1:37" ht="21" customHeight="1">
      <c r="A17" s="244" t="s">
        <v>1070</v>
      </c>
      <c r="B17" s="240">
        <f t="shared" si="13"/>
        <v>113361690.53999999</v>
      </c>
      <c r="C17" s="240">
        <f t="shared" si="13"/>
        <v>74538695.230000004</v>
      </c>
      <c r="D17" s="241">
        <f t="shared" si="3"/>
        <v>65.752984870756507</v>
      </c>
      <c r="E17" s="245"/>
      <c r="F17" s="245"/>
      <c r="G17" s="240">
        <v>66248055.32</v>
      </c>
      <c r="H17" s="240">
        <v>56699525.009999998</v>
      </c>
      <c r="I17" s="241">
        <f t="shared" si="4"/>
        <v>85.586700977292935</v>
      </c>
      <c r="J17" s="243">
        <v>41364212.979999997</v>
      </c>
      <c r="K17" s="243">
        <v>12224897.18</v>
      </c>
      <c r="L17" s="241">
        <f t="shared" si="6"/>
        <v>29.554284487198775</v>
      </c>
      <c r="M17" s="243">
        <f t="shared" si="14"/>
        <v>5749422.2400000002</v>
      </c>
      <c r="N17" s="243">
        <f t="shared" si="14"/>
        <v>5614273.04</v>
      </c>
      <c r="O17" s="241">
        <f t="shared" si="7"/>
        <v>97.649342936413035</v>
      </c>
      <c r="P17" s="243">
        <v>1135750</v>
      </c>
      <c r="Q17" s="243">
        <v>1135750</v>
      </c>
      <c r="R17" s="241">
        <f t="shared" si="8"/>
        <v>100</v>
      </c>
      <c r="S17" s="243"/>
      <c r="T17" s="243"/>
      <c r="U17" s="241" t="e">
        <f t="shared" si="9"/>
        <v>#DIV/0!</v>
      </c>
      <c r="V17" s="243">
        <v>1063763.04</v>
      </c>
      <c r="W17" s="243">
        <v>1063763.04</v>
      </c>
      <c r="X17" s="241">
        <f t="shared" si="10"/>
        <v>100</v>
      </c>
      <c r="Y17" s="243">
        <v>1500000</v>
      </c>
      <c r="Z17" s="243">
        <v>1500000</v>
      </c>
      <c r="AA17" s="241">
        <f t="shared" si="11"/>
        <v>100</v>
      </c>
      <c r="AB17" s="243">
        <v>2049909.2</v>
      </c>
      <c r="AC17" s="243">
        <v>1914760</v>
      </c>
      <c r="AD17" s="241">
        <f t="shared" si="12"/>
        <v>93.40706407874066</v>
      </c>
      <c r="AE17" s="228"/>
      <c r="AF17" s="228"/>
      <c r="AG17" s="228"/>
      <c r="AH17" s="228"/>
      <c r="AI17" s="228"/>
      <c r="AJ17" s="228"/>
      <c r="AK17" s="228"/>
    </row>
    <row r="18" spans="1:37" ht="18.75" customHeight="1">
      <c r="A18" s="244" t="s">
        <v>1071</v>
      </c>
      <c r="B18" s="240">
        <f t="shared" si="13"/>
        <v>105246080.3</v>
      </c>
      <c r="C18" s="240">
        <f t="shared" si="13"/>
        <v>103859399.05</v>
      </c>
      <c r="D18" s="241">
        <f t="shared" si="3"/>
        <v>98.682439055167364</v>
      </c>
      <c r="E18" s="245"/>
      <c r="F18" s="245"/>
      <c r="G18" s="240">
        <v>104207470.3</v>
      </c>
      <c r="H18" s="240">
        <v>102820789.05</v>
      </c>
      <c r="I18" s="241">
        <f t="shared" si="4"/>
        <v>98.669307252150034</v>
      </c>
      <c r="J18" s="243">
        <v>346210</v>
      </c>
      <c r="K18" s="243">
        <v>346210</v>
      </c>
      <c r="L18" s="241">
        <f t="shared" si="6"/>
        <v>100</v>
      </c>
      <c r="M18" s="243">
        <f t="shared" si="14"/>
        <v>692400</v>
      </c>
      <c r="N18" s="243">
        <f t="shared" si="14"/>
        <v>692400</v>
      </c>
      <c r="O18" s="241">
        <f t="shared" si="7"/>
        <v>100</v>
      </c>
      <c r="P18" s="243">
        <v>138480</v>
      </c>
      <c r="Q18" s="243">
        <v>138480</v>
      </c>
      <c r="R18" s="241">
        <f t="shared" si="8"/>
        <v>100</v>
      </c>
      <c r="S18" s="243">
        <v>138480</v>
      </c>
      <c r="T18" s="243">
        <v>138480</v>
      </c>
      <c r="U18" s="241">
        <f t="shared" si="9"/>
        <v>100</v>
      </c>
      <c r="V18" s="243">
        <v>138480</v>
      </c>
      <c r="W18" s="243">
        <v>138480</v>
      </c>
      <c r="X18" s="241">
        <f t="shared" si="10"/>
        <v>100</v>
      </c>
      <c r="Y18" s="243">
        <v>138480</v>
      </c>
      <c r="Z18" s="243">
        <v>138480</v>
      </c>
      <c r="AA18" s="241">
        <f t="shared" si="11"/>
        <v>100</v>
      </c>
      <c r="AB18" s="243">
        <v>138480</v>
      </c>
      <c r="AC18" s="243">
        <v>138480</v>
      </c>
      <c r="AD18" s="241">
        <f t="shared" si="12"/>
        <v>100</v>
      </c>
      <c r="AE18" s="228"/>
      <c r="AF18" s="228"/>
      <c r="AG18" s="228"/>
      <c r="AH18" s="228"/>
      <c r="AI18" s="228"/>
      <c r="AJ18" s="228"/>
      <c r="AK18" s="228"/>
    </row>
    <row r="19" spans="1:37" ht="18.75" customHeight="1">
      <c r="A19" s="244" t="s">
        <v>1072</v>
      </c>
      <c r="B19" s="240">
        <f t="shared" si="13"/>
        <v>30406883.419999994</v>
      </c>
      <c r="C19" s="240">
        <f t="shared" si="13"/>
        <v>30001415.920000002</v>
      </c>
      <c r="D19" s="241">
        <f>SUM(C19/B19)*100</f>
        <v>98.666527264897866</v>
      </c>
      <c r="E19" s="245">
        <v>13912793.49</v>
      </c>
      <c r="F19" s="245">
        <v>13686382.92</v>
      </c>
      <c r="G19" s="240">
        <v>33174413.059999999</v>
      </c>
      <c r="H19" s="240">
        <v>32768945.559999999</v>
      </c>
      <c r="I19" s="241">
        <f t="shared" si="4"/>
        <v>98.777770388079915</v>
      </c>
      <c r="J19" s="243">
        <v>5366263.8499999996</v>
      </c>
      <c r="K19" s="243">
        <v>5144245.01</v>
      </c>
      <c r="L19" s="241">
        <f t="shared" si="6"/>
        <v>95.862692439172562</v>
      </c>
      <c r="M19" s="243">
        <f t="shared" si="14"/>
        <v>5779000</v>
      </c>
      <c r="N19" s="243">
        <f t="shared" si="14"/>
        <v>5774608.2699999996</v>
      </c>
      <c r="O19" s="241">
        <f t="shared" si="7"/>
        <v>99.924005364249851</v>
      </c>
      <c r="P19" s="243">
        <v>1036575.32</v>
      </c>
      <c r="Q19" s="243">
        <v>1032183.59</v>
      </c>
      <c r="R19" s="241">
        <f t="shared" si="8"/>
        <v>99.576323117552135</v>
      </c>
      <c r="S19" s="243">
        <v>1329018.8899999999</v>
      </c>
      <c r="T19" s="243">
        <v>1329018.8899999999</v>
      </c>
      <c r="U19" s="241">
        <f t="shared" si="9"/>
        <v>100</v>
      </c>
      <c r="V19" s="243">
        <v>1573338.56</v>
      </c>
      <c r="W19" s="243">
        <v>1573338.56</v>
      </c>
      <c r="X19" s="241">
        <v>80585.2</v>
      </c>
      <c r="Y19" s="243">
        <v>977391.06</v>
      </c>
      <c r="Z19" s="243">
        <v>977391.06</v>
      </c>
      <c r="AA19" s="241">
        <f t="shared" si="11"/>
        <v>100</v>
      </c>
      <c r="AB19" s="243">
        <v>862676.17</v>
      </c>
      <c r="AC19" s="243">
        <v>862676.17</v>
      </c>
      <c r="AD19" s="241">
        <f t="shared" si="12"/>
        <v>100</v>
      </c>
      <c r="AE19" s="228"/>
      <c r="AF19" s="228"/>
      <c r="AG19" s="228"/>
      <c r="AH19" s="228"/>
      <c r="AI19" s="228"/>
      <c r="AJ19" s="228"/>
      <c r="AK19" s="228"/>
    </row>
    <row r="20" spans="1:37" ht="29.25" customHeight="1">
      <c r="A20" s="244" t="s">
        <v>1073</v>
      </c>
      <c r="B20" s="240">
        <f>SUM(G20+J20+M20)-E20</f>
        <v>0</v>
      </c>
      <c r="C20" s="240">
        <f>SUM(H20+K20+N20)-F20</f>
        <v>0</v>
      </c>
      <c r="D20" s="241" t="e">
        <f>SUM(C20/B20)*100</f>
        <v>#DIV/0!</v>
      </c>
      <c r="E20" s="245"/>
      <c r="F20" s="245"/>
      <c r="G20" s="240"/>
      <c r="H20" s="240"/>
      <c r="I20" s="241" t="e">
        <f t="shared" si="4"/>
        <v>#DIV/0!</v>
      </c>
      <c r="J20" s="243"/>
      <c r="K20" s="243"/>
      <c r="L20" s="241" t="e">
        <f t="shared" si="6"/>
        <v>#DIV/0!</v>
      </c>
      <c r="M20" s="243">
        <f>SUM(P20+S20+V20+Y20+AB20)</f>
        <v>0</v>
      </c>
      <c r="N20" s="243">
        <f>SUM(Q20+T20+W20+Z20+AC20)</f>
        <v>0</v>
      </c>
      <c r="O20" s="241" t="e">
        <f>SUM(N20/M20)*100</f>
        <v>#DIV/0!</v>
      </c>
      <c r="P20" s="243"/>
      <c r="Q20" s="243"/>
      <c r="R20" s="241" t="e">
        <f t="shared" si="8"/>
        <v>#DIV/0!</v>
      </c>
      <c r="S20" s="243"/>
      <c r="T20" s="243"/>
      <c r="U20" s="241"/>
      <c r="V20" s="243"/>
      <c r="W20" s="243"/>
      <c r="X20" s="241"/>
      <c r="Y20" s="243"/>
      <c r="Z20" s="243"/>
      <c r="AA20" s="241"/>
      <c r="AB20" s="243"/>
      <c r="AC20" s="243"/>
      <c r="AD20" s="241"/>
      <c r="AE20" s="228"/>
      <c r="AF20" s="228"/>
      <c r="AG20" s="228"/>
      <c r="AH20" s="228"/>
      <c r="AI20" s="228"/>
      <c r="AJ20" s="228"/>
      <c r="AK20" s="228"/>
    </row>
    <row r="21" spans="1:37" ht="18.75" customHeight="1">
      <c r="A21" s="244" t="s">
        <v>1074</v>
      </c>
      <c r="B21" s="240">
        <f>SUM(G21+J21+M21)-E21</f>
        <v>538534</v>
      </c>
      <c r="C21" s="240">
        <f>SUM(H21+K21+N21)-F21</f>
        <v>538534</v>
      </c>
      <c r="D21" s="241">
        <f>SUM(C21/B21)*100</f>
        <v>100</v>
      </c>
      <c r="E21" s="245"/>
      <c r="F21" s="245"/>
      <c r="G21" s="240"/>
      <c r="H21" s="240"/>
      <c r="I21" s="241" t="e">
        <f t="shared" si="4"/>
        <v>#DIV/0!</v>
      </c>
      <c r="J21" s="243"/>
      <c r="K21" s="243"/>
      <c r="L21" s="241" t="e">
        <f t="shared" si="6"/>
        <v>#DIV/0!</v>
      </c>
      <c r="M21" s="243">
        <f>SUM(P21+S21+V21+Y21+AB21)</f>
        <v>538534</v>
      </c>
      <c r="N21" s="243">
        <f>SUM(Q21+T21+W21+Z21+AC21)</f>
        <v>538534</v>
      </c>
      <c r="O21" s="241">
        <f>SUM(N21/M21)*100</f>
        <v>100</v>
      </c>
      <c r="P21" s="243"/>
      <c r="Q21" s="243"/>
      <c r="R21" s="241" t="e">
        <f t="shared" si="8"/>
        <v>#DIV/0!</v>
      </c>
      <c r="S21" s="243"/>
      <c r="T21" s="243"/>
      <c r="U21" s="241"/>
      <c r="V21" s="243"/>
      <c r="W21" s="243"/>
      <c r="X21" s="241"/>
      <c r="Y21" s="243"/>
      <c r="Z21" s="243"/>
      <c r="AA21" s="241"/>
      <c r="AB21" s="243">
        <v>538534</v>
      </c>
      <c r="AC21" s="243">
        <v>538534</v>
      </c>
      <c r="AD21" s="241"/>
      <c r="AE21" s="228"/>
      <c r="AF21" s="228"/>
      <c r="AG21" s="228"/>
      <c r="AH21" s="228"/>
      <c r="AI21" s="228"/>
      <c r="AJ21" s="228"/>
      <c r="AK21" s="228"/>
    </row>
    <row r="22" spans="1:37" ht="27.75" customHeight="1">
      <c r="A22" s="244" t="s">
        <v>1075</v>
      </c>
      <c r="B22" s="240">
        <f t="shared" si="13"/>
        <v>-749204.28</v>
      </c>
      <c r="C22" s="240">
        <f t="shared" si="13"/>
        <v>-749204.28</v>
      </c>
      <c r="D22" s="241">
        <f t="shared" si="3"/>
        <v>100</v>
      </c>
      <c r="E22" s="245"/>
      <c r="F22" s="245"/>
      <c r="G22" s="240">
        <v>-733379.73</v>
      </c>
      <c r="H22" s="240">
        <v>-733379.73</v>
      </c>
      <c r="I22" s="241">
        <f t="shared" si="4"/>
        <v>100</v>
      </c>
      <c r="J22" s="243">
        <v>-15824.55</v>
      </c>
      <c r="K22" s="243">
        <v>-15824.55</v>
      </c>
      <c r="L22" s="241"/>
      <c r="M22" s="243">
        <f t="shared" si="14"/>
        <v>0</v>
      </c>
      <c r="N22" s="243">
        <f t="shared" si="14"/>
        <v>0</v>
      </c>
      <c r="O22" s="241"/>
      <c r="P22" s="243"/>
      <c r="Q22" s="243"/>
      <c r="R22" s="241" t="e">
        <f t="shared" si="8"/>
        <v>#DIV/0!</v>
      </c>
      <c r="S22" s="243"/>
      <c r="T22" s="243"/>
      <c r="U22" s="241" t="e">
        <f t="shared" si="9"/>
        <v>#DIV/0!</v>
      </c>
      <c r="V22" s="243"/>
      <c r="W22" s="243"/>
      <c r="X22" s="241" t="e">
        <f t="shared" si="10"/>
        <v>#DIV/0!</v>
      </c>
      <c r="Y22" s="243"/>
      <c r="Z22" s="243"/>
      <c r="AA22" s="241" t="e">
        <f t="shared" si="11"/>
        <v>#DIV/0!</v>
      </c>
      <c r="AB22" s="243"/>
      <c r="AC22" s="243"/>
      <c r="AD22" s="241" t="e">
        <f t="shared" si="12"/>
        <v>#DIV/0!</v>
      </c>
      <c r="AE22" s="228"/>
      <c r="AF22" s="228"/>
      <c r="AG22" s="228"/>
      <c r="AH22" s="228"/>
      <c r="AI22" s="228"/>
      <c r="AJ22" s="228"/>
      <c r="AK22" s="228"/>
    </row>
    <row r="23" spans="1:37" ht="37.5" customHeight="1">
      <c r="A23" s="230" t="s">
        <v>1076</v>
      </c>
      <c r="B23" s="231">
        <f>SUM(B24+B32+B34+B38+B43+B47+B54+B57+B62+B65)</f>
        <v>522979551.57000011</v>
      </c>
      <c r="C23" s="231">
        <f>SUM(C24+C32+C34+C38+C43+C47+C54+C57+C62+C65)</f>
        <v>470405907.01000005</v>
      </c>
      <c r="D23" s="232">
        <f t="shared" si="3"/>
        <v>89.947284859958216</v>
      </c>
      <c r="E23" s="231">
        <f t="shared" ref="E23:AC23" si="15">SUM(E24+E32+E34+E38+E43+E47+E54+E57+E62)</f>
        <v>13912793.49</v>
      </c>
      <c r="F23" s="231">
        <f t="shared" si="15"/>
        <v>13686382.92</v>
      </c>
      <c r="G23" s="231">
        <f t="shared" si="15"/>
        <v>384618561.30000013</v>
      </c>
      <c r="H23" s="231">
        <f t="shared" si="15"/>
        <v>367141268.45000005</v>
      </c>
      <c r="I23" s="233">
        <f t="shared" si="4"/>
        <v>95.455941390106773</v>
      </c>
      <c r="J23" s="231">
        <f>SUM(J24+J32+J34+J38+J43+J47+J54+J57+J62+J65)</f>
        <v>105294822.91</v>
      </c>
      <c r="K23" s="231">
        <f>SUM(K24+K32+K34+K38+K43+K47+K54+K57+K62+K65)</f>
        <v>71939938.370000005</v>
      </c>
      <c r="L23" s="233">
        <f t="shared" si="6"/>
        <v>68.322388871378948</v>
      </c>
      <c r="M23" s="231">
        <f>SUM(M24+M32+M34+M38+M43+M47+M54+M57+M62)</f>
        <v>46978960.850000001</v>
      </c>
      <c r="N23" s="231">
        <f>SUM(N24+N32+N34+N38+N43+N47+N54+N57+N62)</f>
        <v>45011083.109999999</v>
      </c>
      <c r="O23" s="233">
        <f t="shared" si="7"/>
        <v>95.811150982493473</v>
      </c>
      <c r="P23" s="231">
        <f t="shared" si="15"/>
        <v>8872829.1900000013</v>
      </c>
      <c r="Q23" s="231">
        <f t="shared" si="15"/>
        <v>8527583.9100000001</v>
      </c>
      <c r="R23" s="232">
        <f>SUM(Q23/P23)*100</f>
        <v>96.10896059636643</v>
      </c>
      <c r="S23" s="231">
        <f t="shared" si="15"/>
        <v>8145549.6899999995</v>
      </c>
      <c r="T23" s="231">
        <f t="shared" si="15"/>
        <v>7875898.3500000015</v>
      </c>
      <c r="U23" s="232">
        <f>SUM(T23/S23)*100</f>
        <v>96.689586949165147</v>
      </c>
      <c r="V23" s="231">
        <f t="shared" si="15"/>
        <v>12238614.58</v>
      </c>
      <c r="W23" s="231">
        <f t="shared" si="15"/>
        <v>11509575.48</v>
      </c>
      <c r="X23" s="232">
        <f>SUM(W23/V23)*100</f>
        <v>94.043123956273817</v>
      </c>
      <c r="Y23" s="231">
        <f t="shared" si="15"/>
        <v>8877744.5100000016</v>
      </c>
      <c r="Z23" s="231">
        <f t="shared" si="15"/>
        <v>8808813.9600000009</v>
      </c>
      <c r="AA23" s="232">
        <f>SUM(Z23/Y23)*100</f>
        <v>99.223557853885552</v>
      </c>
      <c r="AB23" s="231">
        <f t="shared" si="15"/>
        <v>8844222.8800000008</v>
      </c>
      <c r="AC23" s="231">
        <f t="shared" si="15"/>
        <v>8289211.4100000001</v>
      </c>
      <c r="AD23" s="232">
        <f>SUM(AC23/AB23)*100</f>
        <v>93.724587478962306</v>
      </c>
      <c r="AE23" s="228"/>
      <c r="AF23" s="228"/>
      <c r="AG23" s="228"/>
      <c r="AH23" s="228"/>
      <c r="AI23" s="228"/>
      <c r="AJ23" s="228"/>
      <c r="AK23" s="228"/>
    </row>
    <row r="24" spans="1:37" ht="15.75">
      <c r="A24" s="250" t="s">
        <v>3</v>
      </c>
      <c r="B24" s="251">
        <f t="shared" ref="B24:H24" si="16">SUM(B25:B31)</f>
        <v>74457393.039999992</v>
      </c>
      <c r="C24" s="251">
        <f t="shared" si="16"/>
        <v>73476603.700000018</v>
      </c>
      <c r="D24" s="236">
        <f t="shared" si="3"/>
        <v>98.682750899600961</v>
      </c>
      <c r="E24" s="251">
        <f t="shared" si="16"/>
        <v>0</v>
      </c>
      <c r="F24" s="251">
        <f t="shared" si="16"/>
        <v>0</v>
      </c>
      <c r="G24" s="251">
        <f t="shared" si="16"/>
        <v>59023427.269999996</v>
      </c>
      <c r="H24" s="251">
        <f t="shared" si="16"/>
        <v>58621682.960000008</v>
      </c>
      <c r="I24" s="236">
        <f t="shared" si="4"/>
        <v>99.31934770889832</v>
      </c>
      <c r="J24" s="251">
        <f>SUM(J25:J31)</f>
        <v>288136.3</v>
      </c>
      <c r="K24" s="251">
        <f t="shared" ref="K24:AC24" si="17">SUM(K25:K31)</f>
        <v>288136.3</v>
      </c>
      <c r="L24" s="236">
        <f t="shared" si="6"/>
        <v>100</v>
      </c>
      <c r="M24" s="251">
        <f>SUM(M25:M31)</f>
        <v>15145829.470000001</v>
      </c>
      <c r="N24" s="251">
        <f t="shared" si="17"/>
        <v>14566784.440000001</v>
      </c>
      <c r="O24" s="236">
        <f t="shared" si="7"/>
        <v>96.176868152735125</v>
      </c>
      <c r="P24" s="251">
        <f t="shared" si="17"/>
        <v>2798178.49</v>
      </c>
      <c r="Q24" s="251">
        <f t="shared" si="17"/>
        <v>2713244.12</v>
      </c>
      <c r="R24" s="236">
        <f t="shared" si="8"/>
        <v>96.964655031709569</v>
      </c>
      <c r="S24" s="251">
        <f t="shared" si="17"/>
        <v>3086230.43</v>
      </c>
      <c r="T24" s="251">
        <f t="shared" si="17"/>
        <v>2918075.3100000005</v>
      </c>
      <c r="U24" s="236">
        <f t="shared" ref="U24:U67" si="18">SUM(T24/S24)*100</f>
        <v>94.551439893618067</v>
      </c>
      <c r="V24" s="251">
        <f t="shared" si="17"/>
        <v>3373591.59</v>
      </c>
      <c r="W24" s="251">
        <f t="shared" si="17"/>
        <v>3205474.69</v>
      </c>
      <c r="X24" s="236">
        <f t="shared" ref="X24:X67" si="19">SUM(W24/V24)*100</f>
        <v>95.01667894542031</v>
      </c>
      <c r="Y24" s="251">
        <f t="shared" si="17"/>
        <v>3336097.7800000003</v>
      </c>
      <c r="Z24" s="251">
        <f t="shared" si="17"/>
        <v>3294532.3600000003</v>
      </c>
      <c r="AA24" s="236">
        <f t="shared" ref="AA24:AA67" si="20">SUM(Z24/Y24)*100</f>
        <v>98.754070691537109</v>
      </c>
      <c r="AB24" s="251">
        <f t="shared" si="17"/>
        <v>2551731.1800000002</v>
      </c>
      <c r="AC24" s="251">
        <f t="shared" si="17"/>
        <v>2435457.96</v>
      </c>
      <c r="AD24" s="236">
        <f t="shared" ref="AD24:AD67" si="21">SUM(AC24/AB24)*100</f>
        <v>95.443359358880414</v>
      </c>
      <c r="AE24" s="228"/>
      <c r="AF24" s="228"/>
      <c r="AG24" s="228"/>
      <c r="AH24" s="228"/>
      <c r="AI24" s="228"/>
      <c r="AJ24" s="228"/>
      <c r="AK24" s="228"/>
    </row>
    <row r="25" spans="1:37" ht="15.75">
      <c r="A25" s="252" t="s">
        <v>6</v>
      </c>
      <c r="B25" s="253">
        <f t="shared" ref="B25:C31" si="22">SUM(G25+J25+M25)-E25</f>
        <v>6482967.8200000003</v>
      </c>
      <c r="C25" s="253">
        <f t="shared" si="22"/>
        <v>6480959.2000000002</v>
      </c>
      <c r="D25" s="236">
        <f t="shared" si="3"/>
        <v>99.969016967910846</v>
      </c>
      <c r="E25" s="254"/>
      <c r="F25" s="254"/>
      <c r="G25" s="254">
        <v>2038145.41</v>
      </c>
      <c r="H25" s="254">
        <v>2038145.28</v>
      </c>
      <c r="I25" s="236">
        <f t="shared" si="4"/>
        <v>99.999993621652351</v>
      </c>
      <c r="J25" s="254"/>
      <c r="K25" s="254"/>
      <c r="L25" s="236"/>
      <c r="M25" s="235">
        <f t="shared" ref="M25:N28" si="23">SUM(P25+S25+V25+Y25+AB25)</f>
        <v>4444822.41</v>
      </c>
      <c r="N25" s="235">
        <f t="shared" si="23"/>
        <v>4442813.92</v>
      </c>
      <c r="O25" s="236">
        <f t="shared" si="7"/>
        <v>99.954812817819644</v>
      </c>
      <c r="P25" s="254">
        <v>933973</v>
      </c>
      <c r="Q25" s="254">
        <v>933075.49</v>
      </c>
      <c r="R25" s="236">
        <f t="shared" si="8"/>
        <v>99.903904074314781</v>
      </c>
      <c r="S25" s="254">
        <v>1063933.31</v>
      </c>
      <c r="T25" s="254">
        <v>1063933.31</v>
      </c>
      <c r="U25" s="236">
        <f t="shared" si="18"/>
        <v>100</v>
      </c>
      <c r="V25" s="254">
        <v>835171</v>
      </c>
      <c r="W25" s="254">
        <v>835055.23</v>
      </c>
      <c r="X25" s="236">
        <f t="shared" si="19"/>
        <v>99.98613816811168</v>
      </c>
      <c r="Y25" s="254">
        <v>821903.1</v>
      </c>
      <c r="Z25" s="254">
        <v>821903.1</v>
      </c>
      <c r="AA25" s="236">
        <f t="shared" si="20"/>
        <v>100</v>
      </c>
      <c r="AB25" s="254">
        <v>789842</v>
      </c>
      <c r="AC25" s="254">
        <v>788846.79</v>
      </c>
      <c r="AD25" s="236">
        <f t="shared" si="21"/>
        <v>99.873998850402998</v>
      </c>
      <c r="AE25" s="228"/>
      <c r="AF25" s="228"/>
      <c r="AG25" s="228"/>
      <c r="AH25" s="228"/>
      <c r="AI25" s="228"/>
      <c r="AJ25" s="228"/>
      <c r="AK25" s="228"/>
    </row>
    <row r="26" spans="1:37" ht="15.75">
      <c r="A26" s="252" t="s">
        <v>1077</v>
      </c>
      <c r="B26" s="253">
        <f t="shared" si="22"/>
        <v>0</v>
      </c>
      <c r="C26" s="253">
        <f t="shared" si="22"/>
        <v>0</v>
      </c>
      <c r="D26" s="236" t="e">
        <f t="shared" si="3"/>
        <v>#DIV/0!</v>
      </c>
      <c r="E26" s="254"/>
      <c r="F26" s="254"/>
      <c r="G26" s="254"/>
      <c r="H26" s="254"/>
      <c r="I26" s="236"/>
      <c r="J26" s="254"/>
      <c r="K26" s="254"/>
      <c r="L26" s="236"/>
      <c r="M26" s="235">
        <f t="shared" si="23"/>
        <v>0</v>
      </c>
      <c r="N26" s="235">
        <f t="shared" si="23"/>
        <v>0</v>
      </c>
      <c r="O26" s="236"/>
      <c r="P26" s="254"/>
      <c r="Q26" s="254"/>
      <c r="R26" s="236"/>
      <c r="S26" s="254"/>
      <c r="T26" s="254"/>
      <c r="U26" s="236"/>
      <c r="V26" s="254"/>
      <c r="W26" s="254"/>
      <c r="X26" s="236"/>
      <c r="Y26" s="254"/>
      <c r="Z26" s="254"/>
      <c r="AA26" s="236"/>
      <c r="AB26" s="254"/>
      <c r="AC26" s="254"/>
      <c r="AD26" s="236"/>
      <c r="AE26" s="228"/>
      <c r="AF26" s="228"/>
      <c r="AG26" s="228"/>
      <c r="AH26" s="228"/>
      <c r="AI26" s="228"/>
      <c r="AJ26" s="228"/>
      <c r="AK26" s="228"/>
    </row>
    <row r="27" spans="1:37" ht="15.75">
      <c r="A27" s="252" t="s">
        <v>20</v>
      </c>
      <c r="B27" s="253">
        <f t="shared" si="22"/>
        <v>42608463.350000001</v>
      </c>
      <c r="C27" s="253">
        <f t="shared" si="22"/>
        <v>42303536.310000002</v>
      </c>
      <c r="D27" s="236">
        <f t="shared" si="3"/>
        <v>99.284351004411434</v>
      </c>
      <c r="E27" s="254"/>
      <c r="F27" s="254"/>
      <c r="G27" s="254">
        <v>33262688.359999999</v>
      </c>
      <c r="H27" s="254">
        <v>33210674.43</v>
      </c>
      <c r="I27" s="236">
        <f t="shared" si="4"/>
        <v>99.843626800584914</v>
      </c>
      <c r="J27" s="254"/>
      <c r="K27" s="254"/>
      <c r="L27" s="236"/>
      <c r="M27" s="235">
        <f t="shared" si="23"/>
        <v>9345774.9900000002</v>
      </c>
      <c r="N27" s="235">
        <f t="shared" si="23"/>
        <v>9092861.8800000008</v>
      </c>
      <c r="O27" s="236">
        <f t="shared" si="7"/>
        <v>97.293824104789422</v>
      </c>
      <c r="P27" s="254">
        <v>1766085.49</v>
      </c>
      <c r="Q27" s="254">
        <v>1734474.53</v>
      </c>
      <c r="R27" s="236">
        <f t="shared" si="8"/>
        <v>98.210111561473738</v>
      </c>
      <c r="S27" s="254">
        <v>1716188.67</v>
      </c>
      <c r="T27" s="254">
        <v>1623381.59</v>
      </c>
      <c r="U27" s="236">
        <f t="shared" si="18"/>
        <v>94.592256572816098</v>
      </c>
      <c r="V27" s="254">
        <v>2155929</v>
      </c>
      <c r="W27" s="254">
        <v>2092875.35</v>
      </c>
      <c r="X27" s="236">
        <f t="shared" si="19"/>
        <v>97.075337360367627</v>
      </c>
      <c r="Y27" s="254">
        <v>2272304.23</v>
      </c>
      <c r="Z27" s="254">
        <v>2259258.12</v>
      </c>
      <c r="AA27" s="236">
        <f t="shared" si="20"/>
        <v>99.425864291068109</v>
      </c>
      <c r="AB27" s="254">
        <v>1435267.6</v>
      </c>
      <c r="AC27" s="254">
        <v>1382872.29</v>
      </c>
      <c r="AD27" s="236">
        <f t="shared" si="21"/>
        <v>96.349439644565237</v>
      </c>
      <c r="AE27" s="228"/>
      <c r="AF27" s="228"/>
      <c r="AG27" s="228"/>
      <c r="AH27" s="228"/>
      <c r="AI27" s="228"/>
      <c r="AJ27" s="228"/>
      <c r="AK27" s="228"/>
    </row>
    <row r="28" spans="1:37" ht="15.75">
      <c r="A28" s="252" t="s">
        <v>54</v>
      </c>
      <c r="B28" s="253">
        <f t="shared" si="22"/>
        <v>6778056.0099999998</v>
      </c>
      <c r="C28" s="253">
        <f t="shared" si="22"/>
        <v>6772621.4500000002</v>
      </c>
      <c r="D28" s="236">
        <f t="shared" si="3"/>
        <v>99.919821258603037</v>
      </c>
      <c r="E28" s="254"/>
      <c r="F28" s="254"/>
      <c r="G28" s="254">
        <v>6778056.0099999998</v>
      </c>
      <c r="H28" s="254">
        <v>6772621.4500000002</v>
      </c>
      <c r="I28" s="236">
        <f t="shared" si="4"/>
        <v>99.919821258603037</v>
      </c>
      <c r="J28" s="254"/>
      <c r="K28" s="254"/>
      <c r="L28" s="236"/>
      <c r="M28" s="235">
        <f t="shared" si="23"/>
        <v>0</v>
      </c>
      <c r="N28" s="235">
        <f t="shared" si="23"/>
        <v>0</v>
      </c>
      <c r="O28" s="236"/>
      <c r="P28" s="254"/>
      <c r="Q28" s="254"/>
      <c r="R28" s="236" t="e">
        <f t="shared" si="8"/>
        <v>#DIV/0!</v>
      </c>
      <c r="S28" s="254"/>
      <c r="T28" s="254"/>
      <c r="U28" s="236" t="e">
        <f t="shared" si="18"/>
        <v>#DIV/0!</v>
      </c>
      <c r="V28" s="254"/>
      <c r="W28" s="254"/>
      <c r="X28" s="236" t="e">
        <f t="shared" si="19"/>
        <v>#DIV/0!</v>
      </c>
      <c r="Y28" s="254"/>
      <c r="Z28" s="254"/>
      <c r="AA28" s="236" t="e">
        <f t="shared" si="20"/>
        <v>#DIV/0!</v>
      </c>
      <c r="AB28" s="254"/>
      <c r="AC28" s="254"/>
      <c r="AD28" s="236" t="e">
        <f t="shared" si="21"/>
        <v>#DIV/0!</v>
      </c>
      <c r="AE28" s="228"/>
      <c r="AF28" s="228"/>
      <c r="AG28" s="228"/>
      <c r="AH28" s="228"/>
      <c r="AI28" s="228"/>
      <c r="AJ28" s="228"/>
      <c r="AK28" s="228"/>
    </row>
    <row r="29" spans="1:37" ht="15.75">
      <c r="A29" s="252" t="s">
        <v>1078</v>
      </c>
      <c r="B29" s="253">
        <f t="shared" si="22"/>
        <v>0</v>
      </c>
      <c r="C29" s="253">
        <f t="shared" si="22"/>
        <v>0</v>
      </c>
      <c r="D29" s="236" t="e">
        <f t="shared" si="3"/>
        <v>#DIV/0!</v>
      </c>
      <c r="E29" s="254"/>
      <c r="F29" s="254"/>
      <c r="G29" s="254"/>
      <c r="H29" s="254"/>
      <c r="I29" s="236" t="e">
        <f t="shared" si="4"/>
        <v>#DIV/0!</v>
      </c>
      <c r="J29" s="254"/>
      <c r="K29" s="254"/>
      <c r="L29" s="236" t="e">
        <f t="shared" si="6"/>
        <v>#DIV/0!</v>
      </c>
      <c r="M29" s="235">
        <f t="shared" ref="M29:N31" si="24">SUM(P29+S29+V29+Y29+AB29)</f>
        <v>0</v>
      </c>
      <c r="N29" s="235">
        <f t="shared" si="24"/>
        <v>0</v>
      </c>
      <c r="O29" s="236"/>
      <c r="P29" s="254"/>
      <c r="Q29" s="254"/>
      <c r="R29" s="236"/>
      <c r="S29" s="254"/>
      <c r="T29" s="254"/>
      <c r="U29" s="236"/>
      <c r="V29" s="254"/>
      <c r="W29" s="254"/>
      <c r="X29" s="236"/>
      <c r="Y29" s="254"/>
      <c r="Z29" s="254"/>
      <c r="AA29" s="236"/>
      <c r="AB29" s="254"/>
      <c r="AC29" s="254"/>
      <c r="AD29" s="236"/>
      <c r="AE29" s="228"/>
      <c r="AF29" s="228"/>
      <c r="AG29" s="228"/>
      <c r="AH29" s="228"/>
      <c r="AI29" s="228"/>
      <c r="AJ29" s="228"/>
      <c r="AK29" s="228"/>
    </row>
    <row r="30" spans="1:37" ht="15.75">
      <c r="A30" s="252" t="s">
        <v>58</v>
      </c>
      <c r="B30" s="253">
        <f t="shared" si="22"/>
        <v>156100</v>
      </c>
      <c r="C30" s="253">
        <f t="shared" si="22"/>
        <v>0</v>
      </c>
      <c r="D30" s="236">
        <f t="shared" si="3"/>
        <v>0</v>
      </c>
      <c r="E30" s="254"/>
      <c r="F30" s="254"/>
      <c r="G30" s="254">
        <v>80600</v>
      </c>
      <c r="H30" s="254"/>
      <c r="I30" s="236">
        <f t="shared" si="4"/>
        <v>0</v>
      </c>
      <c r="J30" s="254"/>
      <c r="K30" s="254"/>
      <c r="L30" s="236"/>
      <c r="M30" s="235">
        <f t="shared" si="24"/>
        <v>75500</v>
      </c>
      <c r="N30" s="235">
        <f t="shared" si="24"/>
        <v>0</v>
      </c>
      <c r="O30" s="236">
        <f t="shared" si="7"/>
        <v>0</v>
      </c>
      <c r="P30" s="254">
        <v>20000</v>
      </c>
      <c r="Q30" s="254"/>
      <c r="R30" s="236">
        <f t="shared" si="8"/>
        <v>0</v>
      </c>
      <c r="S30" s="254">
        <v>500</v>
      </c>
      <c r="T30" s="254"/>
      <c r="U30" s="236">
        <f t="shared" si="18"/>
        <v>0</v>
      </c>
      <c r="V30" s="254">
        <v>20000</v>
      </c>
      <c r="W30" s="254"/>
      <c r="X30" s="236">
        <f t="shared" si="19"/>
        <v>0</v>
      </c>
      <c r="Y30" s="254">
        <v>20000</v>
      </c>
      <c r="Z30" s="254"/>
      <c r="AA30" s="236">
        <f t="shared" si="20"/>
        <v>0</v>
      </c>
      <c r="AB30" s="254">
        <v>15000</v>
      </c>
      <c r="AC30" s="254"/>
      <c r="AD30" s="236">
        <f t="shared" si="21"/>
        <v>0</v>
      </c>
      <c r="AE30" s="228"/>
      <c r="AF30" s="228"/>
      <c r="AG30" s="228"/>
      <c r="AH30" s="228"/>
      <c r="AI30" s="228"/>
      <c r="AJ30" s="228"/>
      <c r="AK30" s="228"/>
    </row>
    <row r="31" spans="1:37" ht="15.75">
      <c r="A31" s="252" t="s">
        <v>64</v>
      </c>
      <c r="B31" s="253">
        <f t="shared" si="22"/>
        <v>18431805.859999999</v>
      </c>
      <c r="C31" s="253">
        <f t="shared" si="22"/>
        <v>17919486.740000002</v>
      </c>
      <c r="D31" s="236">
        <f t="shared" si="3"/>
        <v>97.220461609180603</v>
      </c>
      <c r="E31" s="254"/>
      <c r="F31" s="254"/>
      <c r="G31" s="254">
        <v>16863937.489999998</v>
      </c>
      <c r="H31" s="254">
        <v>16600241.800000001</v>
      </c>
      <c r="I31" s="236">
        <f t="shared" si="4"/>
        <v>98.436333803085049</v>
      </c>
      <c r="J31" s="254">
        <v>288136.3</v>
      </c>
      <c r="K31" s="254">
        <v>288136.3</v>
      </c>
      <c r="L31" s="236">
        <f t="shared" si="6"/>
        <v>100</v>
      </c>
      <c r="M31" s="235">
        <f t="shared" si="24"/>
        <v>1279732.07</v>
      </c>
      <c r="N31" s="235">
        <f t="shared" si="24"/>
        <v>1031108.64</v>
      </c>
      <c r="O31" s="236">
        <f t="shared" si="7"/>
        <v>80.572227903923661</v>
      </c>
      <c r="P31" s="254">
        <v>78120</v>
      </c>
      <c r="Q31" s="254">
        <v>45694.1</v>
      </c>
      <c r="R31" s="236">
        <f t="shared" si="8"/>
        <v>58.49219150025602</v>
      </c>
      <c r="S31" s="254">
        <v>305608.45</v>
      </c>
      <c r="T31" s="254">
        <v>230760.41</v>
      </c>
      <c r="U31" s="236">
        <f t="shared" si="18"/>
        <v>75.508517516449558</v>
      </c>
      <c r="V31" s="254">
        <v>362491.59</v>
      </c>
      <c r="W31" s="254">
        <v>277544.11</v>
      </c>
      <c r="X31" s="236">
        <f t="shared" si="19"/>
        <v>76.565668737307803</v>
      </c>
      <c r="Y31" s="254">
        <v>221890.45</v>
      </c>
      <c r="Z31" s="254">
        <v>213371.14</v>
      </c>
      <c r="AA31" s="236">
        <f t="shared" si="20"/>
        <v>96.160578339446332</v>
      </c>
      <c r="AB31" s="254">
        <v>311621.58</v>
      </c>
      <c r="AC31" s="254">
        <v>263738.88</v>
      </c>
      <c r="AD31" s="236">
        <f t="shared" si="21"/>
        <v>84.634344001464839</v>
      </c>
      <c r="AE31" s="228"/>
      <c r="AF31" s="228"/>
      <c r="AG31" s="228"/>
      <c r="AH31" s="228"/>
      <c r="AI31" s="228"/>
      <c r="AJ31" s="228"/>
      <c r="AK31" s="228"/>
    </row>
    <row r="32" spans="1:37" ht="15.75">
      <c r="A32" s="250" t="s">
        <v>448</v>
      </c>
      <c r="B32" s="251">
        <f t="shared" ref="B32:H32" si="25">SUM(B33)</f>
        <v>1038610</v>
      </c>
      <c r="C32" s="251">
        <f t="shared" si="25"/>
        <v>1038610</v>
      </c>
      <c r="D32" s="255">
        <f t="shared" si="3"/>
        <v>100</v>
      </c>
      <c r="E32" s="251">
        <f t="shared" si="25"/>
        <v>0</v>
      </c>
      <c r="F32" s="251">
        <f t="shared" si="25"/>
        <v>0</v>
      </c>
      <c r="G32" s="251">
        <f t="shared" si="25"/>
        <v>0</v>
      </c>
      <c r="H32" s="251">
        <f t="shared" si="25"/>
        <v>0</v>
      </c>
      <c r="I32" s="255" t="e">
        <f t="shared" si="4"/>
        <v>#DIV/0!</v>
      </c>
      <c r="J32" s="251">
        <f>SUM(J33)</f>
        <v>346210</v>
      </c>
      <c r="K32" s="251">
        <f t="shared" ref="K32:AC32" si="26">SUM(K33)</f>
        <v>346210</v>
      </c>
      <c r="L32" s="236">
        <f t="shared" si="6"/>
        <v>100</v>
      </c>
      <c r="M32" s="251">
        <f t="shared" si="26"/>
        <v>692400</v>
      </c>
      <c r="N32" s="251">
        <f t="shared" si="26"/>
        <v>692400</v>
      </c>
      <c r="O32" s="236">
        <f t="shared" si="7"/>
        <v>100</v>
      </c>
      <c r="P32" s="251">
        <f t="shared" si="26"/>
        <v>138480</v>
      </c>
      <c r="Q32" s="251">
        <f t="shared" si="26"/>
        <v>138480</v>
      </c>
      <c r="R32" s="255">
        <f t="shared" si="8"/>
        <v>100</v>
      </c>
      <c r="S32" s="251">
        <f t="shared" si="26"/>
        <v>138480</v>
      </c>
      <c r="T32" s="251">
        <f t="shared" si="26"/>
        <v>138480</v>
      </c>
      <c r="U32" s="255">
        <f t="shared" si="18"/>
        <v>100</v>
      </c>
      <c r="V32" s="251">
        <f t="shared" si="26"/>
        <v>138480</v>
      </c>
      <c r="W32" s="251">
        <f t="shared" si="26"/>
        <v>138480</v>
      </c>
      <c r="X32" s="255">
        <f t="shared" si="19"/>
        <v>100</v>
      </c>
      <c r="Y32" s="251">
        <f t="shared" si="26"/>
        <v>138480</v>
      </c>
      <c r="Z32" s="251">
        <f t="shared" si="26"/>
        <v>138480</v>
      </c>
      <c r="AA32" s="255">
        <f t="shared" si="20"/>
        <v>100</v>
      </c>
      <c r="AB32" s="251">
        <f t="shared" si="26"/>
        <v>138480</v>
      </c>
      <c r="AC32" s="251">
        <f t="shared" si="26"/>
        <v>138480</v>
      </c>
      <c r="AD32" s="255">
        <f t="shared" si="21"/>
        <v>100</v>
      </c>
      <c r="AE32" s="228"/>
      <c r="AF32" s="228"/>
      <c r="AG32" s="228"/>
      <c r="AH32" s="228"/>
      <c r="AI32" s="228"/>
      <c r="AJ32" s="228"/>
      <c r="AK32" s="228"/>
    </row>
    <row r="33" spans="1:37" ht="15.75">
      <c r="A33" s="252" t="s">
        <v>450</v>
      </c>
      <c r="B33" s="253">
        <f>SUM(G33+J33+M33)-E33</f>
        <v>1038610</v>
      </c>
      <c r="C33" s="253">
        <f>SUM(H33+K33+N33)-F33</f>
        <v>1038610</v>
      </c>
      <c r="D33" s="236">
        <f t="shared" si="3"/>
        <v>100</v>
      </c>
      <c r="E33" s="254"/>
      <c r="F33" s="254"/>
      <c r="G33" s="254"/>
      <c r="H33" s="254"/>
      <c r="I33" s="236" t="e">
        <f t="shared" si="4"/>
        <v>#DIV/0!</v>
      </c>
      <c r="J33" s="254">
        <v>346210</v>
      </c>
      <c r="K33" s="254">
        <v>346210</v>
      </c>
      <c r="L33" s="236">
        <f t="shared" si="6"/>
        <v>100</v>
      </c>
      <c r="M33" s="235">
        <f>SUM(P33+S33+V33+Y33+AB33)</f>
        <v>692400</v>
      </c>
      <c r="N33" s="235">
        <f>SUM(Q33+T33+W33+Z33+AC33)</f>
        <v>692400</v>
      </c>
      <c r="O33" s="236">
        <f t="shared" si="7"/>
        <v>100</v>
      </c>
      <c r="P33" s="254">
        <v>138480</v>
      </c>
      <c r="Q33" s="254">
        <v>138480</v>
      </c>
      <c r="R33" s="236">
        <f t="shared" si="8"/>
        <v>100</v>
      </c>
      <c r="S33" s="254">
        <v>138480</v>
      </c>
      <c r="T33" s="254">
        <v>138480</v>
      </c>
      <c r="U33" s="236">
        <f t="shared" si="18"/>
        <v>100</v>
      </c>
      <c r="V33" s="254">
        <v>138480</v>
      </c>
      <c r="W33" s="254">
        <v>138480</v>
      </c>
      <c r="X33" s="236">
        <f t="shared" si="19"/>
        <v>100</v>
      </c>
      <c r="Y33" s="254">
        <v>138480</v>
      </c>
      <c r="Z33" s="254">
        <v>138480</v>
      </c>
      <c r="AA33" s="236">
        <f t="shared" si="20"/>
        <v>100</v>
      </c>
      <c r="AB33" s="254">
        <v>138480</v>
      </c>
      <c r="AC33" s="254">
        <v>138480</v>
      </c>
      <c r="AD33" s="236">
        <f t="shared" si="21"/>
        <v>100</v>
      </c>
      <c r="AE33" s="228"/>
      <c r="AF33" s="228"/>
      <c r="AG33" s="228"/>
      <c r="AH33" s="228"/>
      <c r="AI33" s="228"/>
      <c r="AJ33" s="228"/>
      <c r="AK33" s="228"/>
    </row>
    <row r="34" spans="1:37" ht="15.75">
      <c r="A34" s="250" t="s">
        <v>116</v>
      </c>
      <c r="B34" s="251">
        <f t="shared" ref="B34:H34" si="27">SUM(B35:B37)</f>
        <v>973533.78</v>
      </c>
      <c r="C34" s="251">
        <f t="shared" si="27"/>
        <v>839309.8</v>
      </c>
      <c r="D34" s="255">
        <f t="shared" si="3"/>
        <v>86.212704401484658</v>
      </c>
      <c r="E34" s="251">
        <f t="shared" si="27"/>
        <v>75000</v>
      </c>
      <c r="F34" s="251">
        <f t="shared" si="27"/>
        <v>75000</v>
      </c>
      <c r="G34" s="251">
        <f t="shared" si="27"/>
        <v>255000</v>
      </c>
      <c r="H34" s="251">
        <f t="shared" si="27"/>
        <v>254958.35</v>
      </c>
      <c r="I34" s="236">
        <f t="shared" si="4"/>
        <v>99.983666666666664</v>
      </c>
      <c r="J34" s="251">
        <f>SUM(J35:J37)</f>
        <v>254025</v>
      </c>
      <c r="K34" s="251">
        <f>SUM(K35:K37)</f>
        <v>254025</v>
      </c>
      <c r="L34" s="236">
        <f t="shared" si="6"/>
        <v>100</v>
      </c>
      <c r="M34" s="251">
        <f>SUM(M35:M37)</f>
        <v>539508.78</v>
      </c>
      <c r="N34" s="251">
        <f>SUM(N35:N37)</f>
        <v>405326.45</v>
      </c>
      <c r="O34" s="236">
        <f t="shared" si="7"/>
        <v>75.128795865008897</v>
      </c>
      <c r="P34" s="251">
        <f t="shared" ref="P34:AC34" si="28">SUM(P35:P37)</f>
        <v>239508.78</v>
      </c>
      <c r="Q34" s="251">
        <f t="shared" si="28"/>
        <v>176100</v>
      </c>
      <c r="R34" s="255">
        <f t="shared" si="8"/>
        <v>73.525488293164031</v>
      </c>
      <c r="S34" s="251">
        <f t="shared" si="28"/>
        <v>30000</v>
      </c>
      <c r="T34" s="251">
        <f t="shared" si="28"/>
        <v>30000</v>
      </c>
      <c r="U34" s="255">
        <f t="shared" si="18"/>
        <v>100</v>
      </c>
      <c r="V34" s="251">
        <f t="shared" si="28"/>
        <v>220000</v>
      </c>
      <c r="W34" s="251">
        <f t="shared" si="28"/>
        <v>150800</v>
      </c>
      <c r="X34" s="255">
        <f t="shared" si="19"/>
        <v>68.545454545454547</v>
      </c>
      <c r="Y34" s="251">
        <f t="shared" si="28"/>
        <v>20000</v>
      </c>
      <c r="Z34" s="251">
        <f t="shared" si="28"/>
        <v>20000</v>
      </c>
      <c r="AA34" s="255">
        <f t="shared" si="20"/>
        <v>100</v>
      </c>
      <c r="AB34" s="251">
        <f t="shared" si="28"/>
        <v>30000</v>
      </c>
      <c r="AC34" s="251">
        <f t="shared" si="28"/>
        <v>28426.45</v>
      </c>
      <c r="AD34" s="255">
        <f t="shared" si="21"/>
        <v>94.754833333333337</v>
      </c>
      <c r="AE34" s="228"/>
      <c r="AF34" s="228"/>
      <c r="AG34" s="228"/>
      <c r="AH34" s="228"/>
      <c r="AI34" s="228"/>
      <c r="AJ34" s="228"/>
      <c r="AK34" s="228"/>
    </row>
    <row r="35" spans="1:37" ht="15.75">
      <c r="A35" s="252" t="s">
        <v>1079</v>
      </c>
      <c r="B35" s="253">
        <f t="shared" ref="B35:C37" si="29">SUM(G35+J35+M35)-E35</f>
        <v>0</v>
      </c>
      <c r="C35" s="253">
        <f t="shared" si="29"/>
        <v>0</v>
      </c>
      <c r="D35" s="236" t="e">
        <f t="shared" si="3"/>
        <v>#DIV/0!</v>
      </c>
      <c r="E35" s="254"/>
      <c r="F35" s="254"/>
      <c r="G35" s="254"/>
      <c r="H35" s="254"/>
      <c r="I35" s="236" t="e">
        <f t="shared" si="4"/>
        <v>#DIV/0!</v>
      </c>
      <c r="J35" s="254"/>
      <c r="K35" s="254"/>
      <c r="L35" s="236"/>
      <c r="M35" s="235">
        <f t="shared" ref="M35:N37" si="30">SUM(P35+S35+V35+Y35+AB35)</f>
        <v>0</v>
      </c>
      <c r="N35" s="235">
        <f t="shared" si="30"/>
        <v>0</v>
      </c>
      <c r="O35" s="236" t="e">
        <f t="shared" si="7"/>
        <v>#DIV/0!</v>
      </c>
      <c r="P35" s="254"/>
      <c r="Q35" s="254"/>
      <c r="R35" s="236" t="e">
        <f t="shared" si="8"/>
        <v>#DIV/0!</v>
      </c>
      <c r="S35" s="254"/>
      <c r="T35" s="254"/>
      <c r="U35" s="236" t="e">
        <f t="shared" si="18"/>
        <v>#DIV/0!</v>
      </c>
      <c r="V35" s="254"/>
      <c r="W35" s="254"/>
      <c r="X35" s="236" t="e">
        <f t="shared" si="19"/>
        <v>#DIV/0!</v>
      </c>
      <c r="Y35" s="254"/>
      <c r="Z35" s="254"/>
      <c r="AA35" s="236" t="e">
        <f t="shared" si="20"/>
        <v>#DIV/0!</v>
      </c>
      <c r="AB35" s="254"/>
      <c r="AC35" s="254"/>
      <c r="AD35" s="236" t="e">
        <f t="shared" si="21"/>
        <v>#DIV/0!</v>
      </c>
      <c r="AE35" s="228"/>
      <c r="AF35" s="228"/>
      <c r="AG35" s="228"/>
      <c r="AH35" s="228"/>
      <c r="AI35" s="228"/>
      <c r="AJ35" s="228"/>
      <c r="AK35" s="228"/>
    </row>
    <row r="36" spans="1:37" ht="15.75">
      <c r="A36" s="252" t="s">
        <v>118</v>
      </c>
      <c r="B36" s="253">
        <f t="shared" si="29"/>
        <v>898533.78</v>
      </c>
      <c r="C36" s="253">
        <f t="shared" si="29"/>
        <v>764309.8</v>
      </c>
      <c r="D36" s="236">
        <f t="shared" si="3"/>
        <v>85.061888268685905</v>
      </c>
      <c r="E36" s="254"/>
      <c r="F36" s="254"/>
      <c r="G36" s="254">
        <v>180000</v>
      </c>
      <c r="H36" s="254">
        <v>179958.35</v>
      </c>
      <c r="I36" s="236">
        <f t="shared" si="4"/>
        <v>99.97686111111112</v>
      </c>
      <c r="J36" s="254">
        <v>179025</v>
      </c>
      <c r="K36" s="254">
        <v>179025</v>
      </c>
      <c r="L36" s="236">
        <f t="shared" si="6"/>
        <v>100</v>
      </c>
      <c r="M36" s="235">
        <f t="shared" si="30"/>
        <v>539508.78</v>
      </c>
      <c r="N36" s="235">
        <f t="shared" si="30"/>
        <v>405326.45</v>
      </c>
      <c r="O36" s="236">
        <f t="shared" si="7"/>
        <v>75.128795865008897</v>
      </c>
      <c r="P36" s="254">
        <v>239508.78</v>
      </c>
      <c r="Q36" s="254">
        <v>176100</v>
      </c>
      <c r="R36" s="236">
        <f t="shared" si="8"/>
        <v>73.525488293164031</v>
      </c>
      <c r="S36" s="254">
        <v>30000</v>
      </c>
      <c r="T36" s="254">
        <v>30000</v>
      </c>
      <c r="U36" s="236">
        <f t="shared" si="18"/>
        <v>100</v>
      </c>
      <c r="V36" s="254">
        <v>220000</v>
      </c>
      <c r="W36" s="254">
        <v>150800</v>
      </c>
      <c r="X36" s="236">
        <f t="shared" si="19"/>
        <v>68.545454545454547</v>
      </c>
      <c r="Y36" s="254">
        <v>20000</v>
      </c>
      <c r="Z36" s="254">
        <v>20000</v>
      </c>
      <c r="AA36" s="236">
        <f t="shared" si="20"/>
        <v>100</v>
      </c>
      <c r="AB36" s="254">
        <v>30000</v>
      </c>
      <c r="AC36" s="254">
        <v>28426.45</v>
      </c>
      <c r="AD36" s="236">
        <f t="shared" si="21"/>
        <v>94.754833333333337</v>
      </c>
      <c r="AE36" s="228"/>
      <c r="AF36" s="228"/>
      <c r="AG36" s="228"/>
      <c r="AH36" s="228"/>
      <c r="AI36" s="228"/>
      <c r="AJ36" s="228"/>
      <c r="AK36" s="228"/>
    </row>
    <row r="37" spans="1:37" ht="15.75">
      <c r="A37" s="252" t="s">
        <v>124</v>
      </c>
      <c r="B37" s="253">
        <f t="shared" si="29"/>
        <v>75000</v>
      </c>
      <c r="C37" s="253">
        <f t="shared" si="29"/>
        <v>75000</v>
      </c>
      <c r="D37" s="236">
        <f t="shared" si="3"/>
        <v>100</v>
      </c>
      <c r="E37" s="254">
        <v>75000</v>
      </c>
      <c r="F37" s="254">
        <v>75000</v>
      </c>
      <c r="G37" s="254">
        <v>75000</v>
      </c>
      <c r="H37" s="254">
        <v>75000</v>
      </c>
      <c r="I37" s="236">
        <f t="shared" si="4"/>
        <v>100</v>
      </c>
      <c r="J37" s="254">
        <v>75000</v>
      </c>
      <c r="K37" s="254">
        <v>75000</v>
      </c>
      <c r="L37" s="236">
        <f t="shared" si="6"/>
        <v>100</v>
      </c>
      <c r="M37" s="235">
        <f t="shared" si="30"/>
        <v>0</v>
      </c>
      <c r="N37" s="235">
        <f t="shared" si="30"/>
        <v>0</v>
      </c>
      <c r="O37" s="236"/>
      <c r="P37" s="254"/>
      <c r="Q37" s="254"/>
      <c r="R37" s="236" t="e">
        <f t="shared" si="8"/>
        <v>#DIV/0!</v>
      </c>
      <c r="S37" s="254"/>
      <c r="T37" s="254"/>
      <c r="U37" s="236" t="e">
        <f t="shared" si="18"/>
        <v>#DIV/0!</v>
      </c>
      <c r="V37" s="254"/>
      <c r="W37" s="254"/>
      <c r="X37" s="236" t="e">
        <f t="shared" si="19"/>
        <v>#DIV/0!</v>
      </c>
      <c r="Y37" s="254"/>
      <c r="Z37" s="254"/>
      <c r="AA37" s="236" t="e">
        <f t="shared" si="20"/>
        <v>#DIV/0!</v>
      </c>
      <c r="AB37" s="254"/>
      <c r="AC37" s="254"/>
      <c r="AD37" s="236" t="e">
        <f t="shared" si="21"/>
        <v>#DIV/0!</v>
      </c>
      <c r="AE37" s="228"/>
      <c r="AF37" s="228"/>
      <c r="AG37" s="228"/>
      <c r="AH37" s="228"/>
      <c r="AI37" s="228"/>
      <c r="AJ37" s="228"/>
      <c r="AK37" s="228"/>
    </row>
    <row r="38" spans="1:37" ht="15.75">
      <c r="A38" s="250" t="s">
        <v>128</v>
      </c>
      <c r="B38" s="251">
        <f t="shared" ref="B38:H38" si="31">SUM(B39:B42)</f>
        <v>43653771.939999998</v>
      </c>
      <c r="C38" s="251">
        <f t="shared" si="31"/>
        <v>36910219.170000002</v>
      </c>
      <c r="D38" s="255">
        <f t="shared" si="3"/>
        <v>84.552187656845135</v>
      </c>
      <c r="E38" s="251">
        <f t="shared" si="31"/>
        <v>5075000</v>
      </c>
      <c r="F38" s="251">
        <f t="shared" si="31"/>
        <v>5073137.59</v>
      </c>
      <c r="G38" s="251">
        <f t="shared" si="31"/>
        <v>21932310.560000002</v>
      </c>
      <c r="H38" s="251">
        <f t="shared" si="31"/>
        <v>19215247.279999997</v>
      </c>
      <c r="I38" s="255">
        <f t="shared" si="4"/>
        <v>87.611595811727355</v>
      </c>
      <c r="J38" s="251">
        <f>SUM(J39:J42)</f>
        <v>21796461.380000003</v>
      </c>
      <c r="K38" s="251">
        <f t="shared" ref="K38:AC38" si="32">SUM(K39:K42)</f>
        <v>17769971.890000001</v>
      </c>
      <c r="L38" s="236">
        <f t="shared" si="6"/>
        <v>81.526866128395369</v>
      </c>
      <c r="M38" s="251">
        <f t="shared" si="32"/>
        <v>5000000</v>
      </c>
      <c r="N38" s="251">
        <f t="shared" si="32"/>
        <v>4998137.59</v>
      </c>
      <c r="O38" s="236">
        <f t="shared" si="7"/>
        <v>99.962751799999992</v>
      </c>
      <c r="P38" s="251">
        <f t="shared" si="32"/>
        <v>811846</v>
      </c>
      <c r="Q38" s="251">
        <f t="shared" si="32"/>
        <v>809983.59</v>
      </c>
      <c r="R38" s="255">
        <f t="shared" si="8"/>
        <v>99.770595654840946</v>
      </c>
      <c r="S38" s="251">
        <f t="shared" si="32"/>
        <v>1147064</v>
      </c>
      <c r="T38" s="251">
        <f t="shared" si="32"/>
        <v>1147064</v>
      </c>
      <c r="U38" s="255">
        <f t="shared" si="18"/>
        <v>100</v>
      </c>
      <c r="V38" s="251">
        <f t="shared" si="32"/>
        <v>1453113</v>
      </c>
      <c r="W38" s="251">
        <f t="shared" si="32"/>
        <v>1453113</v>
      </c>
      <c r="X38" s="255">
        <f t="shared" si="19"/>
        <v>100</v>
      </c>
      <c r="Y38" s="251">
        <f t="shared" si="32"/>
        <v>811767</v>
      </c>
      <c r="Z38" s="251">
        <f t="shared" si="32"/>
        <v>811767</v>
      </c>
      <c r="AA38" s="255">
        <f t="shared" si="20"/>
        <v>100</v>
      </c>
      <c r="AB38" s="251">
        <f t="shared" si="32"/>
        <v>776210</v>
      </c>
      <c r="AC38" s="251">
        <f t="shared" si="32"/>
        <v>776210</v>
      </c>
      <c r="AD38" s="255">
        <f t="shared" si="21"/>
        <v>100</v>
      </c>
      <c r="AE38" s="228"/>
      <c r="AF38" s="228"/>
      <c r="AG38" s="228"/>
      <c r="AH38" s="228"/>
      <c r="AI38" s="228"/>
      <c r="AJ38" s="228"/>
      <c r="AK38" s="228"/>
    </row>
    <row r="39" spans="1:37" ht="15.75">
      <c r="A39" s="252" t="s">
        <v>130</v>
      </c>
      <c r="B39" s="253">
        <f t="shared" ref="B39:C42" si="33">SUM(G39+J39+M39)-E39</f>
        <v>168882.3</v>
      </c>
      <c r="C39" s="253">
        <f t="shared" si="33"/>
        <v>121500</v>
      </c>
      <c r="D39" s="236">
        <f t="shared" si="3"/>
        <v>71.943596220563094</v>
      </c>
      <c r="E39" s="254"/>
      <c r="F39" s="254"/>
      <c r="G39" s="254">
        <v>168882.3</v>
      </c>
      <c r="H39" s="254">
        <v>121500</v>
      </c>
      <c r="I39" s="236">
        <f t="shared" si="4"/>
        <v>71.943596220563094</v>
      </c>
      <c r="J39" s="254"/>
      <c r="K39" s="254"/>
      <c r="L39" s="236"/>
      <c r="M39" s="235">
        <f t="shared" ref="M39:N42" si="34">SUM(P39+S39+V39+Y39+AB39)</f>
        <v>0</v>
      </c>
      <c r="N39" s="235">
        <f t="shared" si="34"/>
        <v>0</v>
      </c>
      <c r="O39" s="236"/>
      <c r="P39" s="254"/>
      <c r="Q39" s="254"/>
      <c r="R39" s="236" t="e">
        <f t="shared" si="8"/>
        <v>#DIV/0!</v>
      </c>
      <c r="S39" s="254"/>
      <c r="T39" s="254"/>
      <c r="U39" s="236" t="e">
        <f t="shared" si="18"/>
        <v>#DIV/0!</v>
      </c>
      <c r="V39" s="254"/>
      <c r="W39" s="254"/>
      <c r="X39" s="236" t="e">
        <f t="shared" si="19"/>
        <v>#DIV/0!</v>
      </c>
      <c r="Y39" s="254"/>
      <c r="Z39" s="254"/>
      <c r="AA39" s="236" t="e">
        <f t="shared" si="20"/>
        <v>#DIV/0!</v>
      </c>
      <c r="AB39" s="254"/>
      <c r="AC39" s="254"/>
      <c r="AD39" s="236" t="e">
        <f t="shared" si="21"/>
        <v>#DIV/0!</v>
      </c>
      <c r="AE39" s="228"/>
      <c r="AF39" s="228"/>
      <c r="AG39" s="228"/>
      <c r="AH39" s="228"/>
      <c r="AI39" s="228"/>
      <c r="AJ39" s="228"/>
      <c r="AK39" s="228"/>
    </row>
    <row r="40" spans="1:37" ht="15.75">
      <c r="A40" s="252" t="s">
        <v>136</v>
      </c>
      <c r="B40" s="253">
        <f t="shared" si="33"/>
        <v>4955229.2799999993</v>
      </c>
      <c r="C40" s="253">
        <f t="shared" si="33"/>
        <v>2119439.7999999998</v>
      </c>
      <c r="D40" s="236">
        <f t="shared" si="3"/>
        <v>42.771780683375368</v>
      </c>
      <c r="E40" s="254"/>
      <c r="F40" s="254"/>
      <c r="G40" s="254">
        <v>1500000</v>
      </c>
      <c r="H40" s="254">
        <v>1500000</v>
      </c>
      <c r="I40" s="236">
        <f t="shared" si="4"/>
        <v>100</v>
      </c>
      <c r="J40" s="254">
        <v>3455229.28</v>
      </c>
      <c r="K40" s="254">
        <v>619439.80000000005</v>
      </c>
      <c r="L40" s="236"/>
      <c r="M40" s="235">
        <f t="shared" si="34"/>
        <v>0</v>
      </c>
      <c r="N40" s="235">
        <f t="shared" si="34"/>
        <v>0</v>
      </c>
      <c r="O40" s="236"/>
      <c r="P40" s="254"/>
      <c r="Q40" s="254"/>
      <c r="R40" s="236" t="e">
        <f t="shared" si="8"/>
        <v>#DIV/0!</v>
      </c>
      <c r="S40" s="254"/>
      <c r="T40" s="254"/>
      <c r="U40" s="236" t="e">
        <f t="shared" si="18"/>
        <v>#DIV/0!</v>
      </c>
      <c r="V40" s="254"/>
      <c r="W40" s="254"/>
      <c r="X40" s="236" t="e">
        <f t="shared" si="19"/>
        <v>#DIV/0!</v>
      </c>
      <c r="Y40" s="254"/>
      <c r="Z40" s="254"/>
      <c r="AA40" s="236" t="e">
        <f t="shared" si="20"/>
        <v>#DIV/0!</v>
      </c>
      <c r="AB40" s="254"/>
      <c r="AC40" s="254"/>
      <c r="AD40" s="236" t="e">
        <f t="shared" si="21"/>
        <v>#DIV/0!</v>
      </c>
      <c r="AE40" s="228"/>
      <c r="AF40" s="228"/>
      <c r="AG40" s="228"/>
      <c r="AH40" s="228"/>
      <c r="AI40" s="228"/>
      <c r="AJ40" s="228"/>
      <c r="AK40" s="228"/>
    </row>
    <row r="41" spans="1:37" ht="15.75">
      <c r="A41" s="252" t="s">
        <v>140</v>
      </c>
      <c r="B41" s="253">
        <f t="shared" si="33"/>
        <v>38271658.859999999</v>
      </c>
      <c r="C41" s="253">
        <f t="shared" si="33"/>
        <v>34411277.920000002</v>
      </c>
      <c r="D41" s="236">
        <f t="shared" si="3"/>
        <v>89.913212400535087</v>
      </c>
      <c r="E41" s="254">
        <v>5000000</v>
      </c>
      <c r="F41" s="254">
        <v>4998137.59</v>
      </c>
      <c r="G41" s="254">
        <v>20075426.760000002</v>
      </c>
      <c r="H41" s="254">
        <v>17405745.829999998</v>
      </c>
      <c r="I41" s="236">
        <f t="shared" si="4"/>
        <v>86.701747554780241</v>
      </c>
      <c r="J41" s="254">
        <v>18196232.100000001</v>
      </c>
      <c r="K41" s="254">
        <v>17005532.09</v>
      </c>
      <c r="L41" s="236">
        <f t="shared" si="6"/>
        <v>93.456337534846014</v>
      </c>
      <c r="M41" s="235">
        <f t="shared" si="34"/>
        <v>5000000</v>
      </c>
      <c r="N41" s="235">
        <f t="shared" si="34"/>
        <v>4998137.59</v>
      </c>
      <c r="O41" s="236">
        <f t="shared" si="7"/>
        <v>99.962751799999992</v>
      </c>
      <c r="P41" s="254">
        <v>811846</v>
      </c>
      <c r="Q41" s="254">
        <v>809983.59</v>
      </c>
      <c r="R41" s="236">
        <f t="shared" si="8"/>
        <v>99.770595654840946</v>
      </c>
      <c r="S41" s="254">
        <v>1147064</v>
      </c>
      <c r="T41" s="254">
        <v>1147064</v>
      </c>
      <c r="U41" s="236">
        <f t="shared" si="18"/>
        <v>100</v>
      </c>
      <c r="V41" s="254">
        <v>1453113</v>
      </c>
      <c r="W41" s="254">
        <v>1453113</v>
      </c>
      <c r="X41" s="236">
        <f t="shared" si="19"/>
        <v>100</v>
      </c>
      <c r="Y41" s="254">
        <v>811767</v>
      </c>
      <c r="Z41" s="254">
        <v>811767</v>
      </c>
      <c r="AA41" s="236">
        <f t="shared" si="20"/>
        <v>100</v>
      </c>
      <c r="AB41" s="254">
        <v>776210</v>
      </c>
      <c r="AC41" s="254">
        <v>776210</v>
      </c>
      <c r="AD41" s="236">
        <f t="shared" si="21"/>
        <v>100</v>
      </c>
      <c r="AE41" s="228"/>
      <c r="AF41" s="228"/>
      <c r="AG41" s="228"/>
      <c r="AH41" s="228"/>
      <c r="AI41" s="228"/>
      <c r="AJ41" s="228"/>
      <c r="AK41" s="228"/>
    </row>
    <row r="42" spans="1:37" ht="15.75">
      <c r="A42" s="252" t="s">
        <v>158</v>
      </c>
      <c r="B42" s="253">
        <f t="shared" si="33"/>
        <v>258001.5</v>
      </c>
      <c r="C42" s="253">
        <f t="shared" si="33"/>
        <v>258001.45</v>
      </c>
      <c r="D42" s="236">
        <f t="shared" si="3"/>
        <v>99.999980620267721</v>
      </c>
      <c r="E42" s="254">
        <v>75000</v>
      </c>
      <c r="F42" s="254">
        <v>75000</v>
      </c>
      <c r="G42" s="254">
        <v>188001.5</v>
      </c>
      <c r="H42" s="254">
        <v>188001.45</v>
      </c>
      <c r="I42" s="236">
        <f t="shared" si="4"/>
        <v>99.999973404467525</v>
      </c>
      <c r="J42" s="254">
        <v>145000</v>
      </c>
      <c r="K42" s="254">
        <v>145000</v>
      </c>
      <c r="L42" s="236">
        <f t="shared" si="6"/>
        <v>100</v>
      </c>
      <c r="M42" s="235">
        <f t="shared" si="34"/>
        <v>0</v>
      </c>
      <c r="N42" s="235">
        <f t="shared" si="34"/>
        <v>0</v>
      </c>
      <c r="O42" s="236" t="e">
        <f t="shared" si="7"/>
        <v>#DIV/0!</v>
      </c>
      <c r="P42" s="254"/>
      <c r="Q42" s="254"/>
      <c r="R42" s="236" t="e">
        <f t="shared" si="8"/>
        <v>#DIV/0!</v>
      </c>
      <c r="S42" s="254"/>
      <c r="T42" s="254"/>
      <c r="U42" s="236" t="e">
        <f t="shared" si="18"/>
        <v>#DIV/0!</v>
      </c>
      <c r="V42" s="254"/>
      <c r="W42" s="254"/>
      <c r="X42" s="236" t="e">
        <f t="shared" si="19"/>
        <v>#DIV/0!</v>
      </c>
      <c r="Y42" s="254"/>
      <c r="Z42" s="254"/>
      <c r="AA42" s="236" t="e">
        <f t="shared" si="20"/>
        <v>#DIV/0!</v>
      </c>
      <c r="AB42" s="254"/>
      <c r="AC42" s="254"/>
      <c r="AD42" s="236" t="e">
        <f t="shared" si="21"/>
        <v>#DIV/0!</v>
      </c>
      <c r="AE42" s="228"/>
      <c r="AF42" s="228"/>
      <c r="AG42" s="228"/>
      <c r="AH42" s="228"/>
      <c r="AI42" s="228"/>
      <c r="AJ42" s="228"/>
      <c r="AK42" s="228"/>
    </row>
    <row r="43" spans="1:37" ht="15.75">
      <c r="A43" s="250" t="s">
        <v>170</v>
      </c>
      <c r="B43" s="251">
        <f t="shared" ref="B43:H43" si="35">SUM(B44:B46)</f>
        <v>62234229.969999999</v>
      </c>
      <c r="C43" s="251">
        <f t="shared" si="35"/>
        <v>29235245.41</v>
      </c>
      <c r="D43" s="255">
        <f t="shared" si="3"/>
        <v>46.976150302000761</v>
      </c>
      <c r="E43" s="251">
        <f t="shared" si="35"/>
        <v>633000</v>
      </c>
      <c r="F43" s="251">
        <f t="shared" si="35"/>
        <v>630470.68000000005</v>
      </c>
      <c r="G43" s="251">
        <f t="shared" si="35"/>
        <v>7308961.8899999997</v>
      </c>
      <c r="H43" s="251">
        <f t="shared" si="35"/>
        <v>3962152.9299999997</v>
      </c>
      <c r="I43" s="255">
        <f t="shared" si="4"/>
        <v>54.20951688667239</v>
      </c>
      <c r="J43" s="251">
        <f>SUM(J44:J46)</f>
        <v>47357659.759999998</v>
      </c>
      <c r="K43" s="251">
        <f t="shared" ref="K43:AC43" si="36">SUM(K44:K46)</f>
        <v>18597560.780000001</v>
      </c>
      <c r="L43" s="236">
        <f t="shared" si="6"/>
        <v>39.270438772205083</v>
      </c>
      <c r="M43" s="251">
        <f t="shared" si="36"/>
        <v>8200608.3200000003</v>
      </c>
      <c r="N43" s="251">
        <f t="shared" si="36"/>
        <v>7306002.3799999999</v>
      </c>
      <c r="O43" s="236">
        <f t="shared" si="7"/>
        <v>89.090980752998576</v>
      </c>
      <c r="P43" s="251">
        <f t="shared" si="36"/>
        <v>1376650.87</v>
      </c>
      <c r="Q43" s="251">
        <f>SUM(Q44:Q46)</f>
        <v>1248039.3400000001</v>
      </c>
      <c r="R43" s="255">
        <f t="shared" si="8"/>
        <v>90.657650911882982</v>
      </c>
      <c r="S43" s="251">
        <f t="shared" si="36"/>
        <v>697509.67</v>
      </c>
      <c r="T43" s="251">
        <f t="shared" si="36"/>
        <v>666774.37000000011</v>
      </c>
      <c r="U43" s="255">
        <f t="shared" si="18"/>
        <v>95.59356646625416</v>
      </c>
      <c r="V43" s="251">
        <f t="shared" si="36"/>
        <v>2370406.16</v>
      </c>
      <c r="W43" s="251">
        <f t="shared" si="36"/>
        <v>1941496.86</v>
      </c>
      <c r="X43" s="255">
        <f t="shared" si="19"/>
        <v>81.905662108134251</v>
      </c>
      <c r="Y43" s="251">
        <f t="shared" si="36"/>
        <v>1120745.82</v>
      </c>
      <c r="Z43" s="251">
        <f t="shared" si="36"/>
        <v>1105049.93</v>
      </c>
      <c r="AA43" s="255">
        <f t="shared" si="20"/>
        <v>98.599513848733324</v>
      </c>
      <c r="AB43" s="251">
        <f t="shared" si="36"/>
        <v>2635295.7999999998</v>
      </c>
      <c r="AC43" s="251">
        <f t="shared" si="36"/>
        <v>2344641.88</v>
      </c>
      <c r="AD43" s="255">
        <f t="shared" si="21"/>
        <v>88.970728826722222</v>
      </c>
      <c r="AE43" s="228"/>
      <c r="AF43" s="228"/>
      <c r="AG43" s="228"/>
      <c r="AH43" s="228"/>
      <c r="AI43" s="228"/>
      <c r="AJ43" s="228"/>
      <c r="AK43" s="228"/>
    </row>
    <row r="44" spans="1:37" ht="15.75">
      <c r="A44" s="252" t="s">
        <v>172</v>
      </c>
      <c r="B44" s="253">
        <f t="shared" ref="B44:C46" si="37">SUM(G44+J44+M44)-E44</f>
        <v>2731783.02</v>
      </c>
      <c r="C44" s="253">
        <f t="shared" si="37"/>
        <v>2731783.02</v>
      </c>
      <c r="D44" s="236">
        <f t="shared" si="3"/>
        <v>100</v>
      </c>
      <c r="E44" s="254"/>
      <c r="F44" s="254"/>
      <c r="G44" s="254">
        <v>708362.38</v>
      </c>
      <c r="H44" s="254">
        <v>708362.38</v>
      </c>
      <c r="I44" s="236">
        <f t="shared" si="4"/>
        <v>100</v>
      </c>
      <c r="J44" s="254">
        <v>1968875.48</v>
      </c>
      <c r="K44" s="254">
        <v>1968875.48</v>
      </c>
      <c r="L44" s="236">
        <f t="shared" si="6"/>
        <v>100</v>
      </c>
      <c r="M44" s="235">
        <f t="shared" ref="M44:N46" si="38">SUM(P44+S44+V44+Y44+AB44)</f>
        <v>54545.16</v>
      </c>
      <c r="N44" s="235">
        <f t="shared" si="38"/>
        <v>54545.16</v>
      </c>
      <c r="O44" s="236">
        <f t="shared" si="7"/>
        <v>100</v>
      </c>
      <c r="P44" s="254"/>
      <c r="Q44" s="254"/>
      <c r="R44" s="236" t="e">
        <f t="shared" si="8"/>
        <v>#DIV/0!</v>
      </c>
      <c r="S44" s="254">
        <v>54545.16</v>
      </c>
      <c r="T44" s="254">
        <v>54545.16</v>
      </c>
      <c r="U44" s="236">
        <f t="shared" si="18"/>
        <v>100</v>
      </c>
      <c r="V44" s="254"/>
      <c r="W44" s="254"/>
      <c r="X44" s="236" t="e">
        <f t="shared" si="19"/>
        <v>#DIV/0!</v>
      </c>
      <c r="Y44" s="254"/>
      <c r="Z44" s="254"/>
      <c r="AA44" s="236" t="e">
        <f t="shared" si="20"/>
        <v>#DIV/0!</v>
      </c>
      <c r="AB44" s="254"/>
      <c r="AC44" s="254"/>
      <c r="AD44" s="236" t="e">
        <f t="shared" si="21"/>
        <v>#DIV/0!</v>
      </c>
      <c r="AE44" s="228"/>
      <c r="AF44" s="228"/>
      <c r="AG44" s="228"/>
      <c r="AH44" s="228"/>
      <c r="AI44" s="228"/>
      <c r="AJ44" s="228"/>
      <c r="AK44" s="228"/>
    </row>
    <row r="45" spans="1:37" ht="15.75">
      <c r="A45" s="252" t="s">
        <v>180</v>
      </c>
      <c r="B45" s="253">
        <f t="shared" si="37"/>
        <v>36276559.079999998</v>
      </c>
      <c r="C45" s="253">
        <f t="shared" si="37"/>
        <v>4967505.34</v>
      </c>
      <c r="D45" s="236">
        <f t="shared" si="3"/>
        <v>13.693430319687311</v>
      </c>
      <c r="E45" s="254"/>
      <c r="F45" s="254"/>
      <c r="G45" s="254">
        <v>4607578.21</v>
      </c>
      <c r="H45" s="254">
        <v>1263526.9099999999</v>
      </c>
      <c r="I45" s="236">
        <f t="shared" si="4"/>
        <v>27.4227989718703</v>
      </c>
      <c r="J45" s="254">
        <v>31357971.25</v>
      </c>
      <c r="K45" s="254">
        <v>3404182.4</v>
      </c>
      <c r="L45" s="236">
        <v>382456777</v>
      </c>
      <c r="M45" s="235">
        <f t="shared" si="38"/>
        <v>311009.62</v>
      </c>
      <c r="N45" s="235">
        <f t="shared" si="38"/>
        <v>299796.03000000003</v>
      </c>
      <c r="O45" s="236">
        <f t="shared" si="7"/>
        <v>96.394455579862779</v>
      </c>
      <c r="P45" s="254"/>
      <c r="Q45" s="254"/>
      <c r="R45" s="236" t="e">
        <f t="shared" si="8"/>
        <v>#DIV/0!</v>
      </c>
      <c r="S45" s="254">
        <v>311009.62</v>
      </c>
      <c r="T45" s="254">
        <v>299796.03000000003</v>
      </c>
      <c r="U45" s="236">
        <f t="shared" si="18"/>
        <v>96.394455579862779</v>
      </c>
      <c r="V45" s="254"/>
      <c r="W45" s="254"/>
      <c r="X45" s="236" t="e">
        <f t="shared" si="19"/>
        <v>#DIV/0!</v>
      </c>
      <c r="Y45" s="254"/>
      <c r="Z45" s="254"/>
      <c r="AA45" s="236" t="e">
        <f t="shared" si="20"/>
        <v>#DIV/0!</v>
      </c>
      <c r="AB45" s="254"/>
      <c r="AC45" s="254"/>
      <c r="AD45" s="236" t="e">
        <f t="shared" si="21"/>
        <v>#DIV/0!</v>
      </c>
      <c r="AE45" s="228"/>
      <c r="AF45" s="228"/>
      <c r="AG45" s="228"/>
      <c r="AH45" s="228"/>
      <c r="AI45" s="228"/>
      <c r="AJ45" s="228"/>
      <c r="AK45" s="228"/>
    </row>
    <row r="46" spans="1:37" ht="15.75">
      <c r="A46" s="252" t="s">
        <v>203</v>
      </c>
      <c r="B46" s="253">
        <f t="shared" si="37"/>
        <v>23225887.870000001</v>
      </c>
      <c r="C46" s="253">
        <f t="shared" si="37"/>
        <v>21535957.050000001</v>
      </c>
      <c r="D46" s="236">
        <f t="shared" si="3"/>
        <v>92.723934475793186</v>
      </c>
      <c r="E46" s="254">
        <v>633000</v>
      </c>
      <c r="F46" s="254">
        <v>630470.68000000005</v>
      </c>
      <c r="G46" s="254">
        <v>1993021.3</v>
      </c>
      <c r="H46" s="254">
        <v>1990263.64</v>
      </c>
      <c r="I46" s="236">
        <f t="shared" si="4"/>
        <v>99.86163419327228</v>
      </c>
      <c r="J46" s="254">
        <v>14030813.029999999</v>
      </c>
      <c r="K46" s="254">
        <v>13224502.9</v>
      </c>
      <c r="L46" s="236">
        <f t="shared" si="6"/>
        <v>94.253290039030617</v>
      </c>
      <c r="M46" s="235">
        <f t="shared" si="38"/>
        <v>7835053.54</v>
      </c>
      <c r="N46" s="235">
        <f t="shared" si="38"/>
        <v>6951661.1899999995</v>
      </c>
      <c r="O46" s="236">
        <f t="shared" si="7"/>
        <v>88.725126822809173</v>
      </c>
      <c r="P46" s="254">
        <v>1376650.87</v>
      </c>
      <c r="Q46" s="254">
        <v>1248039.3400000001</v>
      </c>
      <c r="R46" s="236">
        <f t="shared" si="8"/>
        <v>90.657650911882982</v>
      </c>
      <c r="S46" s="254">
        <v>331954.89</v>
      </c>
      <c r="T46" s="254">
        <v>312433.18</v>
      </c>
      <c r="U46" s="236">
        <f t="shared" si="18"/>
        <v>94.119167818253857</v>
      </c>
      <c r="V46" s="254">
        <v>2370406.16</v>
      </c>
      <c r="W46" s="254">
        <v>1941496.86</v>
      </c>
      <c r="X46" s="236">
        <f t="shared" si="19"/>
        <v>81.905662108134251</v>
      </c>
      <c r="Y46" s="254">
        <v>1120745.82</v>
      </c>
      <c r="Z46" s="254">
        <v>1105049.93</v>
      </c>
      <c r="AA46" s="236">
        <f t="shared" si="20"/>
        <v>98.599513848733324</v>
      </c>
      <c r="AB46" s="254">
        <v>2635295.7999999998</v>
      </c>
      <c r="AC46" s="254">
        <v>2344641.88</v>
      </c>
      <c r="AD46" s="236">
        <f t="shared" si="21"/>
        <v>88.970728826722222</v>
      </c>
      <c r="AE46" s="228"/>
      <c r="AF46" s="228"/>
      <c r="AG46" s="228"/>
      <c r="AH46" s="228"/>
      <c r="AI46" s="228"/>
      <c r="AJ46" s="228"/>
      <c r="AK46" s="228"/>
    </row>
    <row r="47" spans="1:37" ht="15.75">
      <c r="A47" s="250" t="s">
        <v>213</v>
      </c>
      <c r="B47" s="251">
        <f>SUM(B48:B53)</f>
        <v>271656219.45000005</v>
      </c>
      <c r="C47" s="251">
        <f t="shared" ref="C47:AC47" si="39">SUM(C48:C53)</f>
        <v>263148556.09</v>
      </c>
      <c r="D47" s="255">
        <f t="shared" si="3"/>
        <v>96.868224339856894</v>
      </c>
      <c r="E47" s="251">
        <f t="shared" si="39"/>
        <v>180000</v>
      </c>
      <c r="F47" s="251">
        <f t="shared" si="39"/>
        <v>180000</v>
      </c>
      <c r="G47" s="251">
        <f t="shared" si="39"/>
        <v>271656219.45000005</v>
      </c>
      <c r="H47" s="251">
        <f t="shared" si="39"/>
        <v>263148556.09</v>
      </c>
      <c r="I47" s="255">
        <f t="shared" si="4"/>
        <v>96.868224339856894</v>
      </c>
      <c r="J47" s="251">
        <f t="shared" si="39"/>
        <v>180000</v>
      </c>
      <c r="K47" s="251">
        <f t="shared" si="39"/>
        <v>180000</v>
      </c>
      <c r="L47" s="236">
        <f t="shared" si="6"/>
        <v>100</v>
      </c>
      <c r="M47" s="251">
        <f t="shared" si="39"/>
        <v>0</v>
      </c>
      <c r="N47" s="251">
        <f t="shared" si="39"/>
        <v>0</v>
      </c>
      <c r="O47" s="236" t="e">
        <f t="shared" si="7"/>
        <v>#DIV/0!</v>
      </c>
      <c r="P47" s="251">
        <f t="shared" si="39"/>
        <v>0</v>
      </c>
      <c r="Q47" s="251">
        <f t="shared" si="39"/>
        <v>0</v>
      </c>
      <c r="R47" s="255" t="e">
        <f t="shared" si="8"/>
        <v>#DIV/0!</v>
      </c>
      <c r="S47" s="251">
        <f t="shared" si="39"/>
        <v>0</v>
      </c>
      <c r="T47" s="251">
        <f t="shared" si="39"/>
        <v>0</v>
      </c>
      <c r="U47" s="255" t="e">
        <f t="shared" si="18"/>
        <v>#DIV/0!</v>
      </c>
      <c r="V47" s="251">
        <f t="shared" si="39"/>
        <v>0</v>
      </c>
      <c r="W47" s="251">
        <f t="shared" si="39"/>
        <v>0</v>
      </c>
      <c r="X47" s="255" t="e">
        <f t="shared" si="19"/>
        <v>#DIV/0!</v>
      </c>
      <c r="Y47" s="251">
        <f t="shared" si="39"/>
        <v>0</v>
      </c>
      <c r="Z47" s="251">
        <f t="shared" si="39"/>
        <v>0</v>
      </c>
      <c r="AA47" s="255" t="e">
        <f t="shared" si="20"/>
        <v>#DIV/0!</v>
      </c>
      <c r="AB47" s="251">
        <f t="shared" si="39"/>
        <v>0</v>
      </c>
      <c r="AC47" s="251">
        <f t="shared" si="39"/>
        <v>0</v>
      </c>
      <c r="AD47" s="255" t="e">
        <f t="shared" si="21"/>
        <v>#DIV/0!</v>
      </c>
      <c r="AE47" s="228"/>
      <c r="AF47" s="228"/>
      <c r="AG47" s="228"/>
      <c r="AH47" s="228"/>
      <c r="AI47" s="228"/>
      <c r="AJ47" s="228"/>
      <c r="AK47" s="228"/>
    </row>
    <row r="48" spans="1:37" ht="15.75">
      <c r="A48" s="252" t="s">
        <v>215</v>
      </c>
      <c r="B48" s="253">
        <f t="shared" ref="B48:C53" si="40">SUM(G48+J48+M48)-E48</f>
        <v>57813920.390000001</v>
      </c>
      <c r="C48" s="253">
        <f t="shared" si="40"/>
        <v>57082384.700000003</v>
      </c>
      <c r="D48" s="236">
        <f t="shared" si="3"/>
        <v>98.734672056374635</v>
      </c>
      <c r="E48" s="254"/>
      <c r="F48" s="254"/>
      <c r="G48" s="254">
        <v>57813920.390000001</v>
      </c>
      <c r="H48" s="254">
        <v>57082384.700000003</v>
      </c>
      <c r="I48" s="236">
        <f t="shared" si="4"/>
        <v>98.734672056374635</v>
      </c>
      <c r="J48" s="254"/>
      <c r="K48" s="254"/>
      <c r="L48" s="236"/>
      <c r="M48" s="235">
        <f>SUM(P48+S48+V48+Y48+AB48)</f>
        <v>0</v>
      </c>
      <c r="N48" s="235">
        <f>SUM(Q48+T48+W48+Z48+AC48)</f>
        <v>0</v>
      </c>
      <c r="O48" s="236"/>
      <c r="P48" s="254"/>
      <c r="Q48" s="254"/>
      <c r="R48" s="236" t="e">
        <f t="shared" si="8"/>
        <v>#DIV/0!</v>
      </c>
      <c r="S48" s="254"/>
      <c r="T48" s="254"/>
      <c r="U48" s="236" t="e">
        <f t="shared" si="18"/>
        <v>#DIV/0!</v>
      </c>
      <c r="V48" s="254"/>
      <c r="W48" s="254"/>
      <c r="X48" s="236" t="e">
        <f t="shared" si="19"/>
        <v>#DIV/0!</v>
      </c>
      <c r="Y48" s="254"/>
      <c r="Z48" s="254"/>
      <c r="AA48" s="236" t="e">
        <f t="shared" si="20"/>
        <v>#DIV/0!</v>
      </c>
      <c r="AB48" s="254"/>
      <c r="AC48" s="254"/>
      <c r="AD48" s="236" t="e">
        <f t="shared" si="21"/>
        <v>#DIV/0!</v>
      </c>
      <c r="AE48" s="228"/>
      <c r="AF48" s="228"/>
      <c r="AG48" s="228"/>
      <c r="AH48" s="228"/>
      <c r="AI48" s="228"/>
      <c r="AJ48" s="228"/>
      <c r="AK48" s="228"/>
    </row>
    <row r="49" spans="1:37" ht="15.75">
      <c r="A49" s="252" t="s">
        <v>249</v>
      </c>
      <c r="B49" s="253">
        <f t="shared" si="40"/>
        <v>189871050.72999999</v>
      </c>
      <c r="C49" s="253">
        <f t="shared" si="40"/>
        <v>182165481.59999999</v>
      </c>
      <c r="D49" s="236">
        <f t="shared" si="3"/>
        <v>95.941682999923216</v>
      </c>
      <c r="E49" s="254"/>
      <c r="F49" s="254"/>
      <c r="G49" s="254">
        <v>189871050.72999999</v>
      </c>
      <c r="H49" s="254">
        <v>182165481.59999999</v>
      </c>
      <c r="I49" s="236">
        <f t="shared" si="4"/>
        <v>95.941682999923216</v>
      </c>
      <c r="J49" s="254"/>
      <c r="K49" s="254"/>
      <c r="L49" s="236"/>
      <c r="M49" s="235">
        <f>SUM(P49+S49+V49+Y49+AB49)</f>
        <v>0</v>
      </c>
      <c r="N49" s="235">
        <f>SUM(Q49+T49+W49+Z49+AC49)</f>
        <v>0</v>
      </c>
      <c r="O49" s="236"/>
      <c r="P49" s="254"/>
      <c r="Q49" s="254"/>
      <c r="R49" s="236" t="e">
        <f t="shared" si="8"/>
        <v>#DIV/0!</v>
      </c>
      <c r="S49" s="254"/>
      <c r="T49" s="254"/>
      <c r="U49" s="236" t="e">
        <f t="shared" si="18"/>
        <v>#DIV/0!</v>
      </c>
      <c r="V49" s="254"/>
      <c r="W49" s="254"/>
      <c r="X49" s="236" t="e">
        <f t="shared" si="19"/>
        <v>#DIV/0!</v>
      </c>
      <c r="Y49" s="254"/>
      <c r="Z49" s="254"/>
      <c r="AA49" s="236" t="e">
        <f t="shared" si="20"/>
        <v>#DIV/0!</v>
      </c>
      <c r="AB49" s="254"/>
      <c r="AC49" s="254"/>
      <c r="AD49" s="236" t="e">
        <f t="shared" si="21"/>
        <v>#DIV/0!</v>
      </c>
      <c r="AE49" s="228"/>
      <c r="AF49" s="228"/>
      <c r="AG49" s="228"/>
      <c r="AH49" s="228"/>
      <c r="AI49" s="228"/>
      <c r="AJ49" s="228"/>
      <c r="AK49" s="228"/>
    </row>
    <row r="50" spans="1:37" ht="15.75">
      <c r="A50" s="252" t="s">
        <v>298</v>
      </c>
      <c r="B50" s="253">
        <f t="shared" si="40"/>
        <v>11842640.68</v>
      </c>
      <c r="C50" s="253">
        <f t="shared" si="40"/>
        <v>11820439.640000001</v>
      </c>
      <c r="D50" s="236">
        <f t="shared" si="3"/>
        <v>99.812533027051202</v>
      </c>
      <c r="E50" s="254"/>
      <c r="F50" s="254"/>
      <c r="G50" s="254">
        <v>11842640.68</v>
      </c>
      <c r="H50" s="254">
        <v>11820439.640000001</v>
      </c>
      <c r="I50" s="236">
        <f t="shared" si="4"/>
        <v>99.812533027051202</v>
      </c>
      <c r="J50" s="254"/>
      <c r="K50" s="254"/>
      <c r="L50" s="236"/>
      <c r="M50" s="235"/>
      <c r="N50" s="235"/>
      <c r="O50" s="236"/>
      <c r="P50" s="254"/>
      <c r="Q50" s="254"/>
      <c r="R50" s="236" t="e">
        <f t="shared" si="8"/>
        <v>#DIV/0!</v>
      </c>
      <c r="S50" s="254"/>
      <c r="T50" s="254"/>
      <c r="U50" s="236" t="e">
        <f t="shared" si="18"/>
        <v>#DIV/0!</v>
      </c>
      <c r="V50" s="254"/>
      <c r="W50" s="254"/>
      <c r="X50" s="236" t="e">
        <f t="shared" si="19"/>
        <v>#DIV/0!</v>
      </c>
      <c r="Y50" s="254"/>
      <c r="Z50" s="254"/>
      <c r="AA50" s="236" t="e">
        <f t="shared" si="20"/>
        <v>#DIV/0!</v>
      </c>
      <c r="AB50" s="254"/>
      <c r="AC50" s="254"/>
      <c r="AD50" s="236" t="e">
        <f t="shared" si="21"/>
        <v>#DIV/0!</v>
      </c>
      <c r="AE50" s="228"/>
      <c r="AF50" s="228"/>
      <c r="AG50" s="228"/>
      <c r="AH50" s="228"/>
      <c r="AI50" s="228"/>
      <c r="AJ50" s="228"/>
      <c r="AK50" s="228"/>
    </row>
    <row r="51" spans="1:37" ht="15.75">
      <c r="A51" s="252" t="s">
        <v>310</v>
      </c>
      <c r="B51" s="253">
        <f t="shared" si="40"/>
        <v>15600</v>
      </c>
      <c r="C51" s="253">
        <f t="shared" si="40"/>
        <v>15070</v>
      </c>
      <c r="D51" s="236">
        <f t="shared" si="3"/>
        <v>96.602564102564102</v>
      </c>
      <c r="E51" s="254"/>
      <c r="F51" s="254"/>
      <c r="G51" s="254">
        <v>15600</v>
      </c>
      <c r="H51" s="254">
        <v>15070</v>
      </c>
      <c r="I51" s="236">
        <f t="shared" si="4"/>
        <v>96.602564102564102</v>
      </c>
      <c r="J51" s="254"/>
      <c r="K51" s="254"/>
      <c r="L51" s="236"/>
      <c r="M51" s="235">
        <f t="shared" ref="M51:N53" si="41">SUM(P51+S51+V51+Y51+AB51)</f>
        <v>0</v>
      </c>
      <c r="N51" s="235">
        <f t="shared" si="41"/>
        <v>0</v>
      </c>
      <c r="O51" s="236" t="e">
        <f t="shared" si="7"/>
        <v>#DIV/0!</v>
      </c>
      <c r="P51" s="254"/>
      <c r="Q51" s="254"/>
      <c r="R51" s="236" t="e">
        <f t="shared" si="8"/>
        <v>#DIV/0!</v>
      </c>
      <c r="S51" s="254"/>
      <c r="T51" s="254"/>
      <c r="U51" s="236" t="e">
        <f t="shared" si="18"/>
        <v>#DIV/0!</v>
      </c>
      <c r="V51" s="254"/>
      <c r="W51" s="254"/>
      <c r="X51" s="236" t="e">
        <f t="shared" si="19"/>
        <v>#DIV/0!</v>
      </c>
      <c r="Y51" s="254"/>
      <c r="Z51" s="254"/>
      <c r="AA51" s="236" t="e">
        <f t="shared" si="20"/>
        <v>#DIV/0!</v>
      </c>
      <c r="AB51" s="254"/>
      <c r="AC51" s="254"/>
      <c r="AD51" s="236" t="e">
        <f t="shared" si="21"/>
        <v>#DIV/0!</v>
      </c>
      <c r="AE51" s="228"/>
      <c r="AF51" s="228"/>
      <c r="AG51" s="228"/>
      <c r="AH51" s="228"/>
      <c r="AI51" s="228"/>
      <c r="AJ51" s="228"/>
      <c r="AK51" s="228"/>
    </row>
    <row r="52" spans="1:37" ht="15.75">
      <c r="A52" s="252" t="s">
        <v>316</v>
      </c>
      <c r="B52" s="253">
        <f t="shared" si="40"/>
        <v>445529.08000000007</v>
      </c>
      <c r="C52" s="253">
        <f t="shared" si="40"/>
        <v>445528.58000000007</v>
      </c>
      <c r="D52" s="236">
        <f t="shared" si="3"/>
        <v>99.999887773879991</v>
      </c>
      <c r="E52" s="254">
        <v>180000</v>
      </c>
      <c r="F52" s="254">
        <v>180000</v>
      </c>
      <c r="G52" s="254">
        <v>445529.08</v>
      </c>
      <c r="H52" s="254">
        <v>445528.58</v>
      </c>
      <c r="I52" s="236">
        <f t="shared" si="4"/>
        <v>99.999887773879991</v>
      </c>
      <c r="J52" s="254">
        <v>180000</v>
      </c>
      <c r="K52" s="254">
        <v>180000</v>
      </c>
      <c r="L52" s="236">
        <f t="shared" si="6"/>
        <v>100</v>
      </c>
      <c r="M52" s="235">
        <f t="shared" si="41"/>
        <v>0</v>
      </c>
      <c r="N52" s="235">
        <f t="shared" si="41"/>
        <v>0</v>
      </c>
      <c r="O52" s="236"/>
      <c r="P52" s="254"/>
      <c r="Q52" s="254"/>
      <c r="R52" s="236" t="e">
        <f t="shared" si="8"/>
        <v>#DIV/0!</v>
      </c>
      <c r="S52" s="254"/>
      <c r="T52" s="254"/>
      <c r="U52" s="236" t="e">
        <f t="shared" si="18"/>
        <v>#DIV/0!</v>
      </c>
      <c r="V52" s="254"/>
      <c r="W52" s="254"/>
      <c r="X52" s="236" t="e">
        <f t="shared" si="19"/>
        <v>#DIV/0!</v>
      </c>
      <c r="Y52" s="254"/>
      <c r="Z52" s="254"/>
      <c r="AA52" s="236" t="e">
        <f t="shared" si="20"/>
        <v>#DIV/0!</v>
      </c>
      <c r="AB52" s="254"/>
      <c r="AC52" s="254"/>
      <c r="AD52" s="236" t="e">
        <f t="shared" si="21"/>
        <v>#DIV/0!</v>
      </c>
      <c r="AE52" s="228"/>
      <c r="AF52" s="228"/>
      <c r="AG52" s="228"/>
      <c r="AH52" s="228"/>
      <c r="AI52" s="228"/>
      <c r="AJ52" s="228"/>
      <c r="AK52" s="228"/>
    </row>
    <row r="53" spans="1:37" ht="15.75">
      <c r="A53" s="252" t="s">
        <v>325</v>
      </c>
      <c r="B53" s="253">
        <f t="shared" si="40"/>
        <v>11667478.57</v>
      </c>
      <c r="C53" s="253">
        <f t="shared" si="40"/>
        <v>11619651.57</v>
      </c>
      <c r="D53" s="236">
        <f t="shared" si="3"/>
        <v>99.590082812554073</v>
      </c>
      <c r="E53" s="254"/>
      <c r="F53" s="254"/>
      <c r="G53" s="254">
        <v>11667478.57</v>
      </c>
      <c r="H53" s="254">
        <v>11619651.57</v>
      </c>
      <c r="I53" s="236">
        <f t="shared" si="4"/>
        <v>99.590082812554073</v>
      </c>
      <c r="J53" s="254"/>
      <c r="K53" s="254"/>
      <c r="L53" s="236"/>
      <c r="M53" s="235">
        <f t="shared" si="41"/>
        <v>0</v>
      </c>
      <c r="N53" s="235">
        <f t="shared" si="41"/>
        <v>0</v>
      </c>
      <c r="O53" s="236"/>
      <c r="P53" s="254"/>
      <c r="Q53" s="254"/>
      <c r="R53" s="236" t="e">
        <f t="shared" si="8"/>
        <v>#DIV/0!</v>
      </c>
      <c r="S53" s="254"/>
      <c r="T53" s="254"/>
      <c r="U53" s="236" t="e">
        <f t="shared" si="18"/>
        <v>#DIV/0!</v>
      </c>
      <c r="V53" s="254"/>
      <c r="W53" s="254"/>
      <c r="X53" s="236" t="e">
        <f t="shared" si="19"/>
        <v>#DIV/0!</v>
      </c>
      <c r="Y53" s="254"/>
      <c r="Z53" s="254"/>
      <c r="AA53" s="236" t="e">
        <f t="shared" si="20"/>
        <v>#DIV/0!</v>
      </c>
      <c r="AB53" s="254"/>
      <c r="AC53" s="254"/>
      <c r="AD53" s="236" t="e">
        <f t="shared" si="21"/>
        <v>#DIV/0!</v>
      </c>
      <c r="AE53" s="228"/>
      <c r="AF53" s="228"/>
      <c r="AG53" s="228"/>
      <c r="AH53" s="228"/>
      <c r="AI53" s="228"/>
      <c r="AJ53" s="228"/>
      <c r="AK53" s="228"/>
    </row>
    <row r="54" spans="1:37" ht="15.75">
      <c r="A54" s="250" t="s">
        <v>353</v>
      </c>
      <c r="B54" s="251">
        <f t="shared" ref="B54:H54" si="42">SUM(B55:B56)</f>
        <v>50660294.790000007</v>
      </c>
      <c r="C54" s="251">
        <f t="shared" si="42"/>
        <v>49733816.690000005</v>
      </c>
      <c r="D54" s="255">
        <f t="shared" si="3"/>
        <v>98.171194810767503</v>
      </c>
      <c r="E54" s="251">
        <f t="shared" si="42"/>
        <v>7219997.2999999998</v>
      </c>
      <c r="F54" s="251">
        <f t="shared" si="42"/>
        <v>6997978.46</v>
      </c>
      <c r="G54" s="251">
        <f t="shared" si="42"/>
        <v>7237599.8500000006</v>
      </c>
      <c r="H54" s="251">
        <f t="shared" si="42"/>
        <v>7015581.0099999998</v>
      </c>
      <c r="I54" s="255">
        <f t="shared" si="4"/>
        <v>96.932424497052011</v>
      </c>
      <c r="J54" s="251">
        <f>SUM(J55:J56)</f>
        <v>34242534.280000001</v>
      </c>
      <c r="K54" s="251">
        <f t="shared" ref="K54:AC54" si="43">SUM(K55:K56)</f>
        <v>33674238.210000001</v>
      </c>
      <c r="L54" s="236">
        <f t="shared" si="6"/>
        <v>98.340379642017552</v>
      </c>
      <c r="M54" s="251">
        <f t="shared" si="43"/>
        <v>16400157.960000001</v>
      </c>
      <c r="N54" s="251">
        <f t="shared" si="43"/>
        <v>16041975.93</v>
      </c>
      <c r="O54" s="236">
        <f t="shared" si="7"/>
        <v>97.815984267507616</v>
      </c>
      <c r="P54" s="251">
        <f t="shared" si="43"/>
        <v>3508165.05</v>
      </c>
      <c r="Q54" s="251">
        <f t="shared" si="43"/>
        <v>3441736.86</v>
      </c>
      <c r="R54" s="255">
        <f t="shared" si="8"/>
        <v>98.106469078471676</v>
      </c>
      <c r="S54" s="251">
        <f t="shared" si="43"/>
        <v>2853844.77</v>
      </c>
      <c r="T54" s="251">
        <f t="shared" si="43"/>
        <v>2783083.85</v>
      </c>
      <c r="U54" s="255">
        <f t="shared" si="18"/>
        <v>97.520505644040341</v>
      </c>
      <c r="V54" s="251">
        <f t="shared" si="43"/>
        <v>4549103.83</v>
      </c>
      <c r="W54" s="251">
        <f t="shared" si="43"/>
        <v>4486290.93</v>
      </c>
      <c r="X54" s="255">
        <f t="shared" si="19"/>
        <v>98.619224745195581</v>
      </c>
      <c r="Y54" s="251">
        <f t="shared" si="43"/>
        <v>3385226.91</v>
      </c>
      <c r="Z54" s="251">
        <f t="shared" si="43"/>
        <v>3373557.67</v>
      </c>
      <c r="AA54" s="255">
        <f t="shared" si="20"/>
        <v>99.655289281627503</v>
      </c>
      <c r="AB54" s="251">
        <f t="shared" si="43"/>
        <v>2103817.4</v>
      </c>
      <c r="AC54" s="251">
        <f t="shared" si="43"/>
        <v>1957306.62</v>
      </c>
      <c r="AD54" s="255">
        <f t="shared" si="21"/>
        <v>93.035955496898168</v>
      </c>
      <c r="AE54" s="228"/>
      <c r="AF54" s="228"/>
      <c r="AG54" s="228"/>
      <c r="AH54" s="228"/>
      <c r="AI54" s="228"/>
      <c r="AJ54" s="228"/>
      <c r="AK54" s="228"/>
    </row>
    <row r="55" spans="1:37" ht="15.75">
      <c r="A55" s="252" t="s">
        <v>355</v>
      </c>
      <c r="B55" s="253">
        <f>SUM(G55+J55+M55)-E55</f>
        <v>48952561.340000004</v>
      </c>
      <c r="C55" s="253">
        <f>SUM(H55+K55+N55)-F55</f>
        <v>48026083.240000002</v>
      </c>
      <c r="D55" s="236">
        <f t="shared" si="3"/>
        <v>98.10739606950257</v>
      </c>
      <c r="E55" s="254">
        <v>7219997.2999999998</v>
      </c>
      <c r="F55" s="254">
        <v>6997978.46</v>
      </c>
      <c r="G55" s="254">
        <v>5529866.4000000004</v>
      </c>
      <c r="H55" s="254">
        <v>5307847.5599999996</v>
      </c>
      <c r="I55" s="236">
        <f t="shared" si="4"/>
        <v>95.985095770125639</v>
      </c>
      <c r="J55" s="254">
        <v>34242534.280000001</v>
      </c>
      <c r="K55" s="254">
        <v>33674238.210000001</v>
      </c>
      <c r="L55" s="236">
        <f t="shared" si="6"/>
        <v>98.340379642017552</v>
      </c>
      <c r="M55" s="235">
        <f>SUM(P55+S55+V55+Y55+AB55)</f>
        <v>16400157.960000001</v>
      </c>
      <c r="N55" s="235">
        <f>SUM(Q55+T55+W55+Z55+AC55)</f>
        <v>16041975.93</v>
      </c>
      <c r="O55" s="236">
        <f t="shared" si="7"/>
        <v>97.815984267507616</v>
      </c>
      <c r="P55" s="254">
        <v>3508165.05</v>
      </c>
      <c r="Q55" s="254">
        <v>3441736.86</v>
      </c>
      <c r="R55" s="236">
        <f t="shared" si="8"/>
        <v>98.106469078471676</v>
      </c>
      <c r="S55" s="254">
        <v>2853844.77</v>
      </c>
      <c r="T55" s="254">
        <v>2783083.85</v>
      </c>
      <c r="U55" s="236">
        <f t="shared" si="18"/>
        <v>97.520505644040341</v>
      </c>
      <c r="V55" s="254">
        <v>4549103.83</v>
      </c>
      <c r="W55" s="254">
        <v>4486290.93</v>
      </c>
      <c r="X55" s="236">
        <f t="shared" si="19"/>
        <v>98.619224745195581</v>
      </c>
      <c r="Y55" s="254">
        <v>3385226.91</v>
      </c>
      <c r="Z55" s="254">
        <v>3373557.67</v>
      </c>
      <c r="AA55" s="236">
        <f t="shared" si="20"/>
        <v>99.655289281627503</v>
      </c>
      <c r="AB55" s="254">
        <v>2103817.4</v>
      </c>
      <c r="AC55" s="254">
        <v>1957306.62</v>
      </c>
      <c r="AD55" s="236">
        <f t="shared" si="21"/>
        <v>93.035955496898168</v>
      </c>
      <c r="AE55" s="228"/>
      <c r="AF55" s="228"/>
      <c r="AG55" s="228"/>
      <c r="AH55" s="228"/>
      <c r="AI55" s="228"/>
      <c r="AJ55" s="228"/>
      <c r="AK55" s="228"/>
    </row>
    <row r="56" spans="1:37" ht="15.75">
      <c r="A56" s="252" t="s">
        <v>363</v>
      </c>
      <c r="B56" s="253">
        <f>SUM(G56+J56+M56)-E56</f>
        <v>1707733.45</v>
      </c>
      <c r="C56" s="253">
        <f>SUM(H56+K56+N56)-F56</f>
        <v>1707733.45</v>
      </c>
      <c r="D56" s="236">
        <f t="shared" si="3"/>
        <v>100</v>
      </c>
      <c r="E56" s="254"/>
      <c r="F56" s="254"/>
      <c r="G56" s="254">
        <v>1707733.45</v>
      </c>
      <c r="H56" s="254">
        <v>1707733.45</v>
      </c>
      <c r="I56" s="236">
        <f t="shared" si="4"/>
        <v>100</v>
      </c>
      <c r="J56" s="254"/>
      <c r="K56" s="254"/>
      <c r="L56" s="236" t="e">
        <f t="shared" si="6"/>
        <v>#DIV/0!</v>
      </c>
      <c r="M56" s="235">
        <f>SUM(P56+S56+V56+Y56+AB56)</f>
        <v>0</v>
      </c>
      <c r="N56" s="235">
        <f>SUM(Q56+T56+W56+Z56+AC56)</f>
        <v>0</v>
      </c>
      <c r="O56" s="236"/>
      <c r="P56" s="254"/>
      <c r="Q56" s="254"/>
      <c r="R56" s="236" t="e">
        <f t="shared" si="8"/>
        <v>#DIV/0!</v>
      </c>
      <c r="S56" s="254"/>
      <c r="T56" s="254"/>
      <c r="U56" s="236" t="e">
        <f t="shared" si="18"/>
        <v>#DIV/0!</v>
      </c>
      <c r="V56" s="254"/>
      <c r="W56" s="254"/>
      <c r="X56" s="236" t="e">
        <f t="shared" si="19"/>
        <v>#DIV/0!</v>
      </c>
      <c r="Y56" s="254"/>
      <c r="Z56" s="254"/>
      <c r="AA56" s="236" t="e">
        <f t="shared" si="20"/>
        <v>#DIV/0!</v>
      </c>
      <c r="AB56" s="254"/>
      <c r="AC56" s="254"/>
      <c r="AD56" s="236" t="e">
        <f t="shared" si="21"/>
        <v>#DIV/0!</v>
      </c>
      <c r="AE56" s="228"/>
      <c r="AF56" s="228"/>
      <c r="AG56" s="228"/>
      <c r="AH56" s="228"/>
      <c r="AI56" s="228"/>
      <c r="AJ56" s="228"/>
      <c r="AK56" s="228"/>
    </row>
    <row r="57" spans="1:37" ht="15.75">
      <c r="A57" s="250" t="s">
        <v>367</v>
      </c>
      <c r="B57" s="251">
        <f t="shared" ref="B57:H57" si="44">SUM(B58:B61)</f>
        <v>9622496.6899999995</v>
      </c>
      <c r="C57" s="251">
        <f t="shared" si="44"/>
        <v>8512607.7400000002</v>
      </c>
      <c r="D57" s="255">
        <f t="shared" si="3"/>
        <v>88.465686341535132</v>
      </c>
      <c r="E57" s="251">
        <f t="shared" si="44"/>
        <v>229796.19</v>
      </c>
      <c r="F57" s="251">
        <f t="shared" si="44"/>
        <v>229796.19</v>
      </c>
      <c r="G57" s="251">
        <f t="shared" si="44"/>
        <v>9027090.870000001</v>
      </c>
      <c r="H57" s="251">
        <f t="shared" si="44"/>
        <v>7917201.9199999999</v>
      </c>
      <c r="I57" s="255">
        <f t="shared" si="4"/>
        <v>87.704909965086003</v>
      </c>
      <c r="J57" s="251">
        <f>SUM(J58:J61)</f>
        <v>329796.19</v>
      </c>
      <c r="K57" s="251">
        <f t="shared" ref="K57:AC57" si="45">SUM(K58:K61)</f>
        <v>329796.19</v>
      </c>
      <c r="L57" s="236">
        <f t="shared" si="6"/>
        <v>100</v>
      </c>
      <c r="M57" s="251">
        <f t="shared" si="45"/>
        <v>495405.82</v>
      </c>
      <c r="N57" s="251">
        <f t="shared" si="45"/>
        <v>495405.82</v>
      </c>
      <c r="O57" s="236">
        <f t="shared" si="7"/>
        <v>100</v>
      </c>
      <c r="P57" s="251">
        <f t="shared" si="45"/>
        <v>0</v>
      </c>
      <c r="Q57" s="251">
        <f t="shared" si="45"/>
        <v>0</v>
      </c>
      <c r="R57" s="255" t="e">
        <f t="shared" si="8"/>
        <v>#DIV/0!</v>
      </c>
      <c r="S57" s="251">
        <f t="shared" si="45"/>
        <v>192420.82</v>
      </c>
      <c r="T57" s="251">
        <f t="shared" si="45"/>
        <v>192420.82</v>
      </c>
      <c r="U57" s="255">
        <f t="shared" si="18"/>
        <v>100</v>
      </c>
      <c r="V57" s="251">
        <f t="shared" si="45"/>
        <v>133920</v>
      </c>
      <c r="W57" s="251">
        <f t="shared" si="45"/>
        <v>133920</v>
      </c>
      <c r="X57" s="255">
        <f t="shared" si="19"/>
        <v>100</v>
      </c>
      <c r="Y57" s="251">
        <f t="shared" si="45"/>
        <v>65427</v>
      </c>
      <c r="Z57" s="251">
        <f t="shared" si="45"/>
        <v>65427</v>
      </c>
      <c r="AA57" s="255">
        <f t="shared" si="20"/>
        <v>100</v>
      </c>
      <c r="AB57" s="251">
        <f t="shared" si="45"/>
        <v>103638</v>
      </c>
      <c r="AC57" s="251">
        <f t="shared" si="45"/>
        <v>103638</v>
      </c>
      <c r="AD57" s="255">
        <f t="shared" si="21"/>
        <v>100</v>
      </c>
      <c r="AE57" s="228"/>
      <c r="AF57" s="228"/>
      <c r="AG57" s="228"/>
      <c r="AH57" s="228"/>
      <c r="AI57" s="228"/>
      <c r="AJ57" s="228"/>
      <c r="AK57" s="228"/>
    </row>
    <row r="58" spans="1:37" ht="15.75">
      <c r="A58" s="252" t="s">
        <v>369</v>
      </c>
      <c r="B58" s="253">
        <f t="shared" ref="B58:C61" si="46">SUM(G58+J58+M58)-E58</f>
        <v>3020405.82</v>
      </c>
      <c r="C58" s="253">
        <f t="shared" si="46"/>
        <v>2907728.27</v>
      </c>
      <c r="D58" s="236">
        <f t="shared" si="3"/>
        <v>96.269456599047359</v>
      </c>
      <c r="E58" s="254"/>
      <c r="F58" s="254"/>
      <c r="G58" s="254">
        <v>2525000</v>
      </c>
      <c r="H58" s="254">
        <v>2412322.4500000002</v>
      </c>
      <c r="I58" s="236">
        <f t="shared" si="4"/>
        <v>95.537522772277242</v>
      </c>
      <c r="J58" s="254"/>
      <c r="K58" s="254"/>
      <c r="L58" s="236"/>
      <c r="M58" s="235">
        <f t="shared" ref="M58:N61" si="47">SUM(P58+S58+V58+Y58+AB58)</f>
        <v>495405.82</v>
      </c>
      <c r="N58" s="235">
        <f t="shared" si="47"/>
        <v>495405.82</v>
      </c>
      <c r="O58" s="236">
        <f t="shared" si="7"/>
        <v>100</v>
      </c>
      <c r="P58" s="254"/>
      <c r="Q58" s="254"/>
      <c r="R58" s="236" t="e">
        <f t="shared" si="8"/>
        <v>#DIV/0!</v>
      </c>
      <c r="S58" s="254">
        <v>192420.82</v>
      </c>
      <c r="T58" s="254">
        <v>192420.82</v>
      </c>
      <c r="U58" s="236">
        <f t="shared" si="18"/>
        <v>100</v>
      </c>
      <c r="V58" s="254">
        <v>133920</v>
      </c>
      <c r="W58" s="254">
        <v>133920</v>
      </c>
      <c r="X58" s="236">
        <f t="shared" si="19"/>
        <v>100</v>
      </c>
      <c r="Y58" s="254">
        <v>65427</v>
      </c>
      <c r="Z58" s="254">
        <v>65427</v>
      </c>
      <c r="AA58" s="236">
        <f t="shared" si="20"/>
        <v>100</v>
      </c>
      <c r="AB58" s="254">
        <v>103638</v>
      </c>
      <c r="AC58" s="254">
        <v>103638</v>
      </c>
      <c r="AD58" s="236">
        <f t="shared" si="21"/>
        <v>100</v>
      </c>
      <c r="AE58" s="228"/>
      <c r="AF58" s="228"/>
      <c r="AG58" s="228"/>
      <c r="AH58" s="228"/>
      <c r="AI58" s="228"/>
      <c r="AJ58" s="228"/>
      <c r="AK58" s="228"/>
    </row>
    <row r="59" spans="1:37" ht="15.75">
      <c r="A59" s="252" t="s">
        <v>377</v>
      </c>
      <c r="B59" s="253">
        <f t="shared" si="46"/>
        <v>1495864.1</v>
      </c>
      <c r="C59" s="253">
        <f t="shared" si="46"/>
        <v>1495864.1</v>
      </c>
      <c r="D59" s="236">
        <f t="shared" si="3"/>
        <v>100</v>
      </c>
      <c r="E59" s="254">
        <v>229796.19</v>
      </c>
      <c r="F59" s="254">
        <v>229796.19</v>
      </c>
      <c r="G59" s="254">
        <v>1395864.1</v>
      </c>
      <c r="H59" s="254">
        <v>1395864.1</v>
      </c>
      <c r="I59" s="236">
        <f t="shared" si="4"/>
        <v>100</v>
      </c>
      <c r="J59" s="254">
        <v>329796.19</v>
      </c>
      <c r="K59" s="254">
        <v>329796.19</v>
      </c>
      <c r="L59" s="236">
        <f t="shared" si="6"/>
        <v>100</v>
      </c>
      <c r="M59" s="235">
        <f>SUM(P59+S59+V59+Y59+AB59)</f>
        <v>0</v>
      </c>
      <c r="N59" s="235">
        <f>SUM(Q59+T59+W59+Z59+AC59)</f>
        <v>0</v>
      </c>
      <c r="O59" s="236" t="e">
        <f t="shared" si="7"/>
        <v>#DIV/0!</v>
      </c>
      <c r="P59" s="254"/>
      <c r="Q59" s="254"/>
      <c r="R59" s="236" t="e">
        <f t="shared" si="8"/>
        <v>#DIV/0!</v>
      </c>
      <c r="S59" s="254"/>
      <c r="T59" s="254"/>
      <c r="U59" s="236" t="e">
        <f t="shared" si="18"/>
        <v>#DIV/0!</v>
      </c>
      <c r="V59" s="254"/>
      <c r="W59" s="254"/>
      <c r="X59" s="236" t="e">
        <f>SUM(#REF!/#REF!)*100</f>
        <v>#REF!</v>
      </c>
      <c r="Y59" s="254"/>
      <c r="Z59" s="254"/>
      <c r="AA59" s="236" t="e">
        <f t="shared" si="20"/>
        <v>#DIV/0!</v>
      </c>
      <c r="AB59" s="254"/>
      <c r="AC59" s="254"/>
      <c r="AD59" s="236" t="e">
        <f t="shared" si="21"/>
        <v>#DIV/0!</v>
      </c>
      <c r="AE59" s="228"/>
      <c r="AF59" s="228"/>
      <c r="AG59" s="228"/>
      <c r="AH59" s="228"/>
      <c r="AI59" s="228"/>
      <c r="AJ59" s="228"/>
      <c r="AK59" s="228"/>
    </row>
    <row r="60" spans="1:37" ht="15.75">
      <c r="A60" s="252" t="s">
        <v>391</v>
      </c>
      <c r="B60" s="253">
        <f t="shared" si="46"/>
        <v>3666226.77</v>
      </c>
      <c r="C60" s="253">
        <f t="shared" si="46"/>
        <v>2699015.37</v>
      </c>
      <c r="D60" s="236">
        <f t="shared" si="3"/>
        <v>73.618342217276435</v>
      </c>
      <c r="E60" s="254"/>
      <c r="F60" s="254"/>
      <c r="G60" s="254">
        <v>3666226.77</v>
      </c>
      <c r="H60" s="254">
        <v>2699015.37</v>
      </c>
      <c r="I60" s="236">
        <f t="shared" si="4"/>
        <v>73.618342217276435</v>
      </c>
      <c r="J60" s="254"/>
      <c r="K60" s="254"/>
      <c r="L60" s="236"/>
      <c r="M60" s="235">
        <f>SUM(P60+S60+V60+Y60+AB60)</f>
        <v>0</v>
      </c>
      <c r="N60" s="235">
        <f>SUM(Q60+T60+W60+Z60+AC60)</f>
        <v>0</v>
      </c>
      <c r="O60" s="236" t="e">
        <f t="shared" si="7"/>
        <v>#DIV/0!</v>
      </c>
      <c r="P60" s="254"/>
      <c r="Q60" s="254"/>
      <c r="R60" s="236" t="e">
        <f t="shared" si="8"/>
        <v>#DIV/0!</v>
      </c>
      <c r="S60" s="254"/>
      <c r="T60" s="254"/>
      <c r="U60" s="236" t="e">
        <f t="shared" si="18"/>
        <v>#DIV/0!</v>
      </c>
      <c r="V60" s="261"/>
      <c r="W60" s="261"/>
      <c r="X60" s="236" t="e">
        <f>SUM(W59/V59)*100</f>
        <v>#DIV/0!</v>
      </c>
      <c r="Y60" s="254"/>
      <c r="Z60" s="254"/>
      <c r="AA60" s="236" t="e">
        <f t="shared" si="20"/>
        <v>#DIV/0!</v>
      </c>
      <c r="AB60" s="254"/>
      <c r="AC60" s="254"/>
      <c r="AD60" s="236" t="e">
        <f t="shared" si="21"/>
        <v>#DIV/0!</v>
      </c>
      <c r="AE60" s="228"/>
      <c r="AF60" s="228"/>
      <c r="AG60" s="228"/>
      <c r="AH60" s="228"/>
      <c r="AI60" s="228"/>
      <c r="AJ60" s="228"/>
      <c r="AK60" s="228"/>
    </row>
    <row r="61" spans="1:37" ht="15.75">
      <c r="A61" s="252" t="s">
        <v>399</v>
      </c>
      <c r="B61" s="253">
        <f t="shared" si="46"/>
        <v>1440000</v>
      </c>
      <c r="C61" s="253">
        <f t="shared" si="46"/>
        <v>1410000</v>
      </c>
      <c r="D61" s="236">
        <f t="shared" si="3"/>
        <v>97.916666666666657</v>
      </c>
      <c r="E61" s="254"/>
      <c r="F61" s="254"/>
      <c r="G61" s="254">
        <v>1440000</v>
      </c>
      <c r="H61" s="254">
        <v>1410000</v>
      </c>
      <c r="I61" s="236">
        <f t="shared" si="4"/>
        <v>97.916666666666657</v>
      </c>
      <c r="J61" s="254"/>
      <c r="K61" s="254"/>
      <c r="L61" s="236"/>
      <c r="M61" s="235">
        <f t="shared" si="47"/>
        <v>0</v>
      </c>
      <c r="N61" s="235">
        <f t="shared" si="47"/>
        <v>0</v>
      </c>
      <c r="O61" s="236" t="e">
        <f t="shared" si="7"/>
        <v>#DIV/0!</v>
      </c>
      <c r="P61" s="254"/>
      <c r="Q61" s="254"/>
      <c r="R61" s="236" t="e">
        <f t="shared" si="8"/>
        <v>#DIV/0!</v>
      </c>
      <c r="S61" s="254"/>
      <c r="T61" s="254"/>
      <c r="U61" s="236" t="e">
        <f t="shared" si="18"/>
        <v>#DIV/0!</v>
      </c>
      <c r="V61" s="254"/>
      <c r="W61" s="254"/>
      <c r="X61" s="236" t="e">
        <f t="shared" si="19"/>
        <v>#DIV/0!</v>
      </c>
      <c r="Y61" s="254"/>
      <c r="Z61" s="254"/>
      <c r="AA61" s="236" t="e">
        <f t="shared" si="20"/>
        <v>#DIV/0!</v>
      </c>
      <c r="AB61" s="254"/>
      <c r="AC61" s="254"/>
      <c r="AD61" s="236" t="e">
        <f t="shared" si="21"/>
        <v>#DIV/0!</v>
      </c>
      <c r="AE61" s="228"/>
      <c r="AF61" s="228"/>
      <c r="AG61" s="228"/>
      <c r="AH61" s="228"/>
      <c r="AI61" s="228"/>
      <c r="AJ61" s="228"/>
      <c r="AK61" s="228"/>
    </row>
    <row r="62" spans="1:37" ht="15.75">
      <c r="A62" s="250" t="s">
        <v>406</v>
      </c>
      <c r="B62" s="251">
        <f>SUM(B63:B64)</f>
        <v>8683001.9100000001</v>
      </c>
      <c r="C62" s="251">
        <f>SUM(C63:C64)</f>
        <v>7510938.4100000001</v>
      </c>
      <c r="D62" s="255">
        <f t="shared" si="3"/>
        <v>86.501632590335348</v>
      </c>
      <c r="E62" s="251">
        <f>SUM(E63)</f>
        <v>500000</v>
      </c>
      <c r="F62" s="251">
        <f>SUM(F63)</f>
        <v>500000</v>
      </c>
      <c r="G62" s="251">
        <f>SUM(G63:G64)</f>
        <v>8177951.4100000001</v>
      </c>
      <c r="H62" s="251">
        <f>SUM(H63:H64)</f>
        <v>7005887.9100000001</v>
      </c>
      <c r="I62" s="255">
        <f t="shared" si="4"/>
        <v>85.668006066081531</v>
      </c>
      <c r="J62" s="251">
        <f>SUM(J63:J64)</f>
        <v>500000</v>
      </c>
      <c r="K62" s="251">
        <f>SUM(K63:K64)</f>
        <v>500000</v>
      </c>
      <c r="L62" s="236">
        <f t="shared" si="6"/>
        <v>100</v>
      </c>
      <c r="M62" s="251">
        <f>SUM(M63:M64)</f>
        <v>505050.5</v>
      </c>
      <c r="N62" s="251">
        <f>SUM(N63:N64)</f>
        <v>505050.5</v>
      </c>
      <c r="O62" s="236">
        <f t="shared" si="7"/>
        <v>100</v>
      </c>
      <c r="P62" s="251">
        <f t="shared" ref="P62:W62" si="48">SUM(P63)</f>
        <v>0</v>
      </c>
      <c r="Q62" s="251">
        <f t="shared" si="48"/>
        <v>0</v>
      </c>
      <c r="R62" s="255" t="e">
        <f t="shared" si="8"/>
        <v>#DIV/0!</v>
      </c>
      <c r="S62" s="251">
        <f t="shared" si="48"/>
        <v>0</v>
      </c>
      <c r="T62" s="251">
        <f t="shared" si="48"/>
        <v>0</v>
      </c>
      <c r="U62" s="255" t="e">
        <f t="shared" si="18"/>
        <v>#DIV/0!</v>
      </c>
      <c r="V62" s="251">
        <f t="shared" si="48"/>
        <v>0</v>
      </c>
      <c r="W62" s="251">
        <f t="shared" si="48"/>
        <v>0</v>
      </c>
      <c r="X62" s="255" t="e">
        <f t="shared" si="19"/>
        <v>#DIV/0!</v>
      </c>
      <c r="Y62" s="251">
        <f>SUM(Y63:Y64)</f>
        <v>0</v>
      </c>
      <c r="Z62" s="251">
        <f>SUM(Z63:Z64)</f>
        <v>0</v>
      </c>
      <c r="AA62" s="255" t="e">
        <f t="shared" si="20"/>
        <v>#DIV/0!</v>
      </c>
      <c r="AB62" s="251">
        <f>SUM(AB63:AB64)</f>
        <v>505050.5</v>
      </c>
      <c r="AC62" s="251">
        <f>SUM(AC63:AC64)</f>
        <v>505050.5</v>
      </c>
      <c r="AD62" s="255">
        <f t="shared" si="21"/>
        <v>100</v>
      </c>
      <c r="AE62" s="228"/>
      <c r="AF62" s="228"/>
      <c r="AG62" s="228"/>
      <c r="AH62" s="228"/>
      <c r="AI62" s="228"/>
      <c r="AJ62" s="228"/>
      <c r="AK62" s="228"/>
    </row>
    <row r="63" spans="1:37" ht="15.75">
      <c r="A63" s="252" t="s">
        <v>408</v>
      </c>
      <c r="B63" s="253">
        <f>SUM(G63+J63+M63)-E63</f>
        <v>5546372.46</v>
      </c>
      <c r="C63" s="253">
        <f>SUM(H63+K63+N63)-F63</f>
        <v>5546372.46</v>
      </c>
      <c r="D63" s="236">
        <f t="shared" si="3"/>
        <v>100</v>
      </c>
      <c r="E63" s="254">
        <v>500000</v>
      </c>
      <c r="F63" s="254">
        <v>500000</v>
      </c>
      <c r="G63" s="254">
        <v>5546372.46</v>
      </c>
      <c r="H63" s="254">
        <v>5546372.46</v>
      </c>
      <c r="I63" s="255">
        <f t="shared" si="4"/>
        <v>100</v>
      </c>
      <c r="J63" s="254">
        <v>500000</v>
      </c>
      <c r="K63" s="254">
        <v>500000</v>
      </c>
      <c r="L63" s="236">
        <f t="shared" si="6"/>
        <v>100</v>
      </c>
      <c r="M63" s="235">
        <f>SUM(P63+S63+V63+Y63+AB63)</f>
        <v>0</v>
      </c>
      <c r="N63" s="235">
        <f>SUM(Q63+T63+W63+Z63+AC63)</f>
        <v>0</v>
      </c>
      <c r="O63" s="236" t="e">
        <f t="shared" si="7"/>
        <v>#DIV/0!</v>
      </c>
      <c r="P63" s="254"/>
      <c r="Q63" s="254"/>
      <c r="R63" s="236" t="e">
        <f t="shared" si="8"/>
        <v>#DIV/0!</v>
      </c>
      <c r="S63" s="254"/>
      <c r="T63" s="254"/>
      <c r="U63" s="236" t="e">
        <f t="shared" si="18"/>
        <v>#DIV/0!</v>
      </c>
      <c r="V63" s="254"/>
      <c r="W63" s="254"/>
      <c r="X63" s="236" t="e">
        <f t="shared" si="19"/>
        <v>#DIV/0!</v>
      </c>
      <c r="Y63" s="254"/>
      <c r="Z63" s="254"/>
      <c r="AA63" s="236" t="e">
        <f t="shared" si="20"/>
        <v>#DIV/0!</v>
      </c>
      <c r="AB63" s="254"/>
      <c r="AC63" s="254"/>
      <c r="AD63" s="236" t="e">
        <f t="shared" si="21"/>
        <v>#DIV/0!</v>
      </c>
      <c r="AE63" s="228"/>
      <c r="AF63" s="228"/>
      <c r="AG63" s="228"/>
      <c r="AH63" s="228"/>
      <c r="AI63" s="228"/>
      <c r="AJ63" s="228"/>
      <c r="AK63" s="228"/>
    </row>
    <row r="64" spans="1:37" ht="15.75">
      <c r="A64" s="252" t="s">
        <v>418</v>
      </c>
      <c r="B64" s="253">
        <f>SUM(G64+J64+M64)-E64</f>
        <v>3136629.45</v>
      </c>
      <c r="C64" s="253">
        <f>SUM(H64+K64+N64)-F64</f>
        <v>1964565.95</v>
      </c>
      <c r="D64" s="236">
        <f t="shared" si="3"/>
        <v>62.633026352539019</v>
      </c>
      <c r="E64" s="254"/>
      <c r="F64" s="254"/>
      <c r="G64" s="254">
        <v>2631578.9500000002</v>
      </c>
      <c r="H64" s="254">
        <v>1459515.45</v>
      </c>
      <c r="I64" s="236">
        <f t="shared" si="4"/>
        <v>55.461587044538405</v>
      </c>
      <c r="J64" s="254"/>
      <c r="K64" s="254"/>
      <c r="L64" s="236"/>
      <c r="M64" s="235">
        <f>SUM(P64+S64+V64+Y64+AB64)</f>
        <v>505050.5</v>
      </c>
      <c r="N64" s="235">
        <f>SUM(Q64+T64+W64+Z64+AC64)</f>
        <v>505050.5</v>
      </c>
      <c r="O64" s="236">
        <f t="shared" si="7"/>
        <v>100</v>
      </c>
      <c r="P64" s="254"/>
      <c r="Q64" s="254"/>
      <c r="R64" s="236"/>
      <c r="S64" s="254"/>
      <c r="T64" s="254"/>
      <c r="U64" s="236"/>
      <c r="V64" s="254"/>
      <c r="W64" s="254"/>
      <c r="X64" s="236"/>
      <c r="Y64" s="254"/>
      <c r="Z64" s="254"/>
      <c r="AA64" s="236"/>
      <c r="AB64" s="254">
        <v>505050.5</v>
      </c>
      <c r="AC64" s="254">
        <v>505050.5</v>
      </c>
      <c r="AD64" s="236"/>
      <c r="AE64" s="228"/>
      <c r="AF64" s="228"/>
      <c r="AG64" s="228"/>
      <c r="AH64" s="228"/>
      <c r="AI64" s="228"/>
      <c r="AJ64" s="228"/>
      <c r="AK64" s="228"/>
    </row>
    <row r="65" spans="1:37" ht="15.75">
      <c r="A65" s="250" t="s">
        <v>1080</v>
      </c>
      <c r="B65" s="256">
        <f>SUM(B66)</f>
        <v>0</v>
      </c>
      <c r="C65" s="256">
        <f t="shared" ref="C65:AC65" si="49">SUM(C66)</f>
        <v>0</v>
      </c>
      <c r="D65" s="236" t="e">
        <f t="shared" si="3"/>
        <v>#DIV/0!</v>
      </c>
      <c r="E65" s="256">
        <f t="shared" si="49"/>
        <v>0</v>
      </c>
      <c r="F65" s="256">
        <f t="shared" si="49"/>
        <v>0</v>
      </c>
      <c r="G65" s="256">
        <f t="shared" si="49"/>
        <v>0</v>
      </c>
      <c r="H65" s="256">
        <f t="shared" si="49"/>
        <v>0</v>
      </c>
      <c r="I65" s="256"/>
      <c r="J65" s="256">
        <f t="shared" si="49"/>
        <v>0</v>
      </c>
      <c r="K65" s="256">
        <f t="shared" si="49"/>
        <v>0</v>
      </c>
      <c r="L65" s="255" t="e">
        <f t="shared" si="6"/>
        <v>#DIV/0!</v>
      </c>
      <c r="M65" s="256">
        <f t="shared" si="49"/>
        <v>0</v>
      </c>
      <c r="N65" s="256">
        <f t="shared" si="49"/>
        <v>0</v>
      </c>
      <c r="O65" s="236" t="e">
        <f t="shared" si="7"/>
        <v>#DIV/0!</v>
      </c>
      <c r="P65" s="256">
        <f t="shared" si="49"/>
        <v>0</v>
      </c>
      <c r="Q65" s="256">
        <f t="shared" si="49"/>
        <v>0</v>
      </c>
      <c r="R65" s="256"/>
      <c r="S65" s="256">
        <f t="shared" si="49"/>
        <v>0</v>
      </c>
      <c r="T65" s="256">
        <f t="shared" si="49"/>
        <v>0</v>
      </c>
      <c r="U65" s="256"/>
      <c r="V65" s="256">
        <f t="shared" si="49"/>
        <v>0</v>
      </c>
      <c r="W65" s="256">
        <f t="shared" si="49"/>
        <v>0</v>
      </c>
      <c r="X65" s="256"/>
      <c r="Y65" s="256">
        <f t="shared" si="49"/>
        <v>0</v>
      </c>
      <c r="Z65" s="256">
        <f t="shared" si="49"/>
        <v>0</v>
      </c>
      <c r="AA65" s="256"/>
      <c r="AB65" s="256">
        <f t="shared" si="49"/>
        <v>0</v>
      </c>
      <c r="AC65" s="256">
        <f t="shared" si="49"/>
        <v>0</v>
      </c>
      <c r="AD65" s="255"/>
      <c r="AE65" s="228"/>
      <c r="AF65" s="228"/>
      <c r="AG65" s="228"/>
      <c r="AH65" s="228"/>
      <c r="AI65" s="228"/>
      <c r="AJ65" s="228"/>
      <c r="AK65" s="228"/>
    </row>
    <row r="66" spans="1:37" ht="15.75">
      <c r="A66" s="252" t="s">
        <v>1081</v>
      </c>
      <c r="B66" s="253">
        <f>SUM(G66+J66+M66)-E66</f>
        <v>0</v>
      </c>
      <c r="C66" s="253">
        <f>SUM(H66+K66+N66)-F66</f>
        <v>0</v>
      </c>
      <c r="D66" s="236" t="e">
        <f t="shared" si="3"/>
        <v>#DIV/0!</v>
      </c>
      <c r="E66" s="254"/>
      <c r="F66" s="254"/>
      <c r="G66" s="254"/>
      <c r="H66" s="254"/>
      <c r="I66" s="236"/>
      <c r="J66" s="254"/>
      <c r="K66" s="254"/>
      <c r="L66" s="236" t="e">
        <f t="shared" si="6"/>
        <v>#DIV/0!</v>
      </c>
      <c r="M66" s="235"/>
      <c r="N66" s="235"/>
      <c r="O66" s="236" t="e">
        <f t="shared" si="7"/>
        <v>#DIV/0!</v>
      </c>
      <c r="P66" s="254"/>
      <c r="Q66" s="254"/>
      <c r="R66" s="236"/>
      <c r="S66" s="254"/>
      <c r="T66" s="254"/>
      <c r="U66" s="236"/>
      <c r="V66" s="254"/>
      <c r="W66" s="254"/>
      <c r="X66" s="236"/>
      <c r="Y66" s="254"/>
      <c r="Z66" s="254"/>
      <c r="AA66" s="236"/>
      <c r="AB66" s="254"/>
      <c r="AC66" s="254"/>
      <c r="AD66" s="236"/>
      <c r="AE66" s="228"/>
      <c r="AF66" s="228"/>
      <c r="AG66" s="228"/>
      <c r="AH66" s="228"/>
      <c r="AI66" s="228"/>
      <c r="AJ66" s="228"/>
      <c r="AK66" s="228"/>
    </row>
    <row r="67" spans="1:37" ht="15.75">
      <c r="A67" s="252" t="s">
        <v>1082</v>
      </c>
      <c r="B67" s="257">
        <f>SUM(B5-B23)</f>
        <v>361540.64999997616</v>
      </c>
      <c r="C67" s="257">
        <f>SUM(C5-C23)</f>
        <v>13428211.00000006</v>
      </c>
      <c r="D67" s="236">
        <f t="shared" si="3"/>
        <v>3714.1635387337346</v>
      </c>
      <c r="E67" s="257">
        <f>SUM(E5-E23)</f>
        <v>0</v>
      </c>
      <c r="F67" s="257">
        <f>SUM(F5-F23)</f>
        <v>0</v>
      </c>
      <c r="G67" s="257">
        <f>SUM(G5-G23)</f>
        <v>366264.26999980211</v>
      </c>
      <c r="H67" s="257">
        <f>SUM(H5-H23)</f>
        <v>7561137.0299999118</v>
      </c>
      <c r="I67" s="236">
        <f t="shared" si="4"/>
        <v>2064.3938405468807</v>
      </c>
      <c r="J67" s="257">
        <f>SUM(J5-J23)</f>
        <v>-1824002.6599999964</v>
      </c>
      <c r="K67" s="257">
        <f>SUM(K5-K23)</f>
        <v>2534394.3199999928</v>
      </c>
      <c r="L67" s="257"/>
      <c r="M67" s="257">
        <f>SUM(M5-M23)</f>
        <v>1819279.0399999991</v>
      </c>
      <c r="N67" s="257">
        <f>SUM(N5-N23)</f>
        <v>3332679.6499999911</v>
      </c>
      <c r="O67" s="257"/>
      <c r="P67" s="257">
        <f>SUM(P5-P23)</f>
        <v>628661.95999999903</v>
      </c>
      <c r="Q67" s="257">
        <f>SUM(Q5-Q23)</f>
        <v>941129.05999999866</v>
      </c>
      <c r="R67" s="241">
        <f t="shared" si="8"/>
        <v>149.70351633809688</v>
      </c>
      <c r="S67" s="257">
        <f>SUM(S5-S23)</f>
        <v>341536.21000000089</v>
      </c>
      <c r="T67" s="257">
        <f>SUM(T5-T23)</f>
        <v>314175.18999999855</v>
      </c>
      <c r="U67" s="241">
        <f t="shared" si="18"/>
        <v>91.988837728215628</v>
      </c>
      <c r="V67" s="257">
        <f>SUM(V5-V23)</f>
        <v>176885.23000000045</v>
      </c>
      <c r="W67" s="257">
        <f>SUM(W5-W23)</f>
        <v>888553.16999999993</v>
      </c>
      <c r="X67" s="241">
        <f t="shared" si="19"/>
        <v>502.33316258231264</v>
      </c>
      <c r="Y67" s="257">
        <f>SUM(Y5-Y23)</f>
        <v>572391.63999999873</v>
      </c>
      <c r="Z67" s="257">
        <f>SUM(Z5-Z23)</f>
        <v>590555.53999999911</v>
      </c>
      <c r="AA67" s="241">
        <f t="shared" si="20"/>
        <v>103.17333425764228</v>
      </c>
      <c r="AB67" s="257">
        <f>SUM(AB5-AB23)</f>
        <v>99803.999999998137</v>
      </c>
      <c r="AC67" s="257">
        <f>SUM(AC5-AC23)</f>
        <v>598266.68999999948</v>
      </c>
      <c r="AD67" s="241">
        <f t="shared" si="21"/>
        <v>599.44159552724409</v>
      </c>
    </row>
    <row r="68" spans="1:37">
      <c r="A68" s="258"/>
      <c r="B68" s="259"/>
      <c r="C68" s="259"/>
      <c r="D68" s="259"/>
      <c r="E68" s="259"/>
      <c r="F68" s="259"/>
      <c r="G68" s="259"/>
      <c r="H68" s="259"/>
      <c r="I68" s="259"/>
      <c r="J68" s="260"/>
      <c r="K68" s="260"/>
      <c r="L68" s="260"/>
      <c r="M68" s="260"/>
      <c r="N68" s="260"/>
      <c r="O68" s="260"/>
      <c r="P68" s="260"/>
      <c r="Q68" s="260"/>
      <c r="R68" s="260"/>
      <c r="S68" s="260"/>
      <c r="T68" s="260"/>
      <c r="U68" s="260"/>
      <c r="V68" s="260"/>
      <c r="W68" s="260"/>
      <c r="X68" s="260"/>
      <c r="Y68" s="260"/>
      <c r="Z68" s="260"/>
      <c r="AA68" s="260"/>
      <c r="AB68" s="260"/>
      <c r="AC68" s="260"/>
    </row>
    <row r="69" spans="1:37">
      <c r="A69" s="258"/>
      <c r="B69" s="258"/>
      <c r="C69" s="258"/>
      <c r="D69" s="258"/>
      <c r="E69" s="258"/>
      <c r="F69" s="258"/>
      <c r="G69" s="258"/>
      <c r="H69" s="258"/>
      <c r="I69" s="258"/>
    </row>
    <row r="70" spans="1:37">
      <c r="A70" s="258"/>
      <c r="B70" s="258"/>
      <c r="C70" s="258"/>
      <c r="D70" s="258"/>
      <c r="E70" s="258"/>
      <c r="F70" s="258"/>
      <c r="G70" s="258"/>
      <c r="H70" s="258"/>
      <c r="I70" s="258"/>
    </row>
    <row r="71" spans="1:37">
      <c r="A71" s="258"/>
      <c r="B71" s="258"/>
      <c r="C71" s="258"/>
      <c r="D71" s="258"/>
      <c r="E71" s="258"/>
      <c r="F71" s="258"/>
      <c r="G71" s="258"/>
      <c r="H71" s="258"/>
      <c r="I71" s="258"/>
    </row>
    <row r="72" spans="1:37">
      <c r="A72" s="258"/>
      <c r="B72" s="258"/>
      <c r="C72" s="258"/>
      <c r="D72" s="258"/>
      <c r="E72" s="258"/>
      <c r="F72" s="258"/>
      <c r="G72" s="258"/>
      <c r="H72" s="258"/>
      <c r="I72" s="258"/>
    </row>
    <row r="73" spans="1:37">
      <c r="A73" s="258"/>
      <c r="B73" s="258"/>
      <c r="C73" s="258"/>
      <c r="D73" s="258"/>
      <c r="E73" s="258"/>
      <c r="F73" s="258"/>
      <c r="G73" s="258"/>
      <c r="H73" s="258"/>
      <c r="I73" s="258"/>
    </row>
    <row r="74" spans="1:37">
      <c r="A74" s="258"/>
      <c r="B74" s="258"/>
      <c r="C74" s="258"/>
      <c r="D74" s="258"/>
      <c r="E74" s="258"/>
      <c r="F74" s="258"/>
      <c r="G74" s="258"/>
      <c r="H74" s="258"/>
      <c r="I74" s="258"/>
    </row>
    <row r="75" spans="1:37">
      <c r="A75" s="258"/>
      <c r="B75" s="258"/>
      <c r="C75" s="258"/>
      <c r="D75" s="258"/>
      <c r="E75" s="258"/>
      <c r="F75" s="258"/>
      <c r="G75" s="258"/>
      <c r="H75" s="258"/>
      <c r="I75" s="258"/>
    </row>
    <row r="76" spans="1:37">
      <c r="A76" s="258"/>
      <c r="B76" s="258"/>
      <c r="C76" s="258"/>
      <c r="D76" s="258"/>
      <c r="E76" s="258"/>
      <c r="F76" s="258"/>
      <c r="G76" s="258"/>
      <c r="H76" s="258"/>
      <c r="I76" s="258"/>
    </row>
    <row r="77" spans="1:37">
      <c r="A77" s="258"/>
      <c r="B77" s="258"/>
      <c r="C77" s="258"/>
      <c r="D77" s="258"/>
      <c r="E77" s="258"/>
      <c r="F77" s="258"/>
      <c r="G77" s="258"/>
      <c r="H77" s="258"/>
      <c r="I77" s="258"/>
    </row>
    <row r="78" spans="1:37">
      <c r="A78" s="258"/>
      <c r="B78" s="258"/>
      <c r="C78" s="258"/>
      <c r="D78" s="258"/>
      <c r="E78" s="258"/>
      <c r="F78" s="258"/>
      <c r="G78" s="258"/>
      <c r="H78" s="258"/>
      <c r="I78" s="258"/>
    </row>
    <row r="79" spans="1:37">
      <c r="A79" s="258"/>
      <c r="B79" s="258"/>
      <c r="C79" s="258"/>
      <c r="D79" s="258"/>
      <c r="E79" s="258"/>
      <c r="F79" s="258"/>
      <c r="G79" s="258"/>
      <c r="H79" s="258"/>
      <c r="I79" s="258"/>
    </row>
    <row r="80" spans="1:37">
      <c r="A80" s="258"/>
      <c r="B80" s="258"/>
      <c r="C80" s="258"/>
      <c r="D80" s="258"/>
      <c r="E80" s="258"/>
      <c r="F80" s="258"/>
      <c r="G80" s="258"/>
      <c r="H80" s="258"/>
      <c r="I80" s="258"/>
    </row>
    <row r="81" spans="1:9">
      <c r="A81" s="258"/>
      <c r="B81" s="258"/>
      <c r="C81" s="258"/>
      <c r="D81" s="258"/>
      <c r="E81" s="258"/>
      <c r="F81" s="258"/>
      <c r="G81" s="258"/>
      <c r="H81" s="258"/>
      <c r="I81" s="258"/>
    </row>
    <row r="82" spans="1:9">
      <c r="A82" s="258"/>
      <c r="B82" s="258"/>
      <c r="C82" s="258"/>
      <c r="D82" s="258"/>
      <c r="E82" s="258"/>
      <c r="F82" s="258"/>
      <c r="G82" s="258"/>
      <c r="H82" s="258"/>
      <c r="I82" s="258"/>
    </row>
    <row r="83" spans="1:9">
      <c r="A83" s="258"/>
      <c r="B83" s="258"/>
      <c r="C83" s="258"/>
      <c r="D83" s="258"/>
      <c r="E83" s="258"/>
      <c r="F83" s="258"/>
      <c r="G83" s="258"/>
      <c r="H83" s="258"/>
      <c r="I83" s="258"/>
    </row>
    <row r="84" spans="1:9">
      <c r="A84" s="258"/>
      <c r="B84" s="258"/>
      <c r="C84" s="258"/>
      <c r="D84" s="258"/>
      <c r="E84" s="258"/>
      <c r="F84" s="258"/>
      <c r="G84" s="258"/>
      <c r="H84" s="258"/>
      <c r="I84" s="258"/>
    </row>
    <row r="85" spans="1:9">
      <c r="A85" s="258"/>
      <c r="B85" s="258"/>
      <c r="C85" s="258"/>
      <c r="D85" s="258"/>
      <c r="E85" s="258"/>
      <c r="F85" s="258"/>
      <c r="G85" s="258"/>
      <c r="H85" s="258"/>
      <c r="I85" s="258"/>
    </row>
    <row r="86" spans="1:9">
      <c r="A86" s="258"/>
      <c r="B86" s="258"/>
      <c r="C86" s="258"/>
      <c r="D86" s="258"/>
      <c r="E86" s="258"/>
      <c r="F86" s="258"/>
      <c r="G86" s="258"/>
      <c r="H86" s="258"/>
      <c r="I86" s="258"/>
    </row>
    <row r="87" spans="1:9">
      <c r="A87" s="258"/>
      <c r="B87" s="258"/>
      <c r="C87" s="258"/>
      <c r="D87" s="258"/>
      <c r="E87" s="258"/>
      <c r="F87" s="258"/>
      <c r="G87" s="258"/>
      <c r="H87" s="258"/>
      <c r="I87" s="258"/>
    </row>
    <row r="88" spans="1:9">
      <c r="A88" s="258"/>
      <c r="B88" s="258"/>
      <c r="C88" s="258"/>
      <c r="D88" s="258"/>
      <c r="E88" s="258"/>
      <c r="F88" s="258"/>
      <c r="G88" s="258"/>
      <c r="H88" s="258"/>
      <c r="I88" s="258"/>
    </row>
    <row r="89" spans="1:9">
      <c r="A89" s="258"/>
      <c r="B89" s="258"/>
      <c r="C89" s="258"/>
      <c r="D89" s="258"/>
      <c r="E89" s="258"/>
      <c r="F89" s="258"/>
      <c r="G89" s="258"/>
      <c r="H89" s="258"/>
      <c r="I89" s="258"/>
    </row>
    <row r="90" spans="1:9">
      <c r="A90" s="258"/>
      <c r="B90" s="258"/>
      <c r="C90" s="258"/>
      <c r="D90" s="258"/>
      <c r="E90" s="258"/>
      <c r="F90" s="258"/>
      <c r="G90" s="258"/>
      <c r="H90" s="258"/>
      <c r="I90" s="258"/>
    </row>
    <row r="91" spans="1:9">
      <c r="A91" s="258"/>
      <c r="B91" s="258"/>
      <c r="C91" s="258"/>
      <c r="D91" s="258"/>
      <c r="E91" s="258"/>
      <c r="F91" s="258"/>
      <c r="G91" s="258"/>
      <c r="H91" s="258"/>
      <c r="I91" s="258"/>
    </row>
    <row r="92" spans="1:9">
      <c r="A92" s="258"/>
      <c r="B92" s="258"/>
      <c r="C92" s="258"/>
      <c r="D92" s="258"/>
      <c r="E92" s="258"/>
      <c r="F92" s="258"/>
      <c r="G92" s="258"/>
      <c r="H92" s="258"/>
      <c r="I92" s="258"/>
    </row>
    <row r="93" spans="1:9">
      <c r="A93" s="258"/>
      <c r="B93" s="258"/>
      <c r="C93" s="258"/>
      <c r="D93" s="258"/>
      <c r="E93" s="258"/>
      <c r="F93" s="258"/>
      <c r="G93" s="258"/>
      <c r="H93" s="258"/>
      <c r="I93" s="258"/>
    </row>
    <row r="94" spans="1:9">
      <c r="A94" s="258"/>
      <c r="B94" s="258"/>
      <c r="C94" s="258"/>
      <c r="D94" s="258"/>
      <c r="E94" s="258"/>
      <c r="F94" s="258"/>
      <c r="G94" s="258"/>
      <c r="H94" s="258"/>
      <c r="I94" s="258"/>
    </row>
    <row r="95" spans="1:9">
      <c r="A95" s="258"/>
      <c r="B95" s="258"/>
      <c r="C95" s="258"/>
      <c r="D95" s="258"/>
      <c r="E95" s="258"/>
      <c r="F95" s="258"/>
      <c r="G95" s="258"/>
      <c r="H95" s="258"/>
      <c r="I95" s="258"/>
    </row>
    <row r="96" spans="1:9">
      <c r="A96" s="258"/>
      <c r="B96" s="258"/>
      <c r="C96" s="258"/>
      <c r="D96" s="258"/>
      <c r="E96" s="258"/>
      <c r="F96" s="258"/>
      <c r="G96" s="258"/>
      <c r="H96" s="258"/>
      <c r="I96" s="258"/>
    </row>
    <row r="97" spans="1:9">
      <c r="A97" s="258"/>
      <c r="B97" s="258"/>
      <c r="C97" s="258"/>
      <c r="D97" s="258"/>
      <c r="E97" s="258"/>
      <c r="F97" s="258"/>
      <c r="G97" s="258"/>
      <c r="H97" s="258"/>
      <c r="I97" s="258"/>
    </row>
    <row r="98" spans="1:9">
      <c r="A98" s="258"/>
      <c r="B98" s="258"/>
      <c r="C98" s="258"/>
      <c r="D98" s="258"/>
      <c r="E98" s="258"/>
      <c r="F98" s="258"/>
      <c r="G98" s="258"/>
      <c r="H98" s="258"/>
      <c r="I98" s="258"/>
    </row>
    <row r="99" spans="1:9">
      <c r="A99" s="258"/>
      <c r="B99" s="258"/>
      <c r="C99" s="258"/>
      <c r="D99" s="258"/>
      <c r="E99" s="258"/>
      <c r="F99" s="258"/>
      <c r="G99" s="258"/>
      <c r="H99" s="258"/>
      <c r="I99" s="258"/>
    </row>
    <row r="100" spans="1:9">
      <c r="A100" s="258"/>
      <c r="B100" s="258"/>
      <c r="C100" s="258"/>
      <c r="D100" s="258"/>
      <c r="E100" s="258"/>
      <c r="F100" s="258"/>
      <c r="G100" s="258"/>
      <c r="H100" s="258"/>
      <c r="I100" s="258"/>
    </row>
    <row r="101" spans="1:9">
      <c r="A101" s="258"/>
      <c r="B101" s="258"/>
      <c r="C101" s="258"/>
      <c r="D101" s="258"/>
      <c r="E101" s="258"/>
      <c r="F101" s="258"/>
      <c r="G101" s="258"/>
      <c r="H101" s="258"/>
      <c r="I101" s="258"/>
    </row>
  </sheetData>
  <mergeCells count="16">
    <mergeCell ref="A1:AD1"/>
    <mergeCell ref="AB3:AD3"/>
    <mergeCell ref="A3:A4"/>
    <mergeCell ref="B3:C3"/>
    <mergeCell ref="D3:D4"/>
    <mergeCell ref="E3:F3"/>
    <mergeCell ref="G3:H3"/>
    <mergeCell ref="I3:I4"/>
    <mergeCell ref="J3:K3"/>
    <mergeCell ref="L3:L4"/>
    <mergeCell ref="M3:N3"/>
    <mergeCell ref="O3:O4"/>
    <mergeCell ref="P3:R3"/>
    <mergeCell ref="S3:U3"/>
    <mergeCell ref="V3:X3"/>
    <mergeCell ref="Y3:AA3"/>
  </mergeCells>
  <pageMargins left="0.78740157480314965" right="0" top="0.39370078740157483" bottom="0" header="0" footer="0"/>
  <pageSetup paperSize="9" scale="80" orientation="landscape" r:id="rId1"/>
  <rowBreaks count="1" manualBreakCount="1">
    <brk id="2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1.2024&lt;/string&gt;&#10;    &lt;string&gt;31.12.2024&lt;/string&gt;&#10;  &lt;/DateInfo&gt;&#10;  &lt;Code&gt;SQUERY_ANAL_ISP_BUDG&lt;/Code&gt;&#10;  &lt;ObjectCode&gt;SQUERY_ANAL_ISP_BUDG&lt;/ObjectCode&gt;&#10;  &lt;DocName&gt;Вариант(Аналитический отчет по исполнению бюджета с произвольной группировкой)&lt;/DocName&gt;&#10;  &lt;VariantName&gt;Вариант&lt;/VariantName&gt;&#10;  &lt;VariantLink&gt;277971182&lt;/VariantLink&gt;&#10;  &lt;ReportCode&gt;2456238_3MZ0LYWZK&lt;/ReportCode&gt;&#10;  &lt;SvodReportLink xsi:nil=&quot;true&quot; /&gt;&#10;  &lt;ReportLink&gt;328233&lt;/ReportLink&gt;&#10;  &lt;SilentMode&gt;false&lt;/SilentMode&gt;&#10;&lt;/ShortPrimaryServiceReportArguments&gt;"/>
  </Parameters>
</MailMerge>
</file>

<file path=customXml/itemProps1.xml><?xml version="1.0" encoding="utf-8"?>
<ds:datastoreItem xmlns:ds="http://schemas.openxmlformats.org/officeDocument/2006/customXml" ds:itemID="{D1DAB21B-7238-4610-885B-333A1F117DE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7</vt:i4>
      </vt:variant>
    </vt:vector>
  </HeadingPairs>
  <TitlesOfParts>
    <vt:vector size="12" baseType="lpstr">
      <vt:lpstr>расходы</vt:lpstr>
      <vt:lpstr>программы район</vt:lpstr>
      <vt:lpstr>программы город</vt:lpstr>
      <vt:lpstr>исп.по прог.сел.пос.</vt:lpstr>
      <vt:lpstr>конс</vt:lpstr>
      <vt:lpstr>'программы город'!Excel_BuiltIn_Print_Area</vt:lpstr>
      <vt:lpstr>'программы город'!Excel_BuiltIn_Print_Titles</vt:lpstr>
      <vt:lpstr>'исп.по прог.сел.пос.'!Заголовки_для_печати</vt:lpstr>
      <vt:lpstr>конс!Заголовки_для_печати</vt:lpstr>
      <vt:lpstr>'программы город'!Заголовки_для_печати</vt:lpstr>
      <vt:lpstr>'программы район'!Заголовки_для_печати</vt:lpstr>
      <vt:lpstr>расходы!Заголовки_для_печати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SIDOROVA2\Сидорова</dc:creator>
  <cp:lastModifiedBy>Сидорова</cp:lastModifiedBy>
  <cp:lastPrinted>2025-02-26T12:00:24Z</cp:lastPrinted>
  <dcterms:created xsi:type="dcterms:W3CDTF">2025-01-19T09:54:06Z</dcterms:created>
  <dcterms:modified xsi:type="dcterms:W3CDTF">2025-02-27T06:50:57Z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Вариант(Аналитический отчет по исполнению бюджета с произвольной группировкой)</vt:lpwstr>
  </property>
  <property fmtid="{D5CDD505-2E9C-101B-9397-08002B2CF9AE}" pid="3" name="Название отчета">
    <vt:lpwstr>Вариант.xlsx</vt:lpwstr>
  </property>
  <property fmtid="{D5CDD505-2E9C-101B-9397-08002B2CF9AE}" pid="4" name="Версия клиента">
    <vt:lpwstr>24.1.173.709 (.NET 4.7.2)</vt:lpwstr>
  </property>
  <property fmtid="{D5CDD505-2E9C-101B-9397-08002B2CF9AE}" pid="5" name="Версия базы">
    <vt:lpwstr>23.2.3582.39167224</vt:lpwstr>
  </property>
  <property fmtid="{D5CDD505-2E9C-101B-9397-08002B2CF9AE}" pid="6" name="Тип сервера">
    <vt:lpwstr>MSSQL</vt:lpwstr>
  </property>
  <property fmtid="{D5CDD505-2E9C-101B-9397-08002B2CF9AE}" pid="7" name="Сервер">
    <vt:lpwstr>serverfin\sqlexpress_bud</vt:lpwstr>
  </property>
  <property fmtid="{D5CDD505-2E9C-101B-9397-08002B2CF9AE}" pid="8" name="База">
    <vt:lpwstr>bud2024</vt:lpwstr>
  </property>
  <property fmtid="{D5CDD505-2E9C-101B-9397-08002B2CF9AE}" pid="9" name="Пользователь">
    <vt:lpwstr>гонобоблева</vt:lpwstr>
  </property>
  <property fmtid="{D5CDD505-2E9C-101B-9397-08002B2CF9AE}" pid="10" name="Шаблон">
    <vt:lpwstr>sqr_info_isp_budg_2019.xlt</vt:lpwstr>
  </property>
  <property fmtid="{D5CDD505-2E9C-101B-9397-08002B2CF9AE}" pid="11" name="Локальная база">
    <vt:lpwstr>не используется</vt:lpwstr>
  </property>
</Properties>
</file>